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/>
  <mc:AlternateContent xmlns:mc="http://schemas.openxmlformats.org/markup-compatibility/2006">
    <mc:Choice Requires="x15">
      <x15ac:absPath xmlns:x15ac="http://schemas.microsoft.com/office/spreadsheetml/2010/11/ac" url="https://d.docs.live.net/439030edc778bfaf/Documents/IMS Companies^J LLC/Access Databases ^0 Other Automations/Electrol/"/>
    </mc:Choice>
  </mc:AlternateContent>
  <xr:revisionPtr revIDLastSave="2" documentId="11_E441290A1FDAF21CC662AB2FC7E2CBD7BB522017" xr6:coauthVersionLast="47" xr6:coauthVersionMax="47" xr10:uidLastSave="{62A07E7B-17C9-4324-82CB-D4A5291F6E2F}"/>
  <workbookProtection workbookAlgorithmName="SHA-512" workbookHashValue="cV4uJ7mzuuZvlt9WUmuzb4cJYjCx2S3WQaH+vKb107MTEmTpgZFR4SwjkUrji7ovnIX1w45aA1w1zvzf+6MkIA==" workbookSaltValue="8iGVS0aksA0RORPAjAidAw==" workbookSpinCount="100000" lockStructure="1"/>
  <bookViews>
    <workbookView xWindow="29850" yWindow="5535" windowWidth="21570" windowHeight="12750" tabRatio="750" xr2:uid="{00000000-000D-0000-FFFF-FFFF00000000}"/>
  </bookViews>
  <sheets>
    <sheet name="Configurator" sheetId="1" r:id="rId1"/>
    <sheet name="Constants" sheetId="19" state="hidden" r:id="rId2"/>
    <sheet name="Part Number Rules" sheetId="22" state="hidden" r:id="rId3"/>
    <sheet name="Boxes" sheetId="23" state="hidden" r:id="rId4"/>
    <sheet name="Box Colors" sheetId="24" state="hidden" r:id="rId5"/>
    <sheet name="Circuit Breakers" sheetId="25" state="hidden" r:id="rId6"/>
    <sheet name="Conduits" sheetId="26" state="hidden" r:id="rId7"/>
    <sheet name="Conduit Colors" sheetId="27" state="hidden" r:id="rId8"/>
    <sheet name="Devices" sheetId="28" state="hidden" r:id="rId9"/>
    <sheet name="Mounting Kits" sheetId="29" state="hidden" r:id="rId10"/>
    <sheet name="Technical Data Lookups" sheetId="30" state="hidden" r:id="rId11"/>
  </sheets>
  <definedNames>
    <definedName name="_xlnm._FilterDatabase" localSheetId="10" hidden="1">'Technical Data Lookups'!$A$2:$Q$271</definedName>
    <definedName name="BoxColors">INDEX(Table_BoxColors[],0,MATCH(TEXT(Configurator!XFC1,"#"),Table_BoxColors[#Headers],0))</definedName>
    <definedName name="BoxColorsPublic">OFFSET(BoxColors,0,0,COUNTA(BoxColors),1)</definedName>
    <definedName name="BoxMaterial">INDEX(Table_BoxMaterial[],0,MATCH(TEXT(Configurator!XEZ1,"#"),Table_BoxMaterial[#Headers],0))</definedName>
    <definedName name="BoxMaterialPublic">OFFSET(BoxMaterial,0,0,COUNTA(BoxMaterial),1)</definedName>
    <definedName name="CircuitBreakers">INDEX(Table_CircuitBreakers[],0,MATCH(TEXT(Configurator!XEW1,"#"),Table_CircuitBreakers[#Headers],0))</definedName>
    <definedName name="CircuitBreakersPublic">OFFSET(CircuitBreakers,0,0,COUNTA(CircuitBreakers),1)</definedName>
    <definedName name="Conduit">INDEX(Table_Conduit[],0,MATCH(TEXT(Configurator!XFC1,"#"),Table_Conduit[#Headers],0))</definedName>
    <definedName name="ConduitColors">Table_ConduitColors[#Data]</definedName>
    <definedName name="ConduitColorsPublic">OFFSET(ConduitColors,0,0,COUNTA(ConduitColors),1)</definedName>
    <definedName name="ConduitPublic">OFFSET(Conduit,0,0,COUNTA(Conduit),1)</definedName>
    <definedName name="Device">INDEX(Table_TerminationType[],0,MATCH(Configurator!XFD1,Table_TerminationType[#Headers],0))</definedName>
    <definedName name="DevicePublic">OFFSET(Device,0,0,COUNTA(Device),1)</definedName>
    <definedName name="MountingKit">INDEX(Table_MountingKits[],0,MATCH(Configurator!XEY1,Table_MountingKits[#Headers],0))</definedName>
    <definedName name="MountingKitPublic">OFFSET(MountingKit,0,0,COUNTA(MountingKit),1)</definedName>
    <definedName name="Parts_Table">#REF!</definedName>
    <definedName name="Table_1_Devices">#REF!</definedName>
    <definedName name="Table_2_2_DeviceBox">#REF!</definedName>
    <definedName name="Table_3_DeviceBoxCD">#REF!</definedName>
    <definedName name="Table_4_DeviceCD">#REF!</definedName>
    <definedName name="Table_5_DeviceKitBox">#REF!</definedName>
    <definedName name="TechnicalDataLookup">'Technical Data Lookups'!$A$1:$Q$271</definedName>
    <definedName name="TerminationType">Table_TerminationType[#Headers]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" i="1" l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2" i="1"/>
  <c r="S1003" i="1"/>
  <c r="S1004" i="1"/>
  <c r="S1005" i="1"/>
  <c r="S1006" i="1"/>
  <c r="S7" i="1"/>
  <c r="K8" i="1"/>
  <c r="I8" i="1"/>
  <c r="K7" i="1"/>
  <c r="H7" i="1"/>
  <c r="J7" i="1" s="1"/>
  <c r="I7" i="1"/>
  <c r="H8" i="1"/>
  <c r="J8" i="1" s="1"/>
  <c r="F7" i="1"/>
  <c r="F8" i="1"/>
  <c r="E7" i="1"/>
  <c r="AE7" i="1"/>
  <c r="AB7" i="1"/>
  <c r="AA7" i="1"/>
  <c r="AD7" i="1"/>
  <c r="AF7" i="1"/>
  <c r="AG7" i="1"/>
  <c r="AK7" i="1"/>
  <c r="AJ7" i="1"/>
  <c r="AI7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T9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T8" i="1"/>
  <c r="AH7" i="1"/>
  <c r="AC7" i="1"/>
  <c r="Z7" i="1"/>
  <c r="Y7" i="1"/>
  <c r="X7" i="1"/>
  <c r="W7" i="1"/>
  <c r="V7" i="1"/>
  <c r="T7" i="1"/>
  <c r="L13" i="1"/>
  <c r="K13" i="1"/>
  <c r="H13" i="1"/>
  <c r="J13" i="1" s="1"/>
  <c r="I13" i="1"/>
  <c r="F13" i="1"/>
  <c r="E13" i="1"/>
  <c r="L12" i="1"/>
  <c r="K12" i="1"/>
  <c r="H12" i="1"/>
  <c r="J12" i="1" s="1"/>
  <c r="I12" i="1"/>
  <c r="F12" i="1"/>
  <c r="E12" i="1"/>
  <c r="L11" i="1"/>
  <c r="K11" i="1"/>
  <c r="H11" i="1"/>
  <c r="J11" i="1" s="1"/>
  <c r="I11" i="1"/>
  <c r="F11" i="1"/>
  <c r="E11" i="1"/>
  <c r="L10" i="1"/>
  <c r="K10" i="1"/>
  <c r="H10" i="1"/>
  <c r="J10" i="1" s="1"/>
  <c r="I10" i="1"/>
  <c r="F10" i="1"/>
  <c r="E10" i="1"/>
  <c r="L9" i="1"/>
  <c r="K9" i="1"/>
  <c r="H9" i="1"/>
  <c r="J9" i="1" s="1"/>
  <c r="I9" i="1"/>
  <c r="F9" i="1"/>
  <c r="E9" i="1"/>
  <c r="L8" i="1"/>
  <c r="E8" i="1"/>
  <c r="L7" i="1"/>
  <c r="AE13" i="1"/>
  <c r="AD13" i="1"/>
  <c r="AF13" i="1"/>
  <c r="AG13" i="1"/>
  <c r="AK13" i="1"/>
  <c r="AE12" i="1"/>
  <c r="AD12" i="1"/>
  <c r="AF12" i="1"/>
  <c r="AG12" i="1"/>
  <c r="AK12" i="1"/>
  <c r="AE11" i="1"/>
  <c r="AD11" i="1"/>
  <c r="AF11" i="1"/>
  <c r="AG11" i="1"/>
  <c r="AK11" i="1"/>
  <c r="AE10" i="1"/>
  <c r="AD10" i="1"/>
  <c r="AF10" i="1"/>
  <c r="AG10" i="1"/>
  <c r="AK10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L19" i="1"/>
  <c r="K19" i="1"/>
  <c r="H19" i="1"/>
  <c r="J19" i="1" s="1"/>
  <c r="I19" i="1"/>
  <c r="F19" i="1"/>
  <c r="E19" i="1"/>
  <c r="L18" i="1"/>
  <c r="K18" i="1"/>
  <c r="H18" i="1"/>
  <c r="J18" i="1" s="1"/>
  <c r="I18" i="1"/>
  <c r="F18" i="1"/>
  <c r="E18" i="1"/>
  <c r="L17" i="1"/>
  <c r="K17" i="1"/>
  <c r="H17" i="1"/>
  <c r="J17" i="1" s="1"/>
  <c r="I17" i="1"/>
  <c r="F17" i="1"/>
  <c r="E17" i="1"/>
  <c r="L16" i="1"/>
  <c r="K16" i="1"/>
  <c r="H16" i="1"/>
  <c r="J16" i="1" s="1"/>
  <c r="I16" i="1"/>
  <c r="F16" i="1"/>
  <c r="E16" i="1"/>
  <c r="L15" i="1"/>
  <c r="K15" i="1"/>
  <c r="H15" i="1"/>
  <c r="J15" i="1"/>
  <c r="I15" i="1"/>
  <c r="F15" i="1"/>
  <c r="E15" i="1"/>
  <c r="L14" i="1"/>
  <c r="K14" i="1"/>
  <c r="H14" i="1"/>
  <c r="J14" i="1"/>
  <c r="I14" i="1"/>
  <c r="F14" i="1"/>
  <c r="E14" i="1"/>
  <c r="AE26" i="1"/>
  <c r="AD26" i="1"/>
  <c r="AF26" i="1"/>
  <c r="AK26" i="1"/>
  <c r="M26" i="1"/>
  <c r="V26" i="1"/>
  <c r="W26" i="1"/>
  <c r="X26" i="1"/>
  <c r="Y26" i="1"/>
  <c r="Z26" i="1"/>
  <c r="AA26" i="1"/>
  <c r="AB26" i="1"/>
  <c r="AC26" i="1"/>
  <c r="AH26" i="1"/>
  <c r="AI26" i="1"/>
  <c r="AJ26" i="1"/>
  <c r="AE27" i="1"/>
  <c r="AD27" i="1"/>
  <c r="AF27" i="1"/>
  <c r="AK27" i="1"/>
  <c r="M27" i="1"/>
  <c r="V27" i="1"/>
  <c r="W27" i="1"/>
  <c r="X27" i="1"/>
  <c r="Y27" i="1"/>
  <c r="Z27" i="1"/>
  <c r="AA27" i="1"/>
  <c r="AB27" i="1"/>
  <c r="AC27" i="1"/>
  <c r="AH27" i="1"/>
  <c r="AI27" i="1"/>
  <c r="AJ27" i="1"/>
  <c r="AE28" i="1"/>
  <c r="AD28" i="1"/>
  <c r="AF28" i="1"/>
  <c r="AK28" i="1"/>
  <c r="M28" i="1"/>
  <c r="V28" i="1"/>
  <c r="W28" i="1"/>
  <c r="X28" i="1"/>
  <c r="Y28" i="1"/>
  <c r="Z28" i="1"/>
  <c r="AA28" i="1"/>
  <c r="AB28" i="1"/>
  <c r="AC28" i="1"/>
  <c r="AH28" i="1"/>
  <c r="AI28" i="1"/>
  <c r="AJ28" i="1"/>
  <c r="AE29" i="1"/>
  <c r="AD29" i="1"/>
  <c r="AF29" i="1"/>
  <c r="AK29" i="1"/>
  <c r="M29" i="1"/>
  <c r="V29" i="1"/>
  <c r="W29" i="1"/>
  <c r="X29" i="1"/>
  <c r="Y29" i="1"/>
  <c r="Z29" i="1"/>
  <c r="AA29" i="1"/>
  <c r="AB29" i="1"/>
  <c r="AC29" i="1"/>
  <c r="AH29" i="1"/>
  <c r="AI29" i="1"/>
  <c r="AJ29" i="1"/>
  <c r="AE30" i="1"/>
  <c r="AD30" i="1"/>
  <c r="AF30" i="1"/>
  <c r="AK30" i="1"/>
  <c r="M30" i="1"/>
  <c r="V30" i="1"/>
  <c r="W30" i="1"/>
  <c r="X30" i="1"/>
  <c r="Y30" i="1"/>
  <c r="Z30" i="1"/>
  <c r="AA30" i="1"/>
  <c r="AB30" i="1"/>
  <c r="AC30" i="1"/>
  <c r="AH30" i="1"/>
  <c r="AI30" i="1"/>
  <c r="AJ30" i="1"/>
  <c r="AE31" i="1"/>
  <c r="AD31" i="1"/>
  <c r="AF31" i="1"/>
  <c r="AK31" i="1"/>
  <c r="M31" i="1"/>
  <c r="V31" i="1"/>
  <c r="W31" i="1"/>
  <c r="X31" i="1"/>
  <c r="Y31" i="1"/>
  <c r="Z31" i="1"/>
  <c r="AA31" i="1"/>
  <c r="AB31" i="1"/>
  <c r="AC31" i="1"/>
  <c r="AH31" i="1"/>
  <c r="AI31" i="1"/>
  <c r="AJ31" i="1"/>
  <c r="AE32" i="1"/>
  <c r="AD32" i="1"/>
  <c r="AF32" i="1"/>
  <c r="AK32" i="1"/>
  <c r="M32" i="1"/>
  <c r="V32" i="1"/>
  <c r="W32" i="1"/>
  <c r="X32" i="1"/>
  <c r="Y32" i="1"/>
  <c r="Z32" i="1"/>
  <c r="AA32" i="1"/>
  <c r="AB32" i="1"/>
  <c r="AC32" i="1"/>
  <c r="AH32" i="1"/>
  <c r="AI32" i="1"/>
  <c r="AJ32" i="1"/>
  <c r="AP32" i="1"/>
  <c r="AE33" i="1"/>
  <c r="AD33" i="1"/>
  <c r="AF33" i="1"/>
  <c r="AK33" i="1"/>
  <c r="M33" i="1"/>
  <c r="V33" i="1"/>
  <c r="W33" i="1"/>
  <c r="X33" i="1"/>
  <c r="Y33" i="1"/>
  <c r="Z33" i="1"/>
  <c r="AA33" i="1"/>
  <c r="AB33" i="1"/>
  <c r="AC33" i="1"/>
  <c r="AH33" i="1"/>
  <c r="AI33" i="1"/>
  <c r="AJ33" i="1"/>
  <c r="AO33" i="1"/>
  <c r="AE34" i="1"/>
  <c r="AD34" i="1"/>
  <c r="AF34" i="1"/>
  <c r="AK34" i="1"/>
  <c r="M34" i="1"/>
  <c r="V34" i="1"/>
  <c r="W34" i="1"/>
  <c r="X34" i="1"/>
  <c r="Y34" i="1"/>
  <c r="Z34" i="1"/>
  <c r="AA34" i="1"/>
  <c r="AB34" i="1"/>
  <c r="AC34" i="1"/>
  <c r="AH34" i="1"/>
  <c r="AI34" i="1"/>
  <c r="AJ34" i="1"/>
  <c r="AN34" i="1"/>
  <c r="AE35" i="1"/>
  <c r="AD35" i="1"/>
  <c r="AF35" i="1"/>
  <c r="AK35" i="1"/>
  <c r="M35" i="1"/>
  <c r="V35" i="1"/>
  <c r="W35" i="1"/>
  <c r="X35" i="1"/>
  <c r="Y35" i="1"/>
  <c r="Z35" i="1"/>
  <c r="AA35" i="1"/>
  <c r="AB35" i="1"/>
  <c r="AC35" i="1"/>
  <c r="AH35" i="1"/>
  <c r="AI35" i="1"/>
  <c r="AJ35" i="1"/>
  <c r="AM35" i="1"/>
  <c r="AE36" i="1"/>
  <c r="AD36" i="1"/>
  <c r="AF36" i="1"/>
  <c r="AK36" i="1"/>
  <c r="M36" i="1"/>
  <c r="V36" i="1"/>
  <c r="W36" i="1"/>
  <c r="X36" i="1"/>
  <c r="Y36" i="1"/>
  <c r="Z36" i="1"/>
  <c r="AA36" i="1"/>
  <c r="AB36" i="1"/>
  <c r="AC36" i="1"/>
  <c r="AH36" i="1"/>
  <c r="AI36" i="1"/>
  <c r="AJ36" i="1"/>
  <c r="AL36" i="1"/>
  <c r="AE37" i="1"/>
  <c r="AD37" i="1"/>
  <c r="AF37" i="1"/>
  <c r="AK37" i="1"/>
  <c r="M37" i="1"/>
  <c r="V37" i="1"/>
  <c r="W37" i="1"/>
  <c r="X37" i="1"/>
  <c r="Y37" i="1"/>
  <c r="Z37" i="1"/>
  <c r="AA37" i="1"/>
  <c r="AB37" i="1"/>
  <c r="AC37" i="1"/>
  <c r="AH37" i="1"/>
  <c r="AI37" i="1"/>
  <c r="AJ37" i="1"/>
  <c r="AE38" i="1"/>
  <c r="AD38" i="1"/>
  <c r="AF38" i="1"/>
  <c r="AK38" i="1"/>
  <c r="M38" i="1"/>
  <c r="V38" i="1"/>
  <c r="W38" i="1"/>
  <c r="X38" i="1"/>
  <c r="Y38" i="1"/>
  <c r="Z38" i="1"/>
  <c r="AA38" i="1"/>
  <c r="AB38" i="1"/>
  <c r="AC38" i="1"/>
  <c r="AH38" i="1"/>
  <c r="AI38" i="1"/>
  <c r="AJ38" i="1"/>
  <c r="AE39" i="1"/>
  <c r="AD39" i="1"/>
  <c r="AF39" i="1"/>
  <c r="AK39" i="1"/>
  <c r="M39" i="1"/>
  <c r="V39" i="1"/>
  <c r="W39" i="1"/>
  <c r="X39" i="1"/>
  <c r="Y39" i="1"/>
  <c r="Z39" i="1"/>
  <c r="AA39" i="1"/>
  <c r="AB39" i="1"/>
  <c r="AC39" i="1"/>
  <c r="AH39" i="1"/>
  <c r="AI39" i="1"/>
  <c r="AJ39" i="1"/>
  <c r="AE40" i="1"/>
  <c r="AD40" i="1"/>
  <c r="AF40" i="1"/>
  <c r="AK40" i="1"/>
  <c r="M40" i="1"/>
  <c r="V40" i="1"/>
  <c r="W40" i="1"/>
  <c r="X40" i="1"/>
  <c r="Y40" i="1"/>
  <c r="Z40" i="1"/>
  <c r="AA40" i="1"/>
  <c r="AB40" i="1"/>
  <c r="AC40" i="1"/>
  <c r="AH40" i="1"/>
  <c r="AI40" i="1"/>
  <c r="AJ40" i="1"/>
  <c r="AE41" i="1"/>
  <c r="AD41" i="1"/>
  <c r="AF41" i="1"/>
  <c r="AK41" i="1"/>
  <c r="M41" i="1"/>
  <c r="V41" i="1"/>
  <c r="W41" i="1"/>
  <c r="X41" i="1"/>
  <c r="Y41" i="1"/>
  <c r="Z41" i="1"/>
  <c r="AA41" i="1"/>
  <c r="AB41" i="1"/>
  <c r="AC41" i="1"/>
  <c r="AH41" i="1"/>
  <c r="AI41" i="1"/>
  <c r="AJ41" i="1"/>
  <c r="AE42" i="1"/>
  <c r="AD42" i="1"/>
  <c r="AF42" i="1"/>
  <c r="AK42" i="1"/>
  <c r="M42" i="1"/>
  <c r="V42" i="1"/>
  <c r="W42" i="1"/>
  <c r="X42" i="1"/>
  <c r="Y42" i="1"/>
  <c r="Z42" i="1"/>
  <c r="AA42" i="1"/>
  <c r="AB42" i="1"/>
  <c r="AC42" i="1"/>
  <c r="AH42" i="1"/>
  <c r="AI42" i="1"/>
  <c r="AJ42" i="1"/>
  <c r="AE43" i="1"/>
  <c r="AD43" i="1"/>
  <c r="AF43" i="1"/>
  <c r="AK43" i="1"/>
  <c r="M43" i="1"/>
  <c r="V43" i="1"/>
  <c r="W43" i="1"/>
  <c r="X43" i="1"/>
  <c r="Y43" i="1"/>
  <c r="Z43" i="1"/>
  <c r="AA43" i="1"/>
  <c r="AB43" i="1"/>
  <c r="AC43" i="1"/>
  <c r="AH43" i="1"/>
  <c r="AI43" i="1"/>
  <c r="AJ43" i="1"/>
  <c r="AE44" i="1"/>
  <c r="AD44" i="1"/>
  <c r="AF44" i="1"/>
  <c r="AK44" i="1"/>
  <c r="M44" i="1"/>
  <c r="V44" i="1"/>
  <c r="W44" i="1"/>
  <c r="X44" i="1"/>
  <c r="Y44" i="1"/>
  <c r="Z44" i="1"/>
  <c r="AA44" i="1"/>
  <c r="AB44" i="1"/>
  <c r="AC44" i="1"/>
  <c r="AH44" i="1"/>
  <c r="AI44" i="1"/>
  <c r="AJ44" i="1"/>
  <c r="AE45" i="1"/>
  <c r="AD45" i="1"/>
  <c r="AF45" i="1"/>
  <c r="AK45" i="1"/>
  <c r="M45" i="1"/>
  <c r="V45" i="1"/>
  <c r="W45" i="1"/>
  <c r="X45" i="1"/>
  <c r="Y45" i="1"/>
  <c r="Z45" i="1"/>
  <c r="AA45" i="1"/>
  <c r="AB45" i="1"/>
  <c r="AC45" i="1"/>
  <c r="AH45" i="1"/>
  <c r="AI45" i="1"/>
  <c r="AJ45" i="1"/>
  <c r="AE46" i="1"/>
  <c r="AD46" i="1"/>
  <c r="AF46" i="1"/>
  <c r="AK46" i="1"/>
  <c r="M46" i="1"/>
  <c r="V46" i="1"/>
  <c r="W46" i="1"/>
  <c r="X46" i="1"/>
  <c r="Y46" i="1"/>
  <c r="Z46" i="1"/>
  <c r="AA46" i="1"/>
  <c r="AB46" i="1"/>
  <c r="AC46" i="1"/>
  <c r="AH46" i="1"/>
  <c r="AI46" i="1"/>
  <c r="AJ46" i="1"/>
  <c r="AE47" i="1"/>
  <c r="AD47" i="1"/>
  <c r="AF47" i="1"/>
  <c r="AK47" i="1"/>
  <c r="M47" i="1"/>
  <c r="V47" i="1"/>
  <c r="W47" i="1"/>
  <c r="X47" i="1"/>
  <c r="Y47" i="1"/>
  <c r="Z47" i="1"/>
  <c r="AA47" i="1"/>
  <c r="AB47" i="1"/>
  <c r="AC47" i="1"/>
  <c r="AH47" i="1"/>
  <c r="AI47" i="1"/>
  <c r="AJ47" i="1"/>
  <c r="AE48" i="1"/>
  <c r="AD48" i="1"/>
  <c r="AF48" i="1"/>
  <c r="AK48" i="1"/>
  <c r="M48" i="1"/>
  <c r="V48" i="1"/>
  <c r="W48" i="1"/>
  <c r="X48" i="1"/>
  <c r="Y48" i="1"/>
  <c r="Z48" i="1"/>
  <c r="AA48" i="1"/>
  <c r="AB48" i="1"/>
  <c r="AC48" i="1"/>
  <c r="AH48" i="1"/>
  <c r="AI48" i="1"/>
  <c r="AJ48" i="1"/>
  <c r="AE49" i="1"/>
  <c r="AD49" i="1"/>
  <c r="AF49" i="1"/>
  <c r="AK49" i="1"/>
  <c r="M49" i="1"/>
  <c r="V49" i="1"/>
  <c r="W49" i="1"/>
  <c r="X49" i="1"/>
  <c r="Y49" i="1"/>
  <c r="Z49" i="1"/>
  <c r="AA49" i="1"/>
  <c r="AB49" i="1"/>
  <c r="AC49" i="1"/>
  <c r="AH49" i="1"/>
  <c r="AI49" i="1"/>
  <c r="AJ49" i="1"/>
  <c r="AE50" i="1"/>
  <c r="AD50" i="1"/>
  <c r="AF50" i="1"/>
  <c r="AK50" i="1"/>
  <c r="M50" i="1"/>
  <c r="V50" i="1"/>
  <c r="W50" i="1"/>
  <c r="X50" i="1"/>
  <c r="Y50" i="1"/>
  <c r="Z50" i="1"/>
  <c r="AA50" i="1"/>
  <c r="AB50" i="1"/>
  <c r="AC50" i="1"/>
  <c r="AH50" i="1"/>
  <c r="AI50" i="1"/>
  <c r="AJ50" i="1"/>
  <c r="AE51" i="1"/>
  <c r="AD51" i="1"/>
  <c r="AF51" i="1"/>
  <c r="AK51" i="1"/>
  <c r="M51" i="1"/>
  <c r="V51" i="1"/>
  <c r="W51" i="1"/>
  <c r="X51" i="1"/>
  <c r="Y51" i="1"/>
  <c r="Z51" i="1"/>
  <c r="AA51" i="1"/>
  <c r="AB51" i="1"/>
  <c r="AC51" i="1"/>
  <c r="AH51" i="1"/>
  <c r="AI51" i="1"/>
  <c r="AJ51" i="1"/>
  <c r="AE52" i="1"/>
  <c r="AD52" i="1"/>
  <c r="AF52" i="1"/>
  <c r="AK52" i="1"/>
  <c r="M52" i="1"/>
  <c r="V52" i="1"/>
  <c r="W52" i="1"/>
  <c r="X52" i="1"/>
  <c r="Y52" i="1"/>
  <c r="Z52" i="1"/>
  <c r="AA52" i="1"/>
  <c r="AB52" i="1"/>
  <c r="AC52" i="1"/>
  <c r="AH52" i="1"/>
  <c r="AI52" i="1"/>
  <c r="AJ52" i="1"/>
  <c r="AP52" i="1"/>
  <c r="AE53" i="1"/>
  <c r="AD53" i="1"/>
  <c r="AF53" i="1"/>
  <c r="AK53" i="1"/>
  <c r="M53" i="1"/>
  <c r="V53" i="1"/>
  <c r="W53" i="1"/>
  <c r="X53" i="1"/>
  <c r="Y53" i="1"/>
  <c r="Z53" i="1"/>
  <c r="AA53" i="1"/>
  <c r="AB53" i="1"/>
  <c r="AC53" i="1"/>
  <c r="AH53" i="1"/>
  <c r="AI53" i="1"/>
  <c r="AJ53" i="1"/>
  <c r="AO53" i="1"/>
  <c r="AE54" i="1"/>
  <c r="AD54" i="1"/>
  <c r="AF54" i="1"/>
  <c r="AK54" i="1"/>
  <c r="M54" i="1"/>
  <c r="V54" i="1"/>
  <c r="W54" i="1"/>
  <c r="X54" i="1"/>
  <c r="Y54" i="1"/>
  <c r="Z54" i="1"/>
  <c r="AA54" i="1"/>
  <c r="AB54" i="1"/>
  <c r="AC54" i="1"/>
  <c r="AH54" i="1"/>
  <c r="AI54" i="1"/>
  <c r="AJ54" i="1"/>
  <c r="AN54" i="1"/>
  <c r="AE55" i="1"/>
  <c r="AD55" i="1"/>
  <c r="AF55" i="1"/>
  <c r="AK55" i="1"/>
  <c r="M55" i="1"/>
  <c r="V55" i="1"/>
  <c r="W55" i="1"/>
  <c r="X55" i="1"/>
  <c r="Y55" i="1"/>
  <c r="Z55" i="1"/>
  <c r="AA55" i="1"/>
  <c r="AB55" i="1"/>
  <c r="AC55" i="1"/>
  <c r="AH55" i="1"/>
  <c r="AI55" i="1"/>
  <c r="AJ55" i="1"/>
  <c r="AM55" i="1"/>
  <c r="AE56" i="1"/>
  <c r="AD56" i="1"/>
  <c r="AF56" i="1"/>
  <c r="AK56" i="1"/>
  <c r="M56" i="1"/>
  <c r="V56" i="1"/>
  <c r="W56" i="1"/>
  <c r="X56" i="1"/>
  <c r="Y56" i="1"/>
  <c r="Z56" i="1"/>
  <c r="AA56" i="1"/>
  <c r="AB56" i="1"/>
  <c r="AC56" i="1"/>
  <c r="AH56" i="1"/>
  <c r="AI56" i="1"/>
  <c r="AJ56" i="1"/>
  <c r="AL56" i="1"/>
  <c r="M9" i="1"/>
  <c r="AB10" i="1"/>
  <c r="AA10" i="1"/>
  <c r="AJ10" i="1"/>
  <c r="AI10" i="1"/>
  <c r="M10" i="1"/>
  <c r="T10" i="1"/>
  <c r="V10" i="1"/>
  <c r="W10" i="1"/>
  <c r="X10" i="1"/>
  <c r="Y10" i="1"/>
  <c r="Z10" i="1"/>
  <c r="AC10" i="1"/>
  <c r="AH10" i="1"/>
  <c r="AL10" i="1"/>
  <c r="AM10" i="1"/>
  <c r="AN10" i="1"/>
  <c r="AO10" i="1"/>
  <c r="AP10" i="1"/>
  <c r="AB11" i="1"/>
  <c r="AA11" i="1"/>
  <c r="AJ11" i="1"/>
  <c r="AI11" i="1"/>
  <c r="M11" i="1"/>
  <c r="T11" i="1"/>
  <c r="V11" i="1"/>
  <c r="W11" i="1"/>
  <c r="X11" i="1"/>
  <c r="Y11" i="1"/>
  <c r="Z11" i="1"/>
  <c r="AC11" i="1"/>
  <c r="AH11" i="1"/>
  <c r="AL11" i="1"/>
  <c r="AM11" i="1"/>
  <c r="AN11" i="1"/>
  <c r="AO11" i="1"/>
  <c r="AP11" i="1"/>
  <c r="AB12" i="1"/>
  <c r="AA12" i="1"/>
  <c r="AJ12" i="1"/>
  <c r="AI12" i="1"/>
  <c r="M12" i="1"/>
  <c r="T12" i="1"/>
  <c r="V12" i="1"/>
  <c r="W12" i="1"/>
  <c r="X12" i="1"/>
  <c r="Y12" i="1"/>
  <c r="Z12" i="1"/>
  <c r="AC12" i="1"/>
  <c r="AH12" i="1"/>
  <c r="AL12" i="1"/>
  <c r="AM12" i="1"/>
  <c r="AN12" i="1"/>
  <c r="AO12" i="1"/>
  <c r="AP12" i="1"/>
  <c r="AB13" i="1"/>
  <c r="AA13" i="1"/>
  <c r="AJ13" i="1"/>
  <c r="AI13" i="1"/>
  <c r="M13" i="1"/>
  <c r="T13" i="1"/>
  <c r="V13" i="1"/>
  <c r="W13" i="1"/>
  <c r="X13" i="1"/>
  <c r="Y13" i="1"/>
  <c r="Z13" i="1"/>
  <c r="AC13" i="1"/>
  <c r="AH13" i="1"/>
  <c r="AL13" i="1"/>
  <c r="AM13" i="1"/>
  <c r="AN13" i="1"/>
  <c r="AO13" i="1"/>
  <c r="AP13" i="1"/>
  <c r="AE14" i="1"/>
  <c r="AB14" i="1"/>
  <c r="AA14" i="1"/>
  <c r="AD14" i="1"/>
  <c r="AF14" i="1"/>
  <c r="AK14" i="1"/>
  <c r="AJ14" i="1"/>
  <c r="AI14" i="1"/>
  <c r="M14" i="1"/>
  <c r="T14" i="1"/>
  <c r="V14" i="1"/>
  <c r="W14" i="1"/>
  <c r="X14" i="1"/>
  <c r="Y14" i="1"/>
  <c r="Z14" i="1"/>
  <c r="AC14" i="1"/>
  <c r="AH14" i="1"/>
  <c r="AL14" i="1"/>
  <c r="AM14" i="1"/>
  <c r="AN14" i="1"/>
  <c r="AO14" i="1"/>
  <c r="AP14" i="1"/>
  <c r="AE15" i="1"/>
  <c r="AB15" i="1"/>
  <c r="AA15" i="1"/>
  <c r="AD15" i="1"/>
  <c r="AF15" i="1"/>
  <c r="AK15" i="1"/>
  <c r="AJ15" i="1"/>
  <c r="AI15" i="1"/>
  <c r="M15" i="1"/>
  <c r="T15" i="1"/>
  <c r="V15" i="1"/>
  <c r="W15" i="1"/>
  <c r="X15" i="1"/>
  <c r="Y15" i="1"/>
  <c r="Z15" i="1"/>
  <c r="AC15" i="1"/>
  <c r="AH15" i="1"/>
  <c r="AL15" i="1"/>
  <c r="AM15" i="1"/>
  <c r="AN15" i="1"/>
  <c r="AO15" i="1"/>
  <c r="AP15" i="1"/>
  <c r="AE16" i="1"/>
  <c r="AB16" i="1"/>
  <c r="AA16" i="1"/>
  <c r="AD16" i="1"/>
  <c r="AF16" i="1"/>
  <c r="AK16" i="1"/>
  <c r="AJ16" i="1"/>
  <c r="AI16" i="1"/>
  <c r="M16" i="1"/>
  <c r="T16" i="1"/>
  <c r="V16" i="1"/>
  <c r="W16" i="1"/>
  <c r="X16" i="1"/>
  <c r="Y16" i="1"/>
  <c r="Z16" i="1"/>
  <c r="AC16" i="1"/>
  <c r="AH16" i="1"/>
  <c r="AL16" i="1"/>
  <c r="AM16" i="1"/>
  <c r="AN16" i="1"/>
  <c r="AO16" i="1"/>
  <c r="AP16" i="1"/>
  <c r="AE17" i="1"/>
  <c r="AD17" i="1"/>
  <c r="AF17" i="1"/>
  <c r="AK17" i="1"/>
  <c r="M17" i="1"/>
  <c r="T17" i="1"/>
  <c r="V17" i="1"/>
  <c r="W17" i="1"/>
  <c r="X17" i="1"/>
  <c r="Y17" i="1"/>
  <c r="Z17" i="1"/>
  <c r="AA17" i="1"/>
  <c r="AB17" i="1"/>
  <c r="AC17" i="1"/>
  <c r="AH17" i="1"/>
  <c r="AI17" i="1"/>
  <c r="AJ17" i="1"/>
  <c r="AL17" i="1"/>
  <c r="AM17" i="1"/>
  <c r="AN17" i="1"/>
  <c r="AO17" i="1"/>
  <c r="AP17" i="1"/>
  <c r="AE18" i="1"/>
  <c r="AD18" i="1"/>
  <c r="AF18" i="1"/>
  <c r="AK18" i="1"/>
  <c r="M18" i="1"/>
  <c r="T18" i="1"/>
  <c r="V18" i="1"/>
  <c r="W18" i="1"/>
  <c r="X18" i="1"/>
  <c r="Y18" i="1"/>
  <c r="Z18" i="1"/>
  <c r="AA18" i="1"/>
  <c r="AB18" i="1"/>
  <c r="AC18" i="1"/>
  <c r="AH18" i="1"/>
  <c r="AI18" i="1"/>
  <c r="AJ18" i="1"/>
  <c r="AL18" i="1"/>
  <c r="AM18" i="1"/>
  <c r="AN18" i="1"/>
  <c r="AO18" i="1"/>
  <c r="AP18" i="1"/>
  <c r="AE19" i="1"/>
  <c r="AD19" i="1"/>
  <c r="AF19" i="1"/>
  <c r="AK19" i="1"/>
  <c r="M19" i="1"/>
  <c r="T19" i="1"/>
  <c r="V19" i="1"/>
  <c r="W19" i="1"/>
  <c r="X19" i="1"/>
  <c r="Y19" i="1"/>
  <c r="Z19" i="1"/>
  <c r="AA19" i="1"/>
  <c r="AB19" i="1"/>
  <c r="AC19" i="1"/>
  <c r="AH19" i="1"/>
  <c r="AI19" i="1"/>
  <c r="AJ19" i="1"/>
  <c r="AL19" i="1"/>
  <c r="AM19" i="1"/>
  <c r="AN19" i="1"/>
  <c r="AO19" i="1"/>
  <c r="AP19" i="1"/>
  <c r="AE20" i="1"/>
  <c r="AD20" i="1"/>
  <c r="AF20" i="1"/>
  <c r="AK20" i="1"/>
  <c r="M20" i="1"/>
  <c r="V20" i="1"/>
  <c r="W20" i="1"/>
  <c r="X20" i="1"/>
  <c r="Y20" i="1"/>
  <c r="Z20" i="1"/>
  <c r="AA20" i="1"/>
  <c r="AB20" i="1"/>
  <c r="AC20" i="1"/>
  <c r="AH20" i="1"/>
  <c r="AI20" i="1"/>
  <c r="AJ20" i="1"/>
  <c r="AE21" i="1"/>
  <c r="AD21" i="1"/>
  <c r="AF21" i="1"/>
  <c r="AK21" i="1"/>
  <c r="M21" i="1"/>
  <c r="V21" i="1"/>
  <c r="W21" i="1"/>
  <c r="X21" i="1"/>
  <c r="Y21" i="1"/>
  <c r="Z21" i="1"/>
  <c r="AA21" i="1"/>
  <c r="AB21" i="1"/>
  <c r="AC21" i="1"/>
  <c r="AH21" i="1"/>
  <c r="AI21" i="1"/>
  <c r="AJ21" i="1"/>
  <c r="AE22" i="1"/>
  <c r="AD22" i="1"/>
  <c r="AF22" i="1"/>
  <c r="AK22" i="1"/>
  <c r="M22" i="1"/>
  <c r="V22" i="1"/>
  <c r="W22" i="1"/>
  <c r="X22" i="1"/>
  <c r="Y22" i="1"/>
  <c r="Z22" i="1"/>
  <c r="AA22" i="1"/>
  <c r="AB22" i="1"/>
  <c r="AC22" i="1"/>
  <c r="AH22" i="1"/>
  <c r="AI22" i="1"/>
  <c r="AJ22" i="1"/>
  <c r="AE23" i="1"/>
  <c r="AD23" i="1"/>
  <c r="AF23" i="1"/>
  <c r="AK23" i="1"/>
  <c r="M23" i="1"/>
  <c r="V23" i="1"/>
  <c r="W23" i="1"/>
  <c r="X23" i="1"/>
  <c r="Y23" i="1"/>
  <c r="Z23" i="1"/>
  <c r="AA23" i="1"/>
  <c r="AB23" i="1"/>
  <c r="AC23" i="1"/>
  <c r="AH23" i="1"/>
  <c r="AI23" i="1"/>
  <c r="AJ23" i="1"/>
  <c r="AE24" i="1"/>
  <c r="AD24" i="1"/>
  <c r="AF24" i="1"/>
  <c r="AK24" i="1"/>
  <c r="M24" i="1"/>
  <c r="V24" i="1"/>
  <c r="W24" i="1"/>
  <c r="X24" i="1"/>
  <c r="Y24" i="1"/>
  <c r="Z24" i="1"/>
  <c r="AA24" i="1"/>
  <c r="AB24" i="1"/>
  <c r="AC24" i="1"/>
  <c r="AH24" i="1"/>
  <c r="AI24" i="1"/>
  <c r="AJ24" i="1"/>
  <c r="AE25" i="1"/>
  <c r="AD25" i="1"/>
  <c r="AF25" i="1"/>
  <c r="AK25" i="1"/>
  <c r="M25" i="1"/>
  <c r="V25" i="1"/>
  <c r="W25" i="1"/>
  <c r="X25" i="1"/>
  <c r="Y25" i="1"/>
  <c r="Z25" i="1"/>
  <c r="AA25" i="1"/>
  <c r="AB25" i="1"/>
  <c r="AC25" i="1"/>
  <c r="AH25" i="1"/>
  <c r="AI25" i="1"/>
  <c r="AJ25" i="1"/>
  <c r="M8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7" i="1"/>
  <c r="H20" i="1"/>
  <c r="H21" i="1"/>
  <c r="H22" i="1"/>
  <c r="H23" i="1"/>
  <c r="H24" i="1"/>
  <c r="H25" i="1"/>
  <c r="H26" i="1"/>
  <c r="H27" i="1"/>
  <c r="H28" i="1"/>
  <c r="H29" i="1"/>
  <c r="J29" i="1" s="1"/>
  <c r="H30" i="1"/>
  <c r="H31" i="1"/>
  <c r="H32" i="1"/>
  <c r="J32" i="1" s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J49" i="1" s="1"/>
  <c r="H50" i="1"/>
  <c r="J50" i="1" s="1"/>
  <c r="H51" i="1"/>
  <c r="H52" i="1"/>
  <c r="J52" i="1" s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J69" i="1" s="1"/>
  <c r="H70" i="1"/>
  <c r="J70" i="1" s="1"/>
  <c r="H71" i="1"/>
  <c r="H72" i="1"/>
  <c r="J72" i="1" s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J90" i="1" s="1"/>
  <c r="H91" i="1"/>
  <c r="H92" i="1"/>
  <c r="J92" i="1" s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J110" i="1" s="1"/>
  <c r="H111" i="1"/>
  <c r="H112" i="1"/>
  <c r="J112" i="1" s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J130" i="1" s="1"/>
  <c r="H131" i="1"/>
  <c r="H132" i="1"/>
  <c r="J132" i="1" s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J149" i="1" s="1"/>
  <c r="H150" i="1"/>
  <c r="J150" i="1" s="1"/>
  <c r="H151" i="1"/>
  <c r="H152" i="1"/>
  <c r="J152" i="1" s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J169" i="1" s="1"/>
  <c r="H170" i="1"/>
  <c r="J170" i="1" s="1"/>
  <c r="H171" i="1"/>
  <c r="H172" i="1"/>
  <c r="J172" i="1" s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J189" i="1" s="1"/>
  <c r="H190" i="1"/>
  <c r="J190" i="1" s="1"/>
  <c r="H191" i="1"/>
  <c r="H192" i="1"/>
  <c r="J192" i="1" s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J209" i="1" s="1"/>
  <c r="H210" i="1"/>
  <c r="H211" i="1"/>
  <c r="H212" i="1"/>
  <c r="J212" i="1" s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J229" i="1" s="1"/>
  <c r="H230" i="1"/>
  <c r="J230" i="1" s="1"/>
  <c r="H231" i="1"/>
  <c r="H232" i="1"/>
  <c r="J232" i="1" s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J249" i="1" s="1"/>
  <c r="H250" i="1"/>
  <c r="J250" i="1" s="1"/>
  <c r="H251" i="1"/>
  <c r="H252" i="1"/>
  <c r="J252" i="1" s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J269" i="1" s="1"/>
  <c r="H270" i="1"/>
  <c r="J270" i="1" s="1"/>
  <c r="H271" i="1"/>
  <c r="H272" i="1"/>
  <c r="J272" i="1" s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J285" i="1" s="1"/>
  <c r="H286" i="1"/>
  <c r="H287" i="1"/>
  <c r="H288" i="1"/>
  <c r="H289" i="1"/>
  <c r="H290" i="1"/>
  <c r="J290" i="1" s="1"/>
  <c r="H291" i="1"/>
  <c r="H292" i="1"/>
  <c r="J292" i="1" s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J309" i="1" s="1"/>
  <c r="H310" i="1"/>
  <c r="J310" i="1" s="1"/>
  <c r="H311" i="1"/>
  <c r="H312" i="1"/>
  <c r="J312" i="1" s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J329" i="1" s="1"/>
  <c r="H330" i="1"/>
  <c r="J330" i="1" s="1"/>
  <c r="H331" i="1"/>
  <c r="H332" i="1"/>
  <c r="J332" i="1" s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J349" i="1" s="1"/>
  <c r="H350" i="1"/>
  <c r="J350" i="1" s="1"/>
  <c r="H351" i="1"/>
  <c r="H352" i="1"/>
  <c r="J352" i="1" s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J369" i="1" s="1"/>
  <c r="H370" i="1"/>
  <c r="J370" i="1" s="1"/>
  <c r="H371" i="1"/>
  <c r="H372" i="1"/>
  <c r="J372" i="1" s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J389" i="1" s="1"/>
  <c r="H390" i="1"/>
  <c r="J390" i="1" s="1"/>
  <c r="H391" i="1"/>
  <c r="H392" i="1"/>
  <c r="J392" i="1" s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J409" i="1" s="1"/>
  <c r="H410" i="1"/>
  <c r="J410" i="1" s="1"/>
  <c r="H411" i="1"/>
  <c r="H412" i="1"/>
  <c r="J412" i="1" s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J429" i="1" s="1"/>
  <c r="H430" i="1"/>
  <c r="J430" i="1" s="1"/>
  <c r="H431" i="1"/>
  <c r="H432" i="1"/>
  <c r="J432" i="1" s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J449" i="1" s="1"/>
  <c r="H450" i="1"/>
  <c r="H451" i="1"/>
  <c r="H452" i="1"/>
  <c r="J452" i="1" s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J469" i="1" s="1"/>
  <c r="H470" i="1"/>
  <c r="J470" i="1" s="1"/>
  <c r="H471" i="1"/>
  <c r="H472" i="1"/>
  <c r="J472" i="1" s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J489" i="1" s="1"/>
  <c r="H490" i="1"/>
  <c r="J490" i="1" s="1"/>
  <c r="H491" i="1"/>
  <c r="H492" i="1"/>
  <c r="J492" i="1" s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J509" i="1" s="1"/>
  <c r="H510" i="1"/>
  <c r="J510" i="1" s="1"/>
  <c r="H511" i="1"/>
  <c r="H512" i="1"/>
  <c r="J512" i="1" s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J529" i="1" s="1"/>
  <c r="H530" i="1"/>
  <c r="H531" i="1"/>
  <c r="H532" i="1"/>
  <c r="J532" i="1" s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J549" i="1" s="1"/>
  <c r="H550" i="1"/>
  <c r="J550" i="1" s="1"/>
  <c r="H551" i="1"/>
  <c r="H552" i="1"/>
  <c r="J552" i="1" s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J569" i="1" s="1"/>
  <c r="H570" i="1"/>
  <c r="J570" i="1" s="1"/>
  <c r="H571" i="1"/>
  <c r="H572" i="1"/>
  <c r="J572" i="1" s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J589" i="1" s="1"/>
  <c r="H590" i="1"/>
  <c r="J590" i="1" s="1"/>
  <c r="H591" i="1"/>
  <c r="H592" i="1"/>
  <c r="J592" i="1" s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J605" i="1" s="1"/>
  <c r="H606" i="1"/>
  <c r="H607" i="1"/>
  <c r="H608" i="1"/>
  <c r="H609" i="1"/>
  <c r="J609" i="1" s="1"/>
  <c r="H610" i="1"/>
  <c r="J610" i="1" s="1"/>
  <c r="H611" i="1"/>
  <c r="H612" i="1"/>
  <c r="J612" i="1" s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J629" i="1" s="1"/>
  <c r="H630" i="1"/>
  <c r="J630" i="1" s="1"/>
  <c r="H631" i="1"/>
  <c r="H632" i="1"/>
  <c r="J632" i="1" s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J649" i="1" s="1"/>
  <c r="H650" i="1"/>
  <c r="J650" i="1" s="1"/>
  <c r="H651" i="1"/>
  <c r="H652" i="1"/>
  <c r="J652" i="1" s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J669" i="1" s="1"/>
  <c r="H670" i="1"/>
  <c r="J670" i="1" s="1"/>
  <c r="H671" i="1"/>
  <c r="H672" i="1"/>
  <c r="J672" i="1" s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J689" i="1" s="1"/>
  <c r="H690" i="1"/>
  <c r="J690" i="1" s="1"/>
  <c r="H691" i="1"/>
  <c r="H692" i="1"/>
  <c r="J692" i="1" s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J709" i="1" s="1"/>
  <c r="H710" i="1"/>
  <c r="J710" i="1" s="1"/>
  <c r="H711" i="1"/>
  <c r="H712" i="1"/>
  <c r="J712" i="1" s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J729" i="1" s="1"/>
  <c r="H730" i="1"/>
  <c r="J730" i="1" s="1"/>
  <c r="H731" i="1"/>
  <c r="H732" i="1"/>
  <c r="J732" i="1" s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J749" i="1" s="1"/>
  <c r="H750" i="1"/>
  <c r="J750" i="1" s="1"/>
  <c r="H751" i="1"/>
  <c r="H752" i="1"/>
  <c r="J752" i="1" s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J765" i="1" s="1"/>
  <c r="H766" i="1"/>
  <c r="H767" i="1"/>
  <c r="H768" i="1"/>
  <c r="H769" i="1"/>
  <c r="J769" i="1" s="1"/>
  <c r="H770" i="1"/>
  <c r="J770" i="1" s="1"/>
  <c r="H771" i="1"/>
  <c r="H772" i="1"/>
  <c r="J772" i="1" s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J789" i="1" s="1"/>
  <c r="H790" i="1"/>
  <c r="J790" i="1" s="1"/>
  <c r="H791" i="1"/>
  <c r="H792" i="1"/>
  <c r="J792" i="1" s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J809" i="1" s="1"/>
  <c r="H810" i="1"/>
  <c r="J810" i="1" s="1"/>
  <c r="H811" i="1"/>
  <c r="H812" i="1"/>
  <c r="J812" i="1" s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J829" i="1" s="1"/>
  <c r="H830" i="1"/>
  <c r="J830" i="1" s="1"/>
  <c r="H831" i="1"/>
  <c r="H832" i="1"/>
  <c r="J832" i="1" s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J850" i="1" s="1"/>
  <c r="H851" i="1"/>
  <c r="H852" i="1"/>
  <c r="J852" i="1" s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J869" i="1" s="1"/>
  <c r="H870" i="1"/>
  <c r="J870" i="1" s="1"/>
  <c r="H871" i="1"/>
  <c r="H872" i="1"/>
  <c r="J872" i="1" s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J889" i="1" s="1"/>
  <c r="H890" i="1"/>
  <c r="J890" i="1" s="1"/>
  <c r="H891" i="1"/>
  <c r="H892" i="1"/>
  <c r="J892" i="1" s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J910" i="1" s="1"/>
  <c r="H911" i="1"/>
  <c r="H912" i="1"/>
  <c r="J912" i="1" s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J925" i="1" s="1"/>
  <c r="H926" i="1"/>
  <c r="H927" i="1"/>
  <c r="H928" i="1"/>
  <c r="H929" i="1"/>
  <c r="J929" i="1" s="1"/>
  <c r="H930" i="1"/>
  <c r="H931" i="1"/>
  <c r="H932" i="1"/>
  <c r="J932" i="1" s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J949" i="1" s="1"/>
  <c r="H950" i="1"/>
  <c r="J950" i="1" s="1"/>
  <c r="H951" i="1"/>
  <c r="H952" i="1"/>
  <c r="J952" i="1" s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J969" i="1" s="1"/>
  <c r="H970" i="1"/>
  <c r="J970" i="1" s="1"/>
  <c r="H971" i="1"/>
  <c r="H972" i="1"/>
  <c r="J972" i="1" s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J989" i="1" s="1"/>
  <c r="H990" i="1"/>
  <c r="J990" i="1" s="1"/>
  <c r="H991" i="1"/>
  <c r="H992" i="1"/>
  <c r="J992" i="1" s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J38" i="1"/>
  <c r="I38" i="1"/>
  <c r="I39" i="1"/>
  <c r="I40" i="1"/>
  <c r="I41" i="1"/>
  <c r="I42" i="1"/>
  <c r="I43" i="1"/>
  <c r="I44" i="1"/>
  <c r="I45" i="1"/>
  <c r="J46" i="1"/>
  <c r="I46" i="1"/>
  <c r="I47" i="1"/>
  <c r="I48" i="1"/>
  <c r="I49" i="1"/>
  <c r="I50" i="1"/>
  <c r="I51" i="1"/>
  <c r="I52" i="1"/>
  <c r="I53" i="1"/>
  <c r="J54" i="1"/>
  <c r="I54" i="1"/>
  <c r="I55" i="1"/>
  <c r="I56" i="1"/>
  <c r="I57" i="1"/>
  <c r="I58" i="1"/>
  <c r="I59" i="1"/>
  <c r="I60" i="1"/>
  <c r="I61" i="1"/>
  <c r="J62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J78" i="1"/>
  <c r="I78" i="1"/>
  <c r="I79" i="1"/>
  <c r="I80" i="1"/>
  <c r="I81" i="1"/>
  <c r="I82" i="1"/>
  <c r="I83" i="1"/>
  <c r="I84" i="1"/>
  <c r="I85" i="1"/>
  <c r="J86" i="1"/>
  <c r="I86" i="1"/>
  <c r="I87" i="1"/>
  <c r="I88" i="1"/>
  <c r="I89" i="1"/>
  <c r="I90" i="1"/>
  <c r="I91" i="1"/>
  <c r="I92" i="1"/>
  <c r="I93" i="1"/>
  <c r="J94" i="1"/>
  <c r="I94" i="1"/>
  <c r="I95" i="1"/>
  <c r="I96" i="1"/>
  <c r="I97" i="1"/>
  <c r="I98" i="1"/>
  <c r="I99" i="1"/>
  <c r="I100" i="1"/>
  <c r="I101" i="1"/>
  <c r="J102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J118" i="1"/>
  <c r="I118" i="1"/>
  <c r="I119" i="1"/>
  <c r="I120" i="1"/>
  <c r="I121" i="1"/>
  <c r="J122" i="1"/>
  <c r="I122" i="1"/>
  <c r="I123" i="1"/>
  <c r="I124" i="1"/>
  <c r="I125" i="1"/>
  <c r="J126" i="1"/>
  <c r="I126" i="1"/>
  <c r="I127" i="1"/>
  <c r="I128" i="1"/>
  <c r="I129" i="1"/>
  <c r="I130" i="1"/>
  <c r="I131" i="1"/>
  <c r="I132" i="1"/>
  <c r="I133" i="1"/>
  <c r="J134" i="1"/>
  <c r="I134" i="1"/>
  <c r="I135" i="1"/>
  <c r="I136" i="1"/>
  <c r="I137" i="1"/>
  <c r="I138" i="1"/>
  <c r="I139" i="1"/>
  <c r="I140" i="1"/>
  <c r="I141" i="1"/>
  <c r="J142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J154" i="1"/>
  <c r="I154" i="1"/>
  <c r="I155" i="1"/>
  <c r="I156" i="1"/>
  <c r="I157" i="1"/>
  <c r="J158" i="1"/>
  <c r="I158" i="1"/>
  <c r="I159" i="1"/>
  <c r="I160" i="1"/>
  <c r="I161" i="1"/>
  <c r="I162" i="1"/>
  <c r="I163" i="1"/>
  <c r="I164" i="1"/>
  <c r="I165" i="1"/>
  <c r="J166" i="1"/>
  <c r="I166" i="1"/>
  <c r="I167" i="1"/>
  <c r="I168" i="1"/>
  <c r="I169" i="1"/>
  <c r="I170" i="1"/>
  <c r="I171" i="1"/>
  <c r="I172" i="1"/>
  <c r="I173" i="1"/>
  <c r="J174" i="1"/>
  <c r="I174" i="1"/>
  <c r="I175" i="1"/>
  <c r="I176" i="1"/>
  <c r="I177" i="1"/>
  <c r="I178" i="1"/>
  <c r="I179" i="1"/>
  <c r="I180" i="1"/>
  <c r="I181" i="1"/>
  <c r="J182" i="1"/>
  <c r="I182" i="1"/>
  <c r="I183" i="1"/>
  <c r="I184" i="1"/>
  <c r="I185" i="1"/>
  <c r="J186" i="1"/>
  <c r="I186" i="1"/>
  <c r="I187" i="1"/>
  <c r="I188" i="1"/>
  <c r="I189" i="1"/>
  <c r="I190" i="1"/>
  <c r="I191" i="1"/>
  <c r="I192" i="1"/>
  <c r="J193" i="1"/>
  <c r="I193" i="1"/>
  <c r="I194" i="1"/>
  <c r="I195" i="1"/>
  <c r="I196" i="1"/>
  <c r="J197" i="1"/>
  <c r="I197" i="1"/>
  <c r="J198" i="1"/>
  <c r="I198" i="1"/>
  <c r="I199" i="1"/>
  <c r="I200" i="1"/>
  <c r="I201" i="1"/>
  <c r="J202" i="1"/>
  <c r="I202" i="1"/>
  <c r="I203" i="1"/>
  <c r="I204" i="1"/>
  <c r="I205" i="1"/>
  <c r="J206" i="1"/>
  <c r="I206" i="1"/>
  <c r="J207" i="1"/>
  <c r="I207" i="1"/>
  <c r="I208" i="1"/>
  <c r="I209" i="1"/>
  <c r="I210" i="1"/>
  <c r="J211" i="1"/>
  <c r="I211" i="1"/>
  <c r="I212" i="1"/>
  <c r="I213" i="1"/>
  <c r="J214" i="1"/>
  <c r="I214" i="1"/>
  <c r="I215" i="1"/>
  <c r="J216" i="1"/>
  <c r="I216" i="1"/>
  <c r="I217" i="1"/>
  <c r="J218" i="1"/>
  <c r="I218" i="1"/>
  <c r="J219" i="1"/>
  <c r="I219" i="1"/>
  <c r="I220" i="1"/>
  <c r="J221" i="1"/>
  <c r="I221" i="1"/>
  <c r="J222" i="1"/>
  <c r="I222" i="1"/>
  <c r="I223" i="1"/>
  <c r="I224" i="1"/>
  <c r="I225" i="1"/>
  <c r="J226" i="1"/>
  <c r="I226" i="1"/>
  <c r="I227" i="1"/>
  <c r="J228" i="1"/>
  <c r="I228" i="1"/>
  <c r="I229" i="1"/>
  <c r="I230" i="1"/>
  <c r="J231" i="1"/>
  <c r="I231" i="1"/>
  <c r="I232" i="1"/>
  <c r="I233" i="1"/>
  <c r="I234" i="1"/>
  <c r="J235" i="1"/>
  <c r="I235" i="1"/>
  <c r="I236" i="1"/>
  <c r="J237" i="1"/>
  <c r="I237" i="1"/>
  <c r="J238" i="1"/>
  <c r="I238" i="1"/>
  <c r="I239" i="1"/>
  <c r="J240" i="1"/>
  <c r="I240" i="1"/>
  <c r="I241" i="1"/>
  <c r="I242" i="1"/>
  <c r="I243" i="1"/>
  <c r="J244" i="1"/>
  <c r="I244" i="1"/>
  <c r="I245" i="1"/>
  <c r="J246" i="1"/>
  <c r="I246" i="1"/>
  <c r="J247" i="1"/>
  <c r="I247" i="1"/>
  <c r="I248" i="1"/>
  <c r="I249" i="1"/>
  <c r="I250" i="1"/>
  <c r="I251" i="1"/>
  <c r="I252" i="1"/>
  <c r="I253" i="1"/>
  <c r="J254" i="1"/>
  <c r="I254" i="1"/>
  <c r="J255" i="1"/>
  <c r="I255" i="1"/>
  <c r="I256" i="1"/>
  <c r="J257" i="1"/>
  <c r="I257" i="1"/>
  <c r="I258" i="1"/>
  <c r="J259" i="1"/>
  <c r="I259" i="1"/>
  <c r="I260" i="1"/>
  <c r="I261" i="1"/>
  <c r="J262" i="1"/>
  <c r="I262" i="1"/>
  <c r="I263" i="1"/>
  <c r="J264" i="1"/>
  <c r="I264" i="1"/>
  <c r="I265" i="1"/>
  <c r="J266" i="1"/>
  <c r="I266" i="1"/>
  <c r="J267" i="1"/>
  <c r="I267" i="1"/>
  <c r="I268" i="1"/>
  <c r="I269" i="1"/>
  <c r="I270" i="1"/>
  <c r="I271" i="1"/>
  <c r="I272" i="1"/>
  <c r="I273" i="1"/>
  <c r="J274" i="1"/>
  <c r="I274" i="1"/>
  <c r="J275" i="1"/>
  <c r="I275" i="1"/>
  <c r="I276" i="1"/>
  <c r="J277" i="1"/>
  <c r="I277" i="1"/>
  <c r="J278" i="1"/>
  <c r="I278" i="1"/>
  <c r="I279" i="1"/>
  <c r="J280" i="1"/>
  <c r="I280" i="1"/>
  <c r="I281" i="1"/>
  <c r="J282" i="1"/>
  <c r="I282" i="1"/>
  <c r="I283" i="1"/>
  <c r="I284" i="1"/>
  <c r="I285" i="1"/>
  <c r="J286" i="1"/>
  <c r="I286" i="1"/>
  <c r="I287" i="1"/>
  <c r="J288" i="1"/>
  <c r="I288" i="1"/>
  <c r="I289" i="1"/>
  <c r="I290" i="1"/>
  <c r="I291" i="1"/>
  <c r="I292" i="1"/>
  <c r="I293" i="1"/>
  <c r="J294" i="1"/>
  <c r="I294" i="1"/>
  <c r="J295" i="1"/>
  <c r="I295" i="1"/>
  <c r="I296" i="1"/>
  <c r="J297" i="1"/>
  <c r="I297" i="1"/>
  <c r="I298" i="1"/>
  <c r="J299" i="1"/>
  <c r="I299" i="1"/>
  <c r="I300" i="1"/>
  <c r="I301" i="1"/>
  <c r="J302" i="1"/>
  <c r="I302" i="1"/>
  <c r="I303" i="1"/>
  <c r="J304" i="1"/>
  <c r="I304" i="1"/>
  <c r="I305" i="1"/>
  <c r="J306" i="1"/>
  <c r="I306" i="1"/>
  <c r="J307" i="1"/>
  <c r="I307" i="1"/>
  <c r="I308" i="1"/>
  <c r="I309" i="1"/>
  <c r="I310" i="1"/>
  <c r="I311" i="1"/>
  <c r="I312" i="1"/>
  <c r="I313" i="1"/>
  <c r="J314" i="1"/>
  <c r="I314" i="1"/>
  <c r="J315" i="1"/>
  <c r="I315" i="1"/>
  <c r="I316" i="1"/>
  <c r="J317" i="1"/>
  <c r="I317" i="1"/>
  <c r="J318" i="1"/>
  <c r="I318" i="1"/>
  <c r="I319" i="1"/>
  <c r="J320" i="1"/>
  <c r="I320" i="1"/>
  <c r="I321" i="1"/>
  <c r="I322" i="1"/>
  <c r="I323" i="1"/>
  <c r="J324" i="1"/>
  <c r="I324" i="1"/>
  <c r="I325" i="1"/>
  <c r="J326" i="1"/>
  <c r="I326" i="1"/>
  <c r="J327" i="1"/>
  <c r="I327" i="1"/>
  <c r="I328" i="1"/>
  <c r="I329" i="1"/>
  <c r="I330" i="1"/>
  <c r="I331" i="1"/>
  <c r="I332" i="1"/>
  <c r="I333" i="1"/>
  <c r="J334" i="1"/>
  <c r="I334" i="1"/>
  <c r="J335" i="1"/>
  <c r="I335" i="1"/>
  <c r="I336" i="1"/>
  <c r="J337" i="1"/>
  <c r="I337" i="1"/>
  <c r="J338" i="1"/>
  <c r="I338" i="1"/>
  <c r="I339" i="1"/>
  <c r="J340" i="1"/>
  <c r="I340" i="1"/>
  <c r="I341" i="1"/>
  <c r="J342" i="1"/>
  <c r="I342" i="1"/>
  <c r="I343" i="1"/>
  <c r="I344" i="1"/>
  <c r="J345" i="1"/>
  <c r="I345" i="1"/>
  <c r="J346" i="1"/>
  <c r="I346" i="1"/>
  <c r="I347" i="1"/>
  <c r="J348" i="1"/>
  <c r="I348" i="1"/>
  <c r="I349" i="1"/>
  <c r="I350" i="1"/>
  <c r="J351" i="1"/>
  <c r="I351" i="1"/>
  <c r="I352" i="1"/>
  <c r="I353" i="1"/>
  <c r="J354" i="1"/>
  <c r="I354" i="1"/>
  <c r="I355" i="1"/>
  <c r="J356" i="1"/>
  <c r="I356" i="1"/>
  <c r="I357" i="1"/>
  <c r="J358" i="1"/>
  <c r="I358" i="1"/>
  <c r="J359" i="1"/>
  <c r="I359" i="1"/>
  <c r="I360" i="1"/>
  <c r="J361" i="1"/>
  <c r="I361" i="1"/>
  <c r="J362" i="1"/>
  <c r="I362" i="1"/>
  <c r="I363" i="1"/>
  <c r="I364" i="1"/>
  <c r="I365" i="1"/>
  <c r="J366" i="1"/>
  <c r="I366" i="1"/>
  <c r="J367" i="1"/>
  <c r="I367" i="1"/>
  <c r="I368" i="1"/>
  <c r="I369" i="1"/>
  <c r="I370" i="1"/>
  <c r="I371" i="1"/>
  <c r="I372" i="1"/>
  <c r="I373" i="1"/>
  <c r="J374" i="1"/>
  <c r="I374" i="1"/>
  <c r="I375" i="1"/>
  <c r="I376" i="1"/>
  <c r="J377" i="1"/>
  <c r="I377" i="1"/>
  <c r="J378" i="1"/>
  <c r="I378" i="1"/>
  <c r="I379" i="1"/>
  <c r="J380" i="1"/>
  <c r="I380" i="1"/>
  <c r="I381" i="1"/>
  <c r="J382" i="1"/>
  <c r="I382" i="1"/>
  <c r="J383" i="1"/>
  <c r="I383" i="1"/>
  <c r="I384" i="1"/>
  <c r="I385" i="1"/>
  <c r="I386" i="1"/>
  <c r="J387" i="1"/>
  <c r="I387" i="1"/>
  <c r="I388" i="1"/>
  <c r="I389" i="1"/>
  <c r="I390" i="1"/>
  <c r="I391" i="1"/>
  <c r="I392" i="1"/>
  <c r="I393" i="1"/>
  <c r="J394" i="1"/>
  <c r="I394" i="1"/>
  <c r="I395" i="1"/>
  <c r="I396" i="1"/>
  <c r="J397" i="1"/>
  <c r="I397" i="1"/>
  <c r="J398" i="1"/>
  <c r="I398" i="1"/>
  <c r="I399" i="1"/>
  <c r="J400" i="1"/>
  <c r="I400" i="1"/>
  <c r="I401" i="1"/>
  <c r="J402" i="1"/>
  <c r="I402" i="1"/>
  <c r="J403" i="1"/>
  <c r="I403" i="1"/>
  <c r="I404" i="1"/>
  <c r="I405" i="1"/>
  <c r="J406" i="1"/>
  <c r="I406" i="1"/>
  <c r="I407" i="1"/>
  <c r="J408" i="1"/>
  <c r="I408" i="1"/>
  <c r="I409" i="1"/>
  <c r="I410" i="1"/>
  <c r="J411" i="1"/>
  <c r="I411" i="1"/>
  <c r="I412" i="1"/>
  <c r="J413" i="1"/>
  <c r="I413" i="1"/>
  <c r="J414" i="1"/>
  <c r="I414" i="1"/>
  <c r="I415" i="1"/>
  <c r="I416" i="1"/>
  <c r="I417" i="1"/>
  <c r="J418" i="1"/>
  <c r="I418" i="1"/>
  <c r="J419" i="1"/>
  <c r="I419" i="1"/>
  <c r="I420" i="1"/>
  <c r="J421" i="1"/>
  <c r="I421" i="1"/>
  <c r="J422" i="1"/>
  <c r="I422" i="1"/>
  <c r="I423" i="1"/>
  <c r="J424" i="1"/>
  <c r="I424" i="1"/>
  <c r="I425" i="1"/>
  <c r="J426" i="1"/>
  <c r="I426" i="1"/>
  <c r="I427" i="1"/>
  <c r="I428" i="1"/>
  <c r="I429" i="1"/>
  <c r="I430" i="1"/>
  <c r="I431" i="1"/>
  <c r="I432" i="1"/>
  <c r="I433" i="1"/>
  <c r="J434" i="1"/>
  <c r="I434" i="1"/>
  <c r="J435" i="1"/>
  <c r="I435" i="1"/>
  <c r="I436" i="1"/>
  <c r="I437" i="1"/>
  <c r="J438" i="1"/>
  <c r="I438" i="1"/>
  <c r="I439" i="1"/>
  <c r="J440" i="1"/>
  <c r="I440" i="1"/>
  <c r="I441" i="1"/>
  <c r="J442" i="1"/>
  <c r="I442" i="1"/>
  <c r="J443" i="1"/>
  <c r="I443" i="1"/>
  <c r="I444" i="1"/>
  <c r="J445" i="1"/>
  <c r="I445" i="1"/>
  <c r="J446" i="1"/>
  <c r="I446" i="1"/>
  <c r="I447" i="1"/>
  <c r="I448" i="1"/>
  <c r="I449" i="1"/>
  <c r="J450" i="1"/>
  <c r="I450" i="1"/>
  <c r="J451" i="1"/>
  <c r="I451" i="1"/>
  <c r="I452" i="1"/>
  <c r="J453" i="1"/>
  <c r="I453" i="1"/>
  <c r="J454" i="1"/>
  <c r="I454" i="1"/>
  <c r="I455" i="1"/>
  <c r="J456" i="1"/>
  <c r="I456" i="1"/>
  <c r="I457" i="1"/>
  <c r="J458" i="1"/>
  <c r="I458" i="1"/>
  <c r="I459" i="1"/>
  <c r="I460" i="1"/>
  <c r="J461" i="1"/>
  <c r="I461" i="1"/>
  <c r="J462" i="1"/>
  <c r="I462" i="1"/>
  <c r="I463" i="1"/>
  <c r="J464" i="1"/>
  <c r="I464" i="1"/>
  <c r="I465" i="1"/>
  <c r="J466" i="1"/>
  <c r="I466" i="1"/>
  <c r="J467" i="1"/>
  <c r="I467" i="1"/>
  <c r="I468" i="1"/>
  <c r="I469" i="1"/>
  <c r="I470" i="1"/>
  <c r="I471" i="1"/>
  <c r="I472" i="1"/>
  <c r="I473" i="1"/>
  <c r="J474" i="1"/>
  <c r="I474" i="1"/>
  <c r="J475" i="1"/>
  <c r="I475" i="1"/>
  <c r="I476" i="1"/>
  <c r="J477" i="1"/>
  <c r="I477" i="1"/>
  <c r="J478" i="1"/>
  <c r="I478" i="1"/>
  <c r="I479" i="1"/>
  <c r="I480" i="1"/>
  <c r="I481" i="1"/>
  <c r="J482" i="1"/>
  <c r="I482" i="1"/>
  <c r="J483" i="1"/>
  <c r="I483" i="1"/>
  <c r="I484" i="1"/>
  <c r="J485" i="1"/>
  <c r="I485" i="1"/>
  <c r="J486" i="1"/>
  <c r="I486" i="1"/>
  <c r="I487" i="1"/>
  <c r="J488" i="1"/>
  <c r="I488" i="1"/>
  <c r="I489" i="1"/>
  <c r="I490" i="1"/>
  <c r="I491" i="1"/>
  <c r="I492" i="1"/>
  <c r="J493" i="1"/>
  <c r="I493" i="1"/>
  <c r="J494" i="1"/>
  <c r="I494" i="1"/>
  <c r="I495" i="1"/>
  <c r="J496" i="1"/>
  <c r="I496" i="1"/>
  <c r="I497" i="1"/>
  <c r="J498" i="1"/>
  <c r="I498" i="1"/>
  <c r="J499" i="1"/>
  <c r="I499" i="1"/>
  <c r="I500" i="1"/>
  <c r="I501" i="1"/>
  <c r="J502" i="1"/>
  <c r="I502" i="1"/>
  <c r="I503" i="1"/>
  <c r="J504" i="1"/>
  <c r="I504" i="1"/>
  <c r="I505" i="1"/>
  <c r="J506" i="1"/>
  <c r="I506" i="1"/>
  <c r="J507" i="1"/>
  <c r="I507" i="1"/>
  <c r="I508" i="1"/>
  <c r="I509" i="1"/>
  <c r="I510" i="1"/>
  <c r="I511" i="1"/>
  <c r="I512" i="1"/>
  <c r="I513" i="1"/>
  <c r="J514" i="1"/>
  <c r="I514" i="1"/>
  <c r="J515" i="1"/>
  <c r="I515" i="1"/>
  <c r="I516" i="1"/>
  <c r="J517" i="1"/>
  <c r="I517" i="1"/>
  <c r="J518" i="1"/>
  <c r="I518" i="1"/>
  <c r="I519" i="1"/>
  <c r="J520" i="1"/>
  <c r="I520" i="1"/>
  <c r="I521" i="1"/>
  <c r="J522" i="1"/>
  <c r="I522" i="1"/>
  <c r="I523" i="1"/>
  <c r="I524" i="1"/>
  <c r="J525" i="1"/>
  <c r="I525" i="1"/>
  <c r="J526" i="1"/>
  <c r="I526" i="1"/>
  <c r="I527" i="1"/>
  <c r="J528" i="1"/>
  <c r="I528" i="1"/>
  <c r="I529" i="1"/>
  <c r="J530" i="1"/>
  <c r="I530" i="1"/>
  <c r="J531" i="1"/>
  <c r="I531" i="1"/>
  <c r="I532" i="1"/>
  <c r="I533" i="1"/>
  <c r="J534" i="1"/>
  <c r="I534" i="1"/>
  <c r="I535" i="1"/>
  <c r="J536" i="1"/>
  <c r="I536" i="1"/>
  <c r="I537" i="1"/>
  <c r="J538" i="1"/>
  <c r="I538" i="1"/>
  <c r="J539" i="1"/>
  <c r="I539" i="1"/>
  <c r="I540" i="1"/>
  <c r="J541" i="1"/>
  <c r="I541" i="1"/>
  <c r="J542" i="1"/>
  <c r="I542" i="1"/>
  <c r="I543" i="1"/>
  <c r="I544" i="1"/>
  <c r="I545" i="1"/>
  <c r="J546" i="1"/>
  <c r="I546" i="1"/>
  <c r="J547" i="1"/>
  <c r="I547" i="1"/>
  <c r="I548" i="1"/>
  <c r="I549" i="1"/>
  <c r="I550" i="1"/>
  <c r="I551" i="1"/>
  <c r="I552" i="1"/>
  <c r="I553" i="1"/>
  <c r="J554" i="1"/>
  <c r="I554" i="1"/>
  <c r="I555" i="1"/>
  <c r="I556" i="1"/>
  <c r="J557" i="1"/>
  <c r="I557" i="1"/>
  <c r="J558" i="1"/>
  <c r="I558" i="1"/>
  <c r="I559" i="1"/>
  <c r="J560" i="1"/>
  <c r="I560" i="1"/>
  <c r="I561" i="1"/>
  <c r="J562" i="1"/>
  <c r="I562" i="1"/>
  <c r="J563" i="1"/>
  <c r="I563" i="1"/>
  <c r="I564" i="1"/>
  <c r="I565" i="1"/>
  <c r="J566" i="1"/>
  <c r="I566" i="1"/>
  <c r="I567" i="1"/>
  <c r="J568" i="1"/>
  <c r="I568" i="1"/>
  <c r="I569" i="1"/>
  <c r="I570" i="1"/>
  <c r="J571" i="1"/>
  <c r="I571" i="1"/>
  <c r="I572" i="1"/>
  <c r="J573" i="1"/>
  <c r="I573" i="1"/>
  <c r="J574" i="1"/>
  <c r="I574" i="1"/>
  <c r="I575" i="1"/>
  <c r="I576" i="1"/>
  <c r="I577" i="1"/>
  <c r="J578" i="1"/>
  <c r="I578" i="1"/>
  <c r="J579" i="1"/>
  <c r="I579" i="1"/>
  <c r="I580" i="1"/>
  <c r="J581" i="1"/>
  <c r="I581" i="1"/>
  <c r="J582" i="1"/>
  <c r="I582" i="1"/>
  <c r="I583" i="1"/>
  <c r="J584" i="1"/>
  <c r="I584" i="1"/>
  <c r="I585" i="1"/>
  <c r="J586" i="1"/>
  <c r="I586" i="1"/>
  <c r="I587" i="1"/>
  <c r="I588" i="1"/>
  <c r="I589" i="1"/>
  <c r="I590" i="1"/>
  <c r="I591" i="1"/>
  <c r="I592" i="1"/>
  <c r="I593" i="1"/>
  <c r="J594" i="1"/>
  <c r="I594" i="1"/>
  <c r="J595" i="1"/>
  <c r="I595" i="1"/>
  <c r="I596" i="1"/>
  <c r="I597" i="1"/>
  <c r="J598" i="1"/>
  <c r="I598" i="1"/>
  <c r="I599" i="1"/>
  <c r="J600" i="1"/>
  <c r="I600" i="1"/>
  <c r="I601" i="1"/>
  <c r="J602" i="1"/>
  <c r="I602" i="1"/>
  <c r="J603" i="1"/>
  <c r="I603" i="1"/>
  <c r="I604" i="1"/>
  <c r="I605" i="1"/>
  <c r="J606" i="1"/>
  <c r="I606" i="1"/>
  <c r="I607" i="1"/>
  <c r="I608" i="1"/>
  <c r="I609" i="1"/>
  <c r="I610" i="1"/>
  <c r="J611" i="1"/>
  <c r="I611" i="1"/>
  <c r="I612" i="1"/>
  <c r="J613" i="1"/>
  <c r="I613" i="1"/>
  <c r="J614" i="1"/>
  <c r="I614" i="1"/>
  <c r="I615" i="1"/>
  <c r="J616" i="1"/>
  <c r="I616" i="1"/>
  <c r="I617" i="1"/>
  <c r="J618" i="1"/>
  <c r="I618" i="1"/>
  <c r="I619" i="1"/>
  <c r="I620" i="1"/>
  <c r="J621" i="1"/>
  <c r="I621" i="1"/>
  <c r="J622" i="1"/>
  <c r="I622" i="1"/>
  <c r="I623" i="1"/>
  <c r="J624" i="1"/>
  <c r="I624" i="1"/>
  <c r="I625" i="1"/>
  <c r="J626" i="1"/>
  <c r="I626" i="1"/>
  <c r="J627" i="1"/>
  <c r="I627" i="1"/>
  <c r="I628" i="1"/>
  <c r="I629" i="1"/>
  <c r="I630" i="1"/>
  <c r="I631" i="1"/>
  <c r="I632" i="1"/>
  <c r="I633" i="1"/>
  <c r="J634" i="1"/>
  <c r="I634" i="1"/>
  <c r="J635" i="1"/>
  <c r="I635" i="1"/>
  <c r="I636" i="1"/>
  <c r="J637" i="1"/>
  <c r="I637" i="1"/>
  <c r="J638" i="1"/>
  <c r="I638" i="1"/>
  <c r="I639" i="1"/>
  <c r="I640" i="1"/>
  <c r="I641" i="1"/>
  <c r="J642" i="1"/>
  <c r="I642" i="1"/>
  <c r="J643" i="1"/>
  <c r="I643" i="1"/>
  <c r="I644" i="1"/>
  <c r="J645" i="1"/>
  <c r="I645" i="1"/>
  <c r="J646" i="1"/>
  <c r="I646" i="1"/>
  <c r="I647" i="1"/>
  <c r="J648" i="1"/>
  <c r="I648" i="1"/>
  <c r="I649" i="1"/>
  <c r="I650" i="1"/>
  <c r="I651" i="1"/>
  <c r="I652" i="1"/>
  <c r="J653" i="1"/>
  <c r="I653" i="1"/>
  <c r="J654" i="1"/>
  <c r="I654" i="1"/>
  <c r="I655" i="1"/>
  <c r="J656" i="1"/>
  <c r="I656" i="1"/>
  <c r="I657" i="1"/>
  <c r="J658" i="1"/>
  <c r="I658" i="1"/>
  <c r="J659" i="1"/>
  <c r="I659" i="1"/>
  <c r="I660" i="1"/>
  <c r="I661" i="1"/>
  <c r="J662" i="1"/>
  <c r="I662" i="1"/>
  <c r="I663" i="1"/>
  <c r="J664" i="1"/>
  <c r="I664" i="1"/>
  <c r="I665" i="1"/>
  <c r="J666" i="1"/>
  <c r="I666" i="1"/>
  <c r="J667" i="1"/>
  <c r="I667" i="1"/>
  <c r="I668" i="1"/>
  <c r="I669" i="1"/>
  <c r="I670" i="1"/>
  <c r="I671" i="1"/>
  <c r="I672" i="1"/>
  <c r="I673" i="1"/>
  <c r="J674" i="1"/>
  <c r="I674" i="1"/>
  <c r="J675" i="1"/>
  <c r="I675" i="1"/>
  <c r="I676" i="1"/>
  <c r="J677" i="1"/>
  <c r="I677" i="1"/>
  <c r="J678" i="1"/>
  <c r="I678" i="1"/>
  <c r="I679" i="1"/>
  <c r="J680" i="1"/>
  <c r="I680" i="1"/>
  <c r="I681" i="1"/>
  <c r="J682" i="1"/>
  <c r="I682" i="1"/>
  <c r="I683" i="1"/>
  <c r="I684" i="1"/>
  <c r="J685" i="1"/>
  <c r="I685" i="1"/>
  <c r="J686" i="1"/>
  <c r="I686" i="1"/>
  <c r="I687" i="1"/>
  <c r="J688" i="1"/>
  <c r="I688" i="1"/>
  <c r="I689" i="1"/>
  <c r="I690" i="1"/>
  <c r="J691" i="1"/>
  <c r="I691" i="1"/>
  <c r="I692" i="1"/>
  <c r="I693" i="1"/>
  <c r="J694" i="1"/>
  <c r="I694" i="1"/>
  <c r="I695" i="1"/>
  <c r="J696" i="1"/>
  <c r="I696" i="1"/>
  <c r="I697" i="1"/>
  <c r="J698" i="1"/>
  <c r="I698" i="1"/>
  <c r="J699" i="1"/>
  <c r="I699" i="1"/>
  <c r="I700" i="1"/>
  <c r="J701" i="1"/>
  <c r="I701" i="1"/>
  <c r="J702" i="1"/>
  <c r="I702" i="1"/>
  <c r="I703" i="1"/>
  <c r="I704" i="1"/>
  <c r="I705" i="1"/>
  <c r="J706" i="1"/>
  <c r="I706" i="1"/>
  <c r="J707" i="1"/>
  <c r="I707" i="1"/>
  <c r="I708" i="1"/>
  <c r="I709" i="1"/>
  <c r="I710" i="1"/>
  <c r="I711" i="1"/>
  <c r="I712" i="1"/>
  <c r="I713" i="1"/>
  <c r="J714" i="1"/>
  <c r="I714" i="1"/>
  <c r="I715" i="1"/>
  <c r="I716" i="1"/>
  <c r="J717" i="1"/>
  <c r="I717" i="1"/>
  <c r="J718" i="1"/>
  <c r="I718" i="1"/>
  <c r="I719" i="1"/>
  <c r="J720" i="1"/>
  <c r="I720" i="1"/>
  <c r="I721" i="1"/>
  <c r="J722" i="1"/>
  <c r="I722" i="1"/>
  <c r="J723" i="1"/>
  <c r="I723" i="1"/>
  <c r="I724" i="1"/>
  <c r="I725" i="1"/>
  <c r="J726" i="1"/>
  <c r="I726" i="1"/>
  <c r="J727" i="1"/>
  <c r="I727" i="1"/>
  <c r="J728" i="1"/>
  <c r="I728" i="1"/>
  <c r="I729" i="1"/>
  <c r="I730" i="1"/>
  <c r="J731" i="1"/>
  <c r="I731" i="1"/>
  <c r="I732" i="1"/>
  <c r="J733" i="1"/>
  <c r="I733" i="1"/>
  <c r="J734" i="1"/>
  <c r="I734" i="1"/>
  <c r="J735" i="1"/>
  <c r="I735" i="1"/>
  <c r="I736" i="1"/>
  <c r="I737" i="1"/>
  <c r="J738" i="1"/>
  <c r="I738" i="1"/>
  <c r="J739" i="1"/>
  <c r="I739" i="1"/>
  <c r="I740" i="1"/>
  <c r="J741" i="1"/>
  <c r="I741" i="1"/>
  <c r="J742" i="1"/>
  <c r="I742" i="1"/>
  <c r="J743" i="1"/>
  <c r="I743" i="1"/>
  <c r="J744" i="1"/>
  <c r="I744" i="1"/>
  <c r="I745" i="1"/>
  <c r="J746" i="1"/>
  <c r="I746" i="1"/>
  <c r="J747" i="1"/>
  <c r="I747" i="1"/>
  <c r="I748" i="1"/>
  <c r="I749" i="1"/>
  <c r="I750" i="1"/>
  <c r="J751" i="1"/>
  <c r="I751" i="1"/>
  <c r="I752" i="1"/>
  <c r="J753" i="1"/>
  <c r="I753" i="1"/>
  <c r="J754" i="1"/>
  <c r="I754" i="1"/>
  <c r="J755" i="1"/>
  <c r="I755" i="1"/>
  <c r="I756" i="1"/>
  <c r="I757" i="1"/>
  <c r="J758" i="1"/>
  <c r="I758" i="1"/>
  <c r="J759" i="1"/>
  <c r="I759" i="1"/>
  <c r="J760" i="1"/>
  <c r="I760" i="1"/>
  <c r="I761" i="1"/>
  <c r="J762" i="1"/>
  <c r="I762" i="1"/>
  <c r="J763" i="1"/>
  <c r="I763" i="1"/>
  <c r="I764" i="1"/>
  <c r="I765" i="1"/>
  <c r="J766" i="1"/>
  <c r="I766" i="1"/>
  <c r="J767" i="1"/>
  <c r="I767" i="1"/>
  <c r="I768" i="1"/>
  <c r="I769" i="1"/>
  <c r="I770" i="1"/>
  <c r="J771" i="1"/>
  <c r="I771" i="1"/>
  <c r="I772" i="1"/>
  <c r="J773" i="1"/>
  <c r="I773" i="1"/>
  <c r="J774" i="1"/>
  <c r="I774" i="1"/>
  <c r="J775" i="1"/>
  <c r="I775" i="1"/>
  <c r="J776" i="1"/>
  <c r="I776" i="1"/>
  <c r="I777" i="1"/>
  <c r="J778" i="1"/>
  <c r="I778" i="1"/>
  <c r="J779" i="1"/>
  <c r="I779" i="1"/>
  <c r="I780" i="1"/>
  <c r="J781" i="1"/>
  <c r="I781" i="1"/>
  <c r="J782" i="1"/>
  <c r="I782" i="1"/>
  <c r="J783" i="1"/>
  <c r="I783" i="1"/>
  <c r="J784" i="1"/>
  <c r="I784" i="1"/>
  <c r="I785" i="1"/>
  <c r="J786" i="1"/>
  <c r="I786" i="1"/>
  <c r="J787" i="1"/>
  <c r="I787" i="1"/>
  <c r="J788" i="1"/>
  <c r="I788" i="1"/>
  <c r="I789" i="1"/>
  <c r="I790" i="1"/>
  <c r="J791" i="1"/>
  <c r="I791" i="1"/>
  <c r="I792" i="1"/>
  <c r="I793" i="1"/>
  <c r="J794" i="1"/>
  <c r="I794" i="1"/>
  <c r="J795" i="1"/>
  <c r="I795" i="1"/>
  <c r="I796" i="1"/>
  <c r="J797" i="1"/>
  <c r="I797" i="1"/>
  <c r="J798" i="1"/>
  <c r="I798" i="1"/>
  <c r="J799" i="1"/>
  <c r="I799" i="1"/>
  <c r="I800" i="1"/>
  <c r="I801" i="1"/>
  <c r="J802" i="1"/>
  <c r="I802" i="1"/>
  <c r="J803" i="1"/>
  <c r="I803" i="1"/>
  <c r="J804" i="1"/>
  <c r="I804" i="1"/>
  <c r="J805" i="1"/>
  <c r="I805" i="1"/>
  <c r="J806" i="1"/>
  <c r="I806" i="1"/>
  <c r="I807" i="1"/>
  <c r="J808" i="1"/>
  <c r="I808" i="1"/>
  <c r="I809" i="1"/>
  <c r="I810" i="1"/>
  <c r="J811" i="1"/>
  <c r="I811" i="1"/>
  <c r="I812" i="1"/>
  <c r="J813" i="1"/>
  <c r="I813" i="1"/>
  <c r="J814" i="1"/>
  <c r="I814" i="1"/>
  <c r="J815" i="1"/>
  <c r="I815" i="1"/>
  <c r="J816" i="1"/>
  <c r="I816" i="1"/>
  <c r="I817" i="1"/>
  <c r="J818" i="1"/>
  <c r="I818" i="1"/>
  <c r="J819" i="1"/>
  <c r="I819" i="1"/>
  <c r="I820" i="1"/>
  <c r="J821" i="1"/>
  <c r="I821" i="1"/>
  <c r="J822" i="1"/>
  <c r="I822" i="1"/>
  <c r="I823" i="1"/>
  <c r="J824" i="1"/>
  <c r="I824" i="1"/>
  <c r="J825" i="1"/>
  <c r="I825" i="1"/>
  <c r="J826" i="1"/>
  <c r="I826" i="1"/>
  <c r="J827" i="1"/>
  <c r="I827" i="1"/>
  <c r="I828" i="1"/>
  <c r="I829" i="1"/>
  <c r="I830" i="1"/>
  <c r="J831" i="1"/>
  <c r="I831" i="1"/>
  <c r="I832" i="1"/>
  <c r="I833" i="1"/>
  <c r="J834" i="1"/>
  <c r="I834" i="1"/>
  <c r="J835" i="1"/>
  <c r="I835" i="1"/>
  <c r="I836" i="1"/>
  <c r="J837" i="1"/>
  <c r="I837" i="1"/>
  <c r="J838" i="1"/>
  <c r="I838" i="1"/>
  <c r="J839" i="1"/>
  <c r="I839" i="1"/>
  <c r="J840" i="1"/>
  <c r="I840" i="1"/>
  <c r="I841" i="1"/>
  <c r="J842" i="1"/>
  <c r="I842" i="1"/>
  <c r="J843" i="1"/>
  <c r="I843" i="1"/>
  <c r="I844" i="1"/>
  <c r="J845" i="1"/>
  <c r="I845" i="1"/>
  <c r="J846" i="1"/>
  <c r="I846" i="1"/>
  <c r="J847" i="1"/>
  <c r="I847" i="1"/>
  <c r="J848" i="1"/>
  <c r="I848" i="1"/>
  <c r="I849" i="1"/>
  <c r="I850" i="1"/>
  <c r="J851" i="1"/>
  <c r="I851" i="1"/>
  <c r="I852" i="1"/>
  <c r="I853" i="1"/>
  <c r="J854" i="1"/>
  <c r="I854" i="1"/>
  <c r="J855" i="1"/>
  <c r="I855" i="1"/>
  <c r="J856" i="1"/>
  <c r="I856" i="1"/>
  <c r="I857" i="1"/>
  <c r="J858" i="1"/>
  <c r="I858" i="1"/>
  <c r="J859" i="1"/>
  <c r="I859" i="1"/>
  <c r="J860" i="1"/>
  <c r="I860" i="1"/>
  <c r="J861" i="1"/>
  <c r="I861" i="1"/>
  <c r="J862" i="1"/>
  <c r="I862" i="1"/>
  <c r="J863" i="1"/>
  <c r="I863" i="1"/>
  <c r="J864" i="1"/>
  <c r="I864" i="1"/>
  <c r="I865" i="1"/>
  <c r="J866" i="1"/>
  <c r="I866" i="1"/>
  <c r="J867" i="1"/>
  <c r="I867" i="1"/>
  <c r="I868" i="1"/>
  <c r="I869" i="1"/>
  <c r="I870" i="1"/>
  <c r="J871" i="1"/>
  <c r="I871" i="1"/>
  <c r="I872" i="1"/>
  <c r="J873" i="1"/>
  <c r="I873" i="1"/>
  <c r="J874" i="1"/>
  <c r="I874" i="1"/>
  <c r="I875" i="1"/>
  <c r="J876" i="1"/>
  <c r="I876" i="1"/>
  <c r="J877" i="1"/>
  <c r="I877" i="1"/>
  <c r="J878" i="1"/>
  <c r="I878" i="1"/>
  <c r="J879" i="1"/>
  <c r="I879" i="1"/>
  <c r="J880" i="1"/>
  <c r="I880" i="1"/>
  <c r="J881" i="1"/>
  <c r="I881" i="1"/>
  <c r="J882" i="1"/>
  <c r="I882" i="1"/>
  <c r="J883" i="1"/>
  <c r="I883" i="1"/>
  <c r="I884" i="1"/>
  <c r="I885" i="1"/>
  <c r="J886" i="1"/>
  <c r="I886" i="1"/>
  <c r="J887" i="1"/>
  <c r="I887" i="1"/>
  <c r="J888" i="1"/>
  <c r="I888" i="1"/>
  <c r="I889" i="1"/>
  <c r="I890" i="1"/>
  <c r="J891" i="1"/>
  <c r="I891" i="1"/>
  <c r="I892" i="1"/>
  <c r="J893" i="1"/>
  <c r="I893" i="1"/>
  <c r="J894" i="1"/>
  <c r="I894" i="1"/>
  <c r="J895" i="1"/>
  <c r="I895" i="1"/>
  <c r="I896" i="1"/>
  <c r="J897" i="1"/>
  <c r="I897" i="1"/>
  <c r="J898" i="1"/>
  <c r="I898" i="1"/>
  <c r="J899" i="1"/>
  <c r="I899" i="1"/>
  <c r="I900" i="1"/>
  <c r="J901" i="1"/>
  <c r="I901" i="1"/>
  <c r="J902" i="1"/>
  <c r="I902" i="1"/>
  <c r="J903" i="1"/>
  <c r="I903" i="1"/>
  <c r="J904" i="1"/>
  <c r="I904" i="1"/>
  <c r="I905" i="1"/>
  <c r="J906" i="1"/>
  <c r="I906" i="1"/>
  <c r="J907" i="1"/>
  <c r="I907" i="1"/>
  <c r="I908" i="1"/>
  <c r="J909" i="1"/>
  <c r="I909" i="1"/>
  <c r="I910" i="1"/>
  <c r="J911" i="1"/>
  <c r="I911" i="1"/>
  <c r="I912" i="1"/>
  <c r="I913" i="1"/>
  <c r="J914" i="1"/>
  <c r="I914" i="1"/>
  <c r="J915" i="1"/>
  <c r="I915" i="1"/>
  <c r="J916" i="1"/>
  <c r="I916" i="1"/>
  <c r="I917" i="1"/>
  <c r="J918" i="1"/>
  <c r="I918" i="1"/>
  <c r="J919" i="1"/>
  <c r="I919" i="1"/>
  <c r="J920" i="1"/>
  <c r="I920" i="1"/>
  <c r="I921" i="1"/>
  <c r="J922" i="1"/>
  <c r="I922" i="1"/>
  <c r="J923" i="1"/>
  <c r="I923" i="1"/>
  <c r="J924" i="1"/>
  <c r="I924" i="1"/>
  <c r="I925" i="1"/>
  <c r="J926" i="1"/>
  <c r="I926" i="1"/>
  <c r="I927" i="1"/>
  <c r="J928" i="1"/>
  <c r="I928" i="1"/>
  <c r="I929" i="1"/>
  <c r="J930" i="1"/>
  <c r="I930" i="1"/>
  <c r="J931" i="1"/>
  <c r="I931" i="1"/>
  <c r="I932" i="1"/>
  <c r="J933" i="1"/>
  <c r="I933" i="1"/>
  <c r="J934" i="1"/>
  <c r="I934" i="1"/>
  <c r="J935" i="1"/>
  <c r="I935" i="1"/>
  <c r="J936" i="1"/>
  <c r="I936" i="1"/>
  <c r="I937" i="1"/>
  <c r="J938" i="1"/>
  <c r="I938" i="1"/>
  <c r="J939" i="1"/>
  <c r="I939" i="1"/>
  <c r="J940" i="1"/>
  <c r="I940" i="1"/>
  <c r="J941" i="1"/>
  <c r="I941" i="1"/>
  <c r="J942" i="1"/>
  <c r="I942" i="1"/>
  <c r="J943" i="1"/>
  <c r="I943" i="1"/>
  <c r="J944" i="1"/>
  <c r="I944" i="1"/>
  <c r="J945" i="1"/>
  <c r="I945" i="1"/>
  <c r="J946" i="1"/>
  <c r="I946" i="1"/>
  <c r="J947" i="1"/>
  <c r="I947" i="1"/>
  <c r="I948" i="1"/>
  <c r="I949" i="1"/>
  <c r="I950" i="1"/>
  <c r="J951" i="1"/>
  <c r="I951" i="1"/>
  <c r="I952" i="1"/>
  <c r="I953" i="1"/>
  <c r="J954" i="1"/>
  <c r="I954" i="1"/>
  <c r="J955" i="1"/>
  <c r="I955" i="1"/>
  <c r="I956" i="1"/>
  <c r="J957" i="1"/>
  <c r="I957" i="1"/>
  <c r="J958" i="1"/>
  <c r="I958" i="1"/>
  <c r="J959" i="1"/>
  <c r="I959" i="1"/>
  <c r="I960" i="1"/>
  <c r="J961" i="1"/>
  <c r="I961" i="1"/>
  <c r="J962" i="1"/>
  <c r="I962" i="1"/>
  <c r="J963" i="1"/>
  <c r="I963" i="1"/>
  <c r="I964" i="1"/>
  <c r="J965" i="1"/>
  <c r="I965" i="1"/>
  <c r="J966" i="1"/>
  <c r="I966" i="1"/>
  <c r="J967" i="1"/>
  <c r="I967" i="1"/>
  <c r="J968" i="1"/>
  <c r="I968" i="1"/>
  <c r="I969" i="1"/>
  <c r="I970" i="1"/>
  <c r="J971" i="1"/>
  <c r="I971" i="1"/>
  <c r="I972" i="1"/>
  <c r="J973" i="1"/>
  <c r="I973" i="1"/>
  <c r="J974" i="1"/>
  <c r="I974" i="1"/>
  <c r="J975" i="1"/>
  <c r="I975" i="1"/>
  <c r="J976" i="1"/>
  <c r="I976" i="1"/>
  <c r="I977" i="1"/>
  <c r="J978" i="1"/>
  <c r="I978" i="1"/>
  <c r="J979" i="1"/>
  <c r="I979" i="1"/>
  <c r="J980" i="1"/>
  <c r="I980" i="1"/>
  <c r="J981" i="1"/>
  <c r="I981" i="1"/>
  <c r="J982" i="1"/>
  <c r="I982" i="1"/>
  <c r="J983" i="1"/>
  <c r="I983" i="1"/>
  <c r="J984" i="1"/>
  <c r="I984" i="1"/>
  <c r="J985" i="1"/>
  <c r="I985" i="1"/>
  <c r="J986" i="1"/>
  <c r="I986" i="1"/>
  <c r="J987" i="1"/>
  <c r="I987" i="1"/>
  <c r="J988" i="1"/>
  <c r="I988" i="1"/>
  <c r="I989" i="1"/>
  <c r="I990" i="1"/>
  <c r="J991" i="1"/>
  <c r="I991" i="1"/>
  <c r="I992" i="1"/>
  <c r="I993" i="1"/>
  <c r="J994" i="1"/>
  <c r="I994" i="1"/>
  <c r="J995" i="1"/>
  <c r="I995" i="1"/>
  <c r="J996" i="1"/>
  <c r="I996" i="1"/>
  <c r="I997" i="1"/>
  <c r="J998" i="1"/>
  <c r="I998" i="1"/>
  <c r="J999" i="1"/>
  <c r="I999" i="1"/>
  <c r="J1000" i="1"/>
  <c r="I1000" i="1"/>
  <c r="J1001" i="1"/>
  <c r="I1001" i="1"/>
  <c r="J1002" i="1"/>
  <c r="I1002" i="1"/>
  <c r="J1003" i="1"/>
  <c r="I1003" i="1"/>
  <c r="J1004" i="1"/>
  <c r="I1004" i="1"/>
  <c r="J1005" i="1"/>
  <c r="I1005" i="1"/>
  <c r="J1006" i="1"/>
  <c r="I1006" i="1"/>
  <c r="J20" i="1"/>
  <c r="J21" i="1"/>
  <c r="J23" i="1"/>
  <c r="J24" i="1"/>
  <c r="J25" i="1"/>
  <c r="J26" i="1"/>
  <c r="J27" i="1"/>
  <c r="J28" i="1"/>
  <c r="J31" i="1"/>
  <c r="J33" i="1"/>
  <c r="J34" i="1"/>
  <c r="J35" i="1"/>
  <c r="J36" i="1"/>
  <c r="J37" i="1"/>
  <c r="J39" i="1"/>
  <c r="J40" i="1"/>
  <c r="J41" i="1"/>
  <c r="J42" i="1"/>
  <c r="J43" i="1"/>
  <c r="J44" i="1"/>
  <c r="J45" i="1"/>
  <c r="J47" i="1"/>
  <c r="J48" i="1"/>
  <c r="J51" i="1"/>
  <c r="J53" i="1"/>
  <c r="J55" i="1"/>
  <c r="J56" i="1"/>
  <c r="J57" i="1"/>
  <c r="J58" i="1"/>
  <c r="J59" i="1"/>
  <c r="J60" i="1"/>
  <c r="J61" i="1"/>
  <c r="J63" i="1"/>
  <c r="J64" i="1"/>
  <c r="J65" i="1"/>
  <c r="J66" i="1"/>
  <c r="J67" i="1"/>
  <c r="J68" i="1"/>
  <c r="J71" i="1"/>
  <c r="J73" i="1"/>
  <c r="J74" i="1"/>
  <c r="J75" i="1"/>
  <c r="J76" i="1"/>
  <c r="J77" i="1"/>
  <c r="J79" i="1"/>
  <c r="J80" i="1"/>
  <c r="J81" i="1"/>
  <c r="J82" i="1"/>
  <c r="J83" i="1"/>
  <c r="J84" i="1"/>
  <c r="J85" i="1"/>
  <c r="J87" i="1"/>
  <c r="J88" i="1"/>
  <c r="J89" i="1"/>
  <c r="J91" i="1"/>
  <c r="J93" i="1"/>
  <c r="J95" i="1"/>
  <c r="J96" i="1"/>
  <c r="J97" i="1"/>
  <c r="J98" i="1"/>
  <c r="J99" i="1"/>
  <c r="J100" i="1"/>
  <c r="J101" i="1"/>
  <c r="J103" i="1"/>
  <c r="J104" i="1"/>
  <c r="J105" i="1"/>
  <c r="J106" i="1"/>
  <c r="J107" i="1"/>
  <c r="J108" i="1"/>
  <c r="J109" i="1"/>
  <c r="J111" i="1"/>
  <c r="J113" i="1"/>
  <c r="J114" i="1"/>
  <c r="J115" i="1"/>
  <c r="J116" i="1"/>
  <c r="J117" i="1"/>
  <c r="J119" i="1"/>
  <c r="J120" i="1"/>
  <c r="J121" i="1"/>
  <c r="J123" i="1"/>
  <c r="J124" i="1"/>
  <c r="J125" i="1"/>
  <c r="J127" i="1"/>
  <c r="J128" i="1"/>
  <c r="J129" i="1"/>
  <c r="J131" i="1"/>
  <c r="J133" i="1"/>
  <c r="J135" i="1"/>
  <c r="J136" i="1"/>
  <c r="J137" i="1"/>
  <c r="J138" i="1"/>
  <c r="J139" i="1"/>
  <c r="J140" i="1"/>
  <c r="J141" i="1"/>
  <c r="J143" i="1"/>
  <c r="J144" i="1"/>
  <c r="J145" i="1"/>
  <c r="J146" i="1"/>
  <c r="J147" i="1"/>
  <c r="J148" i="1"/>
  <c r="J151" i="1"/>
  <c r="J153" i="1"/>
  <c r="J155" i="1"/>
  <c r="J156" i="1"/>
  <c r="J157" i="1"/>
  <c r="J159" i="1"/>
  <c r="J160" i="1"/>
  <c r="J161" i="1"/>
  <c r="J162" i="1"/>
  <c r="J163" i="1"/>
  <c r="J164" i="1"/>
  <c r="J165" i="1"/>
  <c r="J167" i="1"/>
  <c r="J168" i="1"/>
  <c r="J171" i="1"/>
  <c r="J173" i="1"/>
  <c r="J175" i="1"/>
  <c r="J176" i="1"/>
  <c r="J177" i="1"/>
  <c r="J178" i="1"/>
  <c r="J179" i="1"/>
  <c r="J180" i="1"/>
  <c r="J181" i="1"/>
  <c r="J183" i="1"/>
  <c r="J184" i="1"/>
  <c r="J185" i="1"/>
  <c r="J187" i="1"/>
  <c r="J188" i="1"/>
  <c r="J191" i="1"/>
  <c r="J194" i="1"/>
  <c r="J195" i="1"/>
  <c r="J196" i="1"/>
  <c r="J199" i="1"/>
  <c r="J200" i="1"/>
  <c r="J201" i="1"/>
  <c r="J203" i="1"/>
  <c r="J204" i="1"/>
  <c r="J205" i="1"/>
  <c r="J208" i="1"/>
  <c r="J210" i="1"/>
  <c r="J213" i="1"/>
  <c r="J215" i="1"/>
  <c r="J217" i="1"/>
  <c r="J220" i="1"/>
  <c r="J223" i="1"/>
  <c r="J224" i="1"/>
  <c r="J225" i="1"/>
  <c r="J227" i="1"/>
  <c r="J233" i="1"/>
  <c r="J234" i="1"/>
  <c r="J236" i="1"/>
  <c r="J239" i="1"/>
  <c r="J241" i="1"/>
  <c r="J242" i="1"/>
  <c r="J243" i="1"/>
  <c r="J245" i="1"/>
  <c r="J248" i="1"/>
  <c r="J251" i="1"/>
  <c r="J253" i="1"/>
  <c r="J256" i="1"/>
  <c r="J258" i="1"/>
  <c r="J260" i="1"/>
  <c r="J261" i="1"/>
  <c r="J263" i="1"/>
  <c r="J265" i="1"/>
  <c r="J268" i="1"/>
  <c r="J271" i="1"/>
  <c r="J273" i="1"/>
  <c r="J276" i="1"/>
  <c r="J279" i="1"/>
  <c r="J281" i="1"/>
  <c r="J283" i="1"/>
  <c r="J284" i="1"/>
  <c r="J287" i="1"/>
  <c r="J289" i="1"/>
  <c r="J291" i="1"/>
  <c r="J293" i="1"/>
  <c r="J296" i="1"/>
  <c r="J298" i="1"/>
  <c r="J300" i="1"/>
  <c r="J301" i="1"/>
  <c r="J303" i="1"/>
  <c r="J305" i="1"/>
  <c r="J308" i="1"/>
  <c r="J311" i="1"/>
  <c r="J313" i="1"/>
  <c r="J316" i="1"/>
  <c r="J319" i="1"/>
  <c r="J321" i="1"/>
  <c r="J322" i="1"/>
  <c r="J323" i="1"/>
  <c r="J325" i="1"/>
  <c r="J328" i="1"/>
  <c r="J331" i="1"/>
  <c r="J333" i="1"/>
  <c r="J336" i="1"/>
  <c r="J339" i="1"/>
  <c r="J341" i="1"/>
  <c r="J343" i="1"/>
  <c r="J344" i="1"/>
  <c r="J347" i="1"/>
  <c r="J353" i="1"/>
  <c r="J355" i="1"/>
  <c r="J357" i="1"/>
  <c r="J360" i="1"/>
  <c r="J363" i="1"/>
  <c r="J364" i="1"/>
  <c r="J365" i="1"/>
  <c r="J368" i="1"/>
  <c r="J371" i="1"/>
  <c r="J373" i="1"/>
  <c r="J375" i="1"/>
  <c r="J376" i="1"/>
  <c r="J379" i="1"/>
  <c r="J381" i="1"/>
  <c r="J384" i="1"/>
  <c r="J385" i="1"/>
  <c r="J386" i="1"/>
  <c r="J388" i="1"/>
  <c r="J391" i="1"/>
  <c r="J393" i="1"/>
  <c r="J395" i="1"/>
  <c r="J396" i="1"/>
  <c r="J399" i="1"/>
  <c r="J401" i="1"/>
  <c r="J404" i="1"/>
  <c r="J405" i="1"/>
  <c r="J407" i="1"/>
  <c r="J415" i="1"/>
  <c r="J416" i="1"/>
  <c r="J417" i="1"/>
  <c r="J420" i="1"/>
  <c r="J423" i="1"/>
  <c r="J425" i="1"/>
  <c r="J427" i="1"/>
  <c r="J428" i="1"/>
  <c r="J431" i="1"/>
  <c r="J433" i="1"/>
  <c r="J436" i="1"/>
  <c r="J437" i="1"/>
  <c r="J439" i="1"/>
  <c r="J441" i="1"/>
  <c r="J444" i="1"/>
  <c r="J447" i="1"/>
  <c r="J448" i="1"/>
  <c r="J455" i="1"/>
  <c r="J457" i="1"/>
  <c r="J459" i="1"/>
  <c r="J460" i="1"/>
  <c r="J463" i="1"/>
  <c r="J465" i="1"/>
  <c r="J468" i="1"/>
  <c r="J471" i="1"/>
  <c r="J473" i="1"/>
  <c r="J476" i="1"/>
  <c r="J479" i="1"/>
  <c r="J480" i="1"/>
  <c r="J481" i="1"/>
  <c r="J484" i="1"/>
  <c r="J487" i="1"/>
  <c r="J491" i="1"/>
  <c r="J495" i="1"/>
  <c r="J497" i="1"/>
  <c r="J500" i="1"/>
  <c r="J501" i="1"/>
  <c r="J503" i="1"/>
  <c r="J505" i="1"/>
  <c r="J508" i="1"/>
  <c r="J511" i="1"/>
  <c r="J513" i="1"/>
  <c r="J516" i="1"/>
  <c r="J519" i="1"/>
  <c r="J521" i="1"/>
  <c r="J523" i="1"/>
  <c r="J524" i="1"/>
  <c r="J527" i="1"/>
  <c r="J533" i="1"/>
  <c r="J535" i="1"/>
  <c r="J537" i="1"/>
  <c r="J540" i="1"/>
  <c r="J543" i="1"/>
  <c r="J544" i="1"/>
  <c r="J545" i="1"/>
  <c r="J548" i="1"/>
  <c r="J551" i="1"/>
  <c r="J553" i="1"/>
  <c r="J555" i="1"/>
  <c r="J556" i="1"/>
  <c r="J559" i="1"/>
  <c r="J561" i="1"/>
  <c r="J564" i="1"/>
  <c r="J565" i="1"/>
  <c r="J567" i="1"/>
  <c r="J575" i="1"/>
  <c r="J576" i="1"/>
  <c r="J577" i="1"/>
  <c r="J580" i="1"/>
  <c r="J583" i="1"/>
  <c r="J585" i="1"/>
  <c r="J587" i="1"/>
  <c r="J588" i="1"/>
  <c r="J591" i="1"/>
  <c r="J593" i="1"/>
  <c r="J596" i="1"/>
  <c r="J597" i="1"/>
  <c r="J599" i="1"/>
  <c r="J601" i="1"/>
  <c r="J604" i="1"/>
  <c r="J607" i="1"/>
  <c r="J608" i="1"/>
  <c r="J615" i="1"/>
  <c r="J617" i="1"/>
  <c r="J619" i="1"/>
  <c r="J620" i="1"/>
  <c r="J623" i="1"/>
  <c r="J625" i="1"/>
  <c r="J628" i="1"/>
  <c r="J631" i="1"/>
  <c r="J633" i="1"/>
  <c r="J636" i="1"/>
  <c r="J639" i="1"/>
  <c r="J640" i="1"/>
  <c r="J641" i="1"/>
  <c r="J644" i="1"/>
  <c r="J647" i="1"/>
  <c r="J651" i="1"/>
  <c r="J655" i="1"/>
  <c r="J657" i="1"/>
  <c r="J660" i="1"/>
  <c r="J661" i="1"/>
  <c r="J663" i="1"/>
  <c r="J665" i="1"/>
  <c r="J668" i="1"/>
  <c r="J671" i="1"/>
  <c r="J673" i="1"/>
  <c r="J676" i="1"/>
  <c r="J679" i="1"/>
  <c r="J681" i="1"/>
  <c r="J683" i="1"/>
  <c r="J684" i="1"/>
  <c r="J687" i="1"/>
  <c r="J693" i="1"/>
  <c r="J695" i="1"/>
  <c r="J697" i="1"/>
  <c r="J700" i="1"/>
  <c r="J703" i="1"/>
  <c r="J704" i="1"/>
  <c r="J705" i="1"/>
  <c r="J708" i="1"/>
  <c r="J711" i="1"/>
  <c r="J713" i="1"/>
  <c r="J715" i="1"/>
  <c r="J716" i="1"/>
  <c r="J719" i="1"/>
  <c r="J721" i="1"/>
  <c r="J724" i="1"/>
  <c r="J725" i="1"/>
  <c r="J736" i="1"/>
  <c r="J737" i="1"/>
  <c r="J740" i="1"/>
  <c r="J745" i="1"/>
  <c r="J748" i="1"/>
  <c r="J756" i="1"/>
  <c r="J757" i="1"/>
  <c r="J761" i="1"/>
  <c r="J764" i="1"/>
  <c r="J768" i="1"/>
  <c r="J777" i="1"/>
  <c r="J780" i="1"/>
  <c r="J785" i="1"/>
  <c r="J793" i="1"/>
  <c r="J796" i="1"/>
  <c r="J800" i="1"/>
  <c r="J801" i="1"/>
  <c r="J807" i="1"/>
  <c r="J817" i="1"/>
  <c r="J820" i="1"/>
  <c r="J823" i="1"/>
  <c r="J828" i="1"/>
  <c r="J833" i="1"/>
  <c r="J836" i="1"/>
  <c r="J841" i="1"/>
  <c r="J844" i="1"/>
  <c r="J849" i="1"/>
  <c r="J853" i="1"/>
  <c r="J857" i="1"/>
  <c r="J865" i="1"/>
  <c r="J868" i="1"/>
  <c r="J875" i="1"/>
  <c r="J884" i="1"/>
  <c r="J885" i="1"/>
  <c r="J896" i="1"/>
  <c r="J900" i="1"/>
  <c r="J905" i="1"/>
  <c r="J908" i="1"/>
  <c r="J913" i="1"/>
  <c r="J917" i="1"/>
  <c r="J921" i="1"/>
  <c r="J927" i="1"/>
  <c r="J937" i="1"/>
  <c r="J948" i="1"/>
  <c r="J953" i="1"/>
  <c r="J956" i="1"/>
  <c r="J960" i="1"/>
  <c r="J964" i="1"/>
  <c r="J977" i="1"/>
  <c r="J993" i="1"/>
  <c r="J997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F20" i="1"/>
  <c r="K20" i="1"/>
  <c r="AO20" i="1" s="1"/>
  <c r="L20" i="1"/>
  <c r="T20" i="1"/>
  <c r="F21" i="1"/>
  <c r="K21" i="1"/>
  <c r="AN21" i="1" s="1"/>
  <c r="L21" i="1"/>
  <c r="T21" i="1"/>
  <c r="F22" i="1"/>
  <c r="K22" i="1"/>
  <c r="AM22" i="1" s="1"/>
  <c r="L22" i="1"/>
  <c r="T22" i="1"/>
  <c r="F23" i="1"/>
  <c r="K23" i="1"/>
  <c r="AL23" i="1" s="1"/>
  <c r="L23" i="1"/>
  <c r="T23" i="1"/>
  <c r="F24" i="1"/>
  <c r="K24" i="1"/>
  <c r="AL24" i="1" s="1"/>
  <c r="L24" i="1"/>
  <c r="T24" i="1"/>
  <c r="F25" i="1"/>
  <c r="K25" i="1"/>
  <c r="AL25" i="1" s="1"/>
  <c r="L25" i="1"/>
  <c r="T25" i="1"/>
  <c r="F26" i="1"/>
  <c r="K26" i="1"/>
  <c r="AL26" i="1" s="1"/>
  <c r="L26" i="1"/>
  <c r="T26" i="1"/>
  <c r="F27" i="1"/>
  <c r="K27" i="1"/>
  <c r="AL27" i="1" s="1"/>
  <c r="L27" i="1"/>
  <c r="T27" i="1"/>
  <c r="F28" i="1"/>
  <c r="K28" i="1"/>
  <c r="AL28" i="1" s="1"/>
  <c r="L28" i="1"/>
  <c r="T28" i="1"/>
  <c r="F29" i="1"/>
  <c r="K29" i="1"/>
  <c r="AL29" i="1" s="1"/>
  <c r="L29" i="1"/>
  <c r="T29" i="1"/>
  <c r="F30" i="1"/>
  <c r="K30" i="1"/>
  <c r="AL30" i="1" s="1"/>
  <c r="L30" i="1"/>
  <c r="T30" i="1"/>
  <c r="F31" i="1"/>
  <c r="K31" i="1"/>
  <c r="AL31" i="1" s="1"/>
  <c r="L31" i="1"/>
  <c r="T31" i="1"/>
  <c r="F32" i="1"/>
  <c r="K32" i="1"/>
  <c r="AL32" i="1" s="1"/>
  <c r="L32" i="1"/>
  <c r="T32" i="1"/>
  <c r="F33" i="1"/>
  <c r="K33" i="1"/>
  <c r="AL33" i="1" s="1"/>
  <c r="L33" i="1"/>
  <c r="T33" i="1"/>
  <c r="F34" i="1"/>
  <c r="K34" i="1"/>
  <c r="AL34" i="1" s="1"/>
  <c r="L34" i="1"/>
  <c r="T34" i="1"/>
  <c r="F35" i="1"/>
  <c r="K35" i="1"/>
  <c r="AL35" i="1" s="1"/>
  <c r="L35" i="1"/>
  <c r="T35" i="1"/>
  <c r="F36" i="1"/>
  <c r="K36" i="1"/>
  <c r="AM36" i="1" s="1"/>
  <c r="L36" i="1"/>
  <c r="T36" i="1"/>
  <c r="F37" i="1"/>
  <c r="K37" i="1"/>
  <c r="AL37" i="1" s="1"/>
  <c r="L37" i="1"/>
  <c r="T37" i="1"/>
  <c r="F38" i="1"/>
  <c r="K38" i="1"/>
  <c r="AL38" i="1" s="1"/>
  <c r="L38" i="1"/>
  <c r="T38" i="1"/>
  <c r="F39" i="1"/>
  <c r="K39" i="1"/>
  <c r="AL39" i="1" s="1"/>
  <c r="L39" i="1"/>
  <c r="T39" i="1"/>
  <c r="F40" i="1"/>
  <c r="K40" i="1"/>
  <c r="AL40" i="1" s="1"/>
  <c r="L40" i="1"/>
  <c r="T40" i="1"/>
  <c r="F41" i="1"/>
  <c r="K41" i="1"/>
  <c r="AP41" i="1" s="1"/>
  <c r="L41" i="1"/>
  <c r="T41" i="1"/>
  <c r="F42" i="1"/>
  <c r="K42" i="1"/>
  <c r="AO42" i="1" s="1"/>
  <c r="L42" i="1"/>
  <c r="T42" i="1"/>
  <c r="F43" i="1"/>
  <c r="K43" i="1"/>
  <c r="AN43" i="1" s="1"/>
  <c r="L43" i="1"/>
  <c r="T43" i="1"/>
  <c r="F44" i="1"/>
  <c r="K44" i="1"/>
  <c r="AM44" i="1" s="1"/>
  <c r="L44" i="1"/>
  <c r="T44" i="1"/>
  <c r="F45" i="1"/>
  <c r="K45" i="1"/>
  <c r="AL45" i="1" s="1"/>
  <c r="L45" i="1"/>
  <c r="T45" i="1"/>
  <c r="F46" i="1"/>
  <c r="K46" i="1"/>
  <c r="AL46" i="1" s="1"/>
  <c r="L46" i="1"/>
  <c r="T46" i="1"/>
  <c r="F47" i="1"/>
  <c r="K47" i="1"/>
  <c r="AL47" i="1" s="1"/>
  <c r="L47" i="1"/>
  <c r="T47" i="1"/>
  <c r="F48" i="1"/>
  <c r="K48" i="1"/>
  <c r="AL48" i="1" s="1"/>
  <c r="L48" i="1"/>
  <c r="T48" i="1"/>
  <c r="F49" i="1"/>
  <c r="K49" i="1"/>
  <c r="AL49" i="1" s="1"/>
  <c r="L49" i="1"/>
  <c r="T49" i="1"/>
  <c r="F50" i="1"/>
  <c r="K50" i="1"/>
  <c r="AL50" i="1" s="1"/>
  <c r="L50" i="1"/>
  <c r="T50" i="1"/>
  <c r="F51" i="1"/>
  <c r="K51" i="1"/>
  <c r="AL51" i="1" s="1"/>
  <c r="L51" i="1"/>
  <c r="T51" i="1"/>
  <c r="F52" i="1"/>
  <c r="K52" i="1"/>
  <c r="AL52" i="1" s="1"/>
  <c r="L52" i="1"/>
  <c r="T52" i="1"/>
  <c r="F53" i="1"/>
  <c r="K53" i="1"/>
  <c r="AL53" i="1" s="1"/>
  <c r="L53" i="1"/>
  <c r="T53" i="1"/>
  <c r="F54" i="1"/>
  <c r="K54" i="1"/>
  <c r="AL54" i="1" s="1"/>
  <c r="L54" i="1"/>
  <c r="T54" i="1"/>
  <c r="F55" i="1"/>
  <c r="K55" i="1"/>
  <c r="AL55" i="1" s="1"/>
  <c r="L55" i="1"/>
  <c r="T55" i="1"/>
  <c r="F56" i="1"/>
  <c r="K56" i="1"/>
  <c r="AM56" i="1" s="1"/>
  <c r="L56" i="1"/>
  <c r="T56" i="1"/>
  <c r="F57" i="1"/>
  <c r="K57" i="1"/>
  <c r="AO57" i="1" s="1"/>
  <c r="AL57" i="1"/>
  <c r="L57" i="1"/>
  <c r="T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M57" i="1"/>
  <c r="AN57" i="1"/>
  <c r="AP57" i="1"/>
  <c r="F58" i="1"/>
  <c r="K58" i="1"/>
  <c r="AN58" i="1"/>
  <c r="L58" i="1"/>
  <c r="T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P58" i="1"/>
  <c r="F59" i="1"/>
  <c r="K59" i="1"/>
  <c r="AP59" i="1" s="1"/>
  <c r="AL59" i="1"/>
  <c r="L59" i="1"/>
  <c r="T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M59" i="1"/>
  <c r="AN59" i="1"/>
  <c r="AO59" i="1"/>
  <c r="F60" i="1"/>
  <c r="K60" i="1"/>
  <c r="AL60" i="1" s="1"/>
  <c r="L60" i="1"/>
  <c r="T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M60" i="1"/>
  <c r="F61" i="1"/>
  <c r="K61" i="1"/>
  <c r="L61" i="1"/>
  <c r="T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M61" i="1"/>
  <c r="F62" i="1"/>
  <c r="K62" i="1"/>
  <c r="AN62" i="1"/>
  <c r="L62" i="1"/>
  <c r="T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P62" i="1"/>
  <c r="F63" i="1"/>
  <c r="K63" i="1"/>
  <c r="AL63" i="1"/>
  <c r="L63" i="1"/>
  <c r="T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M63" i="1"/>
  <c r="AN63" i="1"/>
  <c r="AO63" i="1"/>
  <c r="AP63" i="1"/>
  <c r="F64" i="1"/>
  <c r="K64" i="1"/>
  <c r="AL64" i="1" s="1"/>
  <c r="L64" i="1"/>
  <c r="T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F65" i="1"/>
  <c r="K65" i="1"/>
  <c r="L65" i="1"/>
  <c r="T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F66" i="1"/>
  <c r="K66" i="1"/>
  <c r="L66" i="1"/>
  <c r="T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F67" i="1"/>
  <c r="K67" i="1"/>
  <c r="AL67" i="1"/>
  <c r="L67" i="1"/>
  <c r="T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P67" i="1"/>
  <c r="F68" i="1"/>
  <c r="K68" i="1"/>
  <c r="AL68" i="1"/>
  <c r="L68" i="1"/>
  <c r="T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F69" i="1"/>
  <c r="K69" i="1"/>
  <c r="AL69" i="1" s="1"/>
  <c r="L69" i="1"/>
  <c r="T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O69" i="1"/>
  <c r="F70" i="1"/>
  <c r="K70" i="1"/>
  <c r="AN70" i="1" s="1"/>
  <c r="L70" i="1"/>
  <c r="T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M70" i="1"/>
  <c r="F71" i="1"/>
  <c r="K71" i="1"/>
  <c r="AL71" i="1"/>
  <c r="L71" i="1"/>
  <c r="T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N71" i="1"/>
  <c r="AO71" i="1"/>
  <c r="F72" i="1"/>
  <c r="K72" i="1"/>
  <c r="AM72" i="1" s="1"/>
  <c r="L72" i="1"/>
  <c r="T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F73" i="1"/>
  <c r="K73" i="1"/>
  <c r="AL73" i="1" s="1"/>
  <c r="L73" i="1"/>
  <c r="T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O73" i="1"/>
  <c r="F74" i="1"/>
  <c r="K74" i="1"/>
  <c r="AN74" i="1" s="1"/>
  <c r="L74" i="1"/>
  <c r="T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M74" i="1"/>
  <c r="F75" i="1"/>
  <c r="K75" i="1"/>
  <c r="L75" i="1"/>
  <c r="T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N75" i="1"/>
  <c r="F76" i="1"/>
  <c r="K76" i="1"/>
  <c r="AM76" i="1"/>
  <c r="L76" i="1"/>
  <c r="T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F77" i="1"/>
  <c r="K77" i="1"/>
  <c r="AL77" i="1" s="1"/>
  <c r="L77" i="1"/>
  <c r="T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O77" i="1"/>
  <c r="F78" i="1"/>
  <c r="K78" i="1"/>
  <c r="AN78" i="1" s="1"/>
  <c r="L78" i="1"/>
  <c r="T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M78" i="1"/>
  <c r="F79" i="1"/>
  <c r="K79" i="1"/>
  <c r="AL79" i="1"/>
  <c r="L79" i="1"/>
  <c r="T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O79" i="1"/>
  <c r="AP79" i="1"/>
  <c r="F80" i="1"/>
  <c r="K80" i="1"/>
  <c r="AM80" i="1" s="1"/>
  <c r="L80" i="1"/>
  <c r="T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P80" i="1"/>
  <c r="F81" i="1"/>
  <c r="K81" i="1"/>
  <c r="AL81" i="1"/>
  <c r="L81" i="1"/>
  <c r="T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N81" i="1"/>
  <c r="AO81" i="1"/>
  <c r="AP81" i="1"/>
  <c r="F82" i="1"/>
  <c r="K82" i="1"/>
  <c r="AP82" i="1" s="1"/>
  <c r="AN82" i="1"/>
  <c r="L82" i="1"/>
  <c r="T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F83" i="1"/>
  <c r="K83" i="1"/>
  <c r="AP83" i="1" s="1"/>
  <c r="AL83" i="1"/>
  <c r="L83" i="1"/>
  <c r="T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N83" i="1"/>
  <c r="AO83" i="1"/>
  <c r="F84" i="1"/>
  <c r="K84" i="1"/>
  <c r="L84" i="1"/>
  <c r="T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M84" i="1"/>
  <c r="AP84" i="1"/>
  <c r="F85" i="1"/>
  <c r="K85" i="1"/>
  <c r="AO85" i="1"/>
  <c r="L85" i="1"/>
  <c r="T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M85" i="1"/>
  <c r="AN85" i="1"/>
  <c r="AP85" i="1"/>
  <c r="F86" i="1"/>
  <c r="K86" i="1"/>
  <c r="AN86" i="1" s="1"/>
  <c r="L86" i="1"/>
  <c r="T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F87" i="1"/>
  <c r="K87" i="1"/>
  <c r="AL87" i="1" s="1"/>
  <c r="L87" i="1"/>
  <c r="T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N87" i="1"/>
  <c r="F88" i="1"/>
  <c r="K88" i="1"/>
  <c r="L88" i="1"/>
  <c r="T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P88" i="1"/>
  <c r="F89" i="1"/>
  <c r="K89" i="1"/>
  <c r="AO89" i="1" s="1"/>
  <c r="L89" i="1"/>
  <c r="T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M89" i="1"/>
  <c r="F90" i="1"/>
  <c r="K90" i="1"/>
  <c r="AN90" i="1" s="1"/>
  <c r="L90" i="1"/>
  <c r="T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F91" i="1"/>
  <c r="K91" i="1"/>
  <c r="AP91" i="1" s="1"/>
  <c r="AL91" i="1"/>
  <c r="L91" i="1"/>
  <c r="T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N91" i="1"/>
  <c r="AO91" i="1"/>
  <c r="F92" i="1"/>
  <c r="K92" i="1"/>
  <c r="L92" i="1"/>
  <c r="T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M92" i="1"/>
  <c r="F93" i="1"/>
  <c r="K93" i="1"/>
  <c r="AO93" i="1"/>
  <c r="L93" i="1"/>
  <c r="T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M93" i="1"/>
  <c r="AN93" i="1"/>
  <c r="AP93" i="1"/>
  <c r="F94" i="1"/>
  <c r="K94" i="1"/>
  <c r="AP94" i="1" s="1"/>
  <c r="AN94" i="1"/>
  <c r="L94" i="1"/>
  <c r="T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F95" i="1"/>
  <c r="K95" i="1"/>
  <c r="AP95" i="1" s="1"/>
  <c r="AL95" i="1"/>
  <c r="L95" i="1"/>
  <c r="T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N95" i="1"/>
  <c r="AO95" i="1"/>
  <c r="F96" i="1"/>
  <c r="K96" i="1"/>
  <c r="AM96" i="1" s="1"/>
  <c r="L96" i="1"/>
  <c r="T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F97" i="1"/>
  <c r="K97" i="1"/>
  <c r="AL97" i="1"/>
  <c r="L97" i="1"/>
  <c r="T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N97" i="1"/>
  <c r="AO97" i="1"/>
  <c r="AP97" i="1"/>
  <c r="F98" i="1"/>
  <c r="K98" i="1"/>
  <c r="AN98" i="1"/>
  <c r="L98" i="1"/>
  <c r="T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P98" i="1"/>
  <c r="F99" i="1"/>
  <c r="K99" i="1"/>
  <c r="AL99" i="1"/>
  <c r="L99" i="1"/>
  <c r="T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N99" i="1"/>
  <c r="AO99" i="1"/>
  <c r="AP99" i="1"/>
  <c r="F100" i="1"/>
  <c r="K100" i="1"/>
  <c r="AM100" i="1" s="1"/>
  <c r="L100" i="1"/>
  <c r="T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F101" i="1"/>
  <c r="K101" i="1"/>
  <c r="AL101" i="1"/>
  <c r="L101" i="1"/>
  <c r="T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O101" i="1"/>
  <c r="AP101" i="1"/>
  <c r="F102" i="1"/>
  <c r="K102" i="1"/>
  <c r="AN102" i="1" s="1"/>
  <c r="L102" i="1"/>
  <c r="T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M102" i="1"/>
  <c r="F103" i="1"/>
  <c r="K103" i="1"/>
  <c r="AL103" i="1" s="1"/>
  <c r="L103" i="1"/>
  <c r="T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O103" i="1"/>
  <c r="F104" i="1"/>
  <c r="K104" i="1"/>
  <c r="AM104" i="1"/>
  <c r="L104" i="1"/>
  <c r="T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P104" i="1"/>
  <c r="F105" i="1"/>
  <c r="K105" i="1"/>
  <c r="AL105" i="1"/>
  <c r="L105" i="1"/>
  <c r="T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N105" i="1"/>
  <c r="AO105" i="1"/>
  <c r="AP105" i="1"/>
  <c r="F106" i="1"/>
  <c r="K106" i="1"/>
  <c r="AN106" i="1"/>
  <c r="L106" i="1"/>
  <c r="T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P106" i="1"/>
  <c r="F107" i="1"/>
  <c r="K107" i="1"/>
  <c r="L107" i="1"/>
  <c r="T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F108" i="1"/>
  <c r="K108" i="1"/>
  <c r="AM108" i="1" s="1"/>
  <c r="L108" i="1"/>
  <c r="T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F109" i="1"/>
  <c r="K109" i="1"/>
  <c r="AL109" i="1"/>
  <c r="L109" i="1"/>
  <c r="T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O109" i="1"/>
  <c r="AP109" i="1"/>
  <c r="F110" i="1"/>
  <c r="K110" i="1"/>
  <c r="AN110" i="1"/>
  <c r="L110" i="1"/>
  <c r="T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M110" i="1"/>
  <c r="AP110" i="1"/>
  <c r="F111" i="1"/>
  <c r="K111" i="1"/>
  <c r="AL111" i="1" s="1"/>
  <c r="L111" i="1"/>
  <c r="T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O111" i="1"/>
  <c r="F112" i="1"/>
  <c r="K112" i="1"/>
  <c r="AM112" i="1" s="1"/>
  <c r="L112" i="1"/>
  <c r="T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P112" i="1"/>
  <c r="F113" i="1"/>
  <c r="K113" i="1"/>
  <c r="AL113" i="1"/>
  <c r="L113" i="1"/>
  <c r="T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N113" i="1"/>
  <c r="AO113" i="1"/>
  <c r="AP113" i="1"/>
  <c r="F114" i="1"/>
  <c r="K114" i="1"/>
  <c r="L114" i="1"/>
  <c r="T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F115" i="1"/>
  <c r="K115" i="1"/>
  <c r="AL115" i="1" s="1"/>
  <c r="L115" i="1"/>
  <c r="T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N115" i="1"/>
  <c r="AP115" i="1"/>
  <c r="F116" i="1"/>
  <c r="K116" i="1"/>
  <c r="L116" i="1"/>
  <c r="T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M116" i="1"/>
  <c r="AP116" i="1"/>
  <c r="F117" i="1"/>
  <c r="K117" i="1"/>
  <c r="AP117" i="1" s="1"/>
  <c r="AO117" i="1"/>
  <c r="L117" i="1"/>
  <c r="T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M117" i="1"/>
  <c r="AN117" i="1"/>
  <c r="F118" i="1"/>
  <c r="K118" i="1"/>
  <c r="AN118" i="1" s="1"/>
  <c r="L118" i="1"/>
  <c r="T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F119" i="1"/>
  <c r="K119" i="1"/>
  <c r="AL119" i="1" s="1"/>
  <c r="L119" i="1"/>
  <c r="T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N119" i="1"/>
  <c r="AP119" i="1"/>
  <c r="F120" i="1"/>
  <c r="K120" i="1"/>
  <c r="AP120" i="1" s="1"/>
  <c r="L120" i="1"/>
  <c r="T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F121" i="1"/>
  <c r="K121" i="1"/>
  <c r="AP121" i="1" s="1"/>
  <c r="AO121" i="1"/>
  <c r="L121" i="1"/>
  <c r="T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M121" i="1"/>
  <c r="AN121" i="1"/>
  <c r="F122" i="1"/>
  <c r="K122" i="1"/>
  <c r="AN122" i="1" s="1"/>
  <c r="L122" i="1"/>
  <c r="T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P122" i="1"/>
  <c r="F123" i="1"/>
  <c r="K123" i="1"/>
  <c r="AL123" i="1" s="1"/>
  <c r="L123" i="1"/>
  <c r="T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N123" i="1"/>
  <c r="AP123" i="1"/>
  <c r="F124" i="1"/>
  <c r="K124" i="1"/>
  <c r="L124" i="1"/>
  <c r="T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M124" i="1"/>
  <c r="F125" i="1"/>
  <c r="K125" i="1"/>
  <c r="AO125" i="1"/>
  <c r="L125" i="1"/>
  <c r="T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M125" i="1"/>
  <c r="AN125" i="1"/>
  <c r="AP125" i="1"/>
  <c r="F126" i="1"/>
  <c r="K126" i="1"/>
  <c r="L126" i="1"/>
  <c r="T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F127" i="1"/>
  <c r="K127" i="1"/>
  <c r="AL127" i="1" s="1"/>
  <c r="L127" i="1"/>
  <c r="T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N127" i="1"/>
  <c r="AP127" i="1"/>
  <c r="F128" i="1"/>
  <c r="K128" i="1"/>
  <c r="AM128" i="1"/>
  <c r="L128" i="1"/>
  <c r="T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F129" i="1"/>
  <c r="K129" i="1"/>
  <c r="AL129" i="1"/>
  <c r="L129" i="1"/>
  <c r="T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N129" i="1"/>
  <c r="AO129" i="1"/>
  <c r="AP129" i="1"/>
  <c r="F130" i="1"/>
  <c r="K130" i="1"/>
  <c r="AN130" i="1" s="1"/>
  <c r="L130" i="1"/>
  <c r="T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F131" i="1"/>
  <c r="K131" i="1"/>
  <c r="AL131" i="1" s="1"/>
  <c r="L131" i="1"/>
  <c r="T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N131" i="1"/>
  <c r="F132" i="1"/>
  <c r="K132" i="1"/>
  <c r="AM132" i="1"/>
  <c r="L132" i="1"/>
  <c r="T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F133" i="1"/>
  <c r="K133" i="1"/>
  <c r="AL133" i="1" s="1"/>
  <c r="L133" i="1"/>
  <c r="T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O133" i="1"/>
  <c r="F134" i="1"/>
  <c r="K134" i="1"/>
  <c r="AN134" i="1"/>
  <c r="L134" i="1"/>
  <c r="T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M134" i="1"/>
  <c r="AP134" i="1"/>
  <c r="F135" i="1"/>
  <c r="K135" i="1"/>
  <c r="AL135" i="1"/>
  <c r="L135" i="1"/>
  <c r="T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O135" i="1"/>
  <c r="AP135" i="1"/>
  <c r="F136" i="1"/>
  <c r="K136" i="1"/>
  <c r="AM136" i="1" s="1"/>
  <c r="L136" i="1"/>
  <c r="T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P136" i="1"/>
  <c r="F137" i="1"/>
  <c r="K137" i="1"/>
  <c r="AL137" i="1" s="1"/>
  <c r="L137" i="1"/>
  <c r="T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N137" i="1"/>
  <c r="F138" i="1"/>
  <c r="K138" i="1"/>
  <c r="AN138" i="1" s="1"/>
  <c r="L138" i="1"/>
  <c r="T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F139" i="1"/>
  <c r="K139" i="1"/>
  <c r="AP139" i="1" s="1"/>
  <c r="AL139" i="1"/>
  <c r="L139" i="1"/>
  <c r="T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N139" i="1"/>
  <c r="AO139" i="1"/>
  <c r="F140" i="1"/>
  <c r="K140" i="1"/>
  <c r="AM140" i="1"/>
  <c r="L140" i="1"/>
  <c r="T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F141" i="1"/>
  <c r="K141" i="1"/>
  <c r="AO141" i="1" s="1"/>
  <c r="L141" i="1"/>
  <c r="T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P141" i="1"/>
  <c r="F142" i="1"/>
  <c r="K142" i="1"/>
  <c r="AN142" i="1"/>
  <c r="L142" i="1"/>
  <c r="T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M142" i="1"/>
  <c r="AP142" i="1"/>
  <c r="F143" i="1"/>
  <c r="K143" i="1"/>
  <c r="AL143" i="1" s="1"/>
  <c r="L143" i="1"/>
  <c r="T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O143" i="1"/>
  <c r="F144" i="1"/>
  <c r="K144" i="1"/>
  <c r="AM144" i="1" s="1"/>
  <c r="L144" i="1"/>
  <c r="T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P144" i="1"/>
  <c r="F145" i="1"/>
  <c r="K145" i="1"/>
  <c r="AL145" i="1"/>
  <c r="L145" i="1"/>
  <c r="T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N145" i="1"/>
  <c r="AO145" i="1"/>
  <c r="AP145" i="1"/>
  <c r="F146" i="1"/>
  <c r="K146" i="1"/>
  <c r="L146" i="1"/>
  <c r="T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F147" i="1"/>
  <c r="K147" i="1"/>
  <c r="AL147" i="1" s="1"/>
  <c r="L147" i="1"/>
  <c r="T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N147" i="1"/>
  <c r="AP147" i="1"/>
  <c r="F148" i="1"/>
  <c r="K148" i="1"/>
  <c r="L148" i="1"/>
  <c r="T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M148" i="1"/>
  <c r="AP148" i="1"/>
  <c r="F149" i="1"/>
  <c r="K149" i="1"/>
  <c r="AO149" i="1" s="1"/>
  <c r="AL149" i="1"/>
  <c r="L149" i="1"/>
  <c r="T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M149" i="1"/>
  <c r="AN149" i="1"/>
  <c r="AP149" i="1"/>
  <c r="F150" i="1"/>
  <c r="K150" i="1"/>
  <c r="AN150" i="1"/>
  <c r="L150" i="1"/>
  <c r="T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P150" i="1"/>
  <c r="F151" i="1"/>
  <c r="K151" i="1"/>
  <c r="AP151" i="1" s="1"/>
  <c r="AL151" i="1"/>
  <c r="L151" i="1"/>
  <c r="T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N151" i="1"/>
  <c r="AO151" i="1"/>
  <c r="F152" i="1"/>
  <c r="K152" i="1"/>
  <c r="L152" i="1"/>
  <c r="T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P152" i="1"/>
  <c r="F153" i="1"/>
  <c r="K153" i="1"/>
  <c r="AL153" i="1" s="1"/>
  <c r="L153" i="1"/>
  <c r="T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M153" i="1"/>
  <c r="AO153" i="1"/>
  <c r="F154" i="1"/>
  <c r="K154" i="1"/>
  <c r="AN154" i="1"/>
  <c r="L154" i="1"/>
  <c r="T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P154" i="1"/>
  <c r="F155" i="1"/>
  <c r="K155" i="1"/>
  <c r="AL155" i="1" s="1"/>
  <c r="L155" i="1"/>
  <c r="T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N155" i="1"/>
  <c r="F156" i="1"/>
  <c r="K156" i="1"/>
  <c r="AM156" i="1" s="1"/>
  <c r="L156" i="1"/>
  <c r="T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F157" i="1"/>
  <c r="K157" i="1"/>
  <c r="AL157" i="1" s="1"/>
  <c r="L157" i="1"/>
  <c r="T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P157" i="1"/>
  <c r="F158" i="1"/>
  <c r="K158" i="1"/>
  <c r="L158" i="1"/>
  <c r="T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F159" i="1"/>
  <c r="K159" i="1"/>
  <c r="AL159" i="1" s="1"/>
  <c r="L159" i="1"/>
  <c r="T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N159" i="1"/>
  <c r="AP159" i="1"/>
  <c r="F160" i="1"/>
  <c r="K160" i="1"/>
  <c r="AM160" i="1"/>
  <c r="L160" i="1"/>
  <c r="T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F161" i="1"/>
  <c r="K161" i="1"/>
  <c r="AN161" i="1"/>
  <c r="L161" i="1"/>
  <c r="T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F162" i="1"/>
  <c r="K162" i="1"/>
  <c r="AP162" i="1" s="1"/>
  <c r="AN162" i="1"/>
  <c r="L162" i="1"/>
  <c r="T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F163" i="1"/>
  <c r="K163" i="1"/>
  <c r="AL163" i="1" s="1"/>
  <c r="L163" i="1"/>
  <c r="T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N163" i="1"/>
  <c r="F164" i="1"/>
  <c r="K164" i="1"/>
  <c r="AM164" i="1" s="1"/>
  <c r="L164" i="1"/>
  <c r="T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F165" i="1"/>
  <c r="K165" i="1"/>
  <c r="L165" i="1"/>
  <c r="T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O165" i="1"/>
  <c r="F166" i="1"/>
  <c r="K166" i="1"/>
  <c r="AM166" i="1" s="1"/>
  <c r="L166" i="1"/>
  <c r="T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F167" i="1"/>
  <c r="K167" i="1"/>
  <c r="AO167" i="1" s="1"/>
  <c r="L167" i="1"/>
  <c r="T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P167" i="1"/>
  <c r="F168" i="1"/>
  <c r="K168" i="1"/>
  <c r="AM168" i="1" s="1"/>
  <c r="L168" i="1"/>
  <c r="T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F169" i="1"/>
  <c r="K169" i="1"/>
  <c r="AN169" i="1"/>
  <c r="L169" i="1"/>
  <c r="T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O169" i="1"/>
  <c r="AP169" i="1"/>
  <c r="F170" i="1"/>
  <c r="K170" i="1"/>
  <c r="AN170" i="1"/>
  <c r="L170" i="1"/>
  <c r="T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P170" i="1"/>
  <c r="F171" i="1"/>
  <c r="K171" i="1"/>
  <c r="AL171" i="1"/>
  <c r="L171" i="1"/>
  <c r="T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O171" i="1"/>
  <c r="AP171" i="1"/>
  <c r="F172" i="1"/>
  <c r="K172" i="1"/>
  <c r="AM172" i="1"/>
  <c r="L172" i="1"/>
  <c r="T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F173" i="1"/>
  <c r="K173" i="1"/>
  <c r="AO173" i="1" s="1"/>
  <c r="L173" i="1"/>
  <c r="T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F174" i="1"/>
  <c r="K174" i="1"/>
  <c r="AM174" i="1" s="1"/>
  <c r="L174" i="1"/>
  <c r="T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P174" i="1"/>
  <c r="F175" i="1"/>
  <c r="K175" i="1"/>
  <c r="L175" i="1"/>
  <c r="T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O175" i="1"/>
  <c r="AP175" i="1"/>
  <c r="F176" i="1"/>
  <c r="K176" i="1"/>
  <c r="AM176" i="1"/>
  <c r="L176" i="1"/>
  <c r="T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P176" i="1"/>
  <c r="F177" i="1"/>
  <c r="K177" i="1"/>
  <c r="AN177" i="1"/>
  <c r="L177" i="1"/>
  <c r="T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F178" i="1"/>
  <c r="K178" i="1"/>
  <c r="AN178" i="1" s="1"/>
  <c r="L178" i="1"/>
  <c r="T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F179" i="1"/>
  <c r="K179" i="1"/>
  <c r="AL179" i="1"/>
  <c r="L179" i="1"/>
  <c r="T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F180" i="1"/>
  <c r="K180" i="1"/>
  <c r="AM180" i="1" s="1"/>
  <c r="L180" i="1"/>
  <c r="T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F181" i="1"/>
  <c r="K181" i="1"/>
  <c r="AL181" i="1" s="1"/>
  <c r="L181" i="1"/>
  <c r="T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F182" i="1"/>
  <c r="K182" i="1"/>
  <c r="AN182" i="1"/>
  <c r="L182" i="1"/>
  <c r="T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F183" i="1"/>
  <c r="K183" i="1"/>
  <c r="AL183" i="1"/>
  <c r="L183" i="1"/>
  <c r="T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F184" i="1"/>
  <c r="K184" i="1"/>
  <c r="AP184" i="1"/>
  <c r="L184" i="1"/>
  <c r="T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F185" i="1"/>
  <c r="K185" i="1"/>
  <c r="AL185" i="1" s="1"/>
  <c r="L185" i="1"/>
  <c r="T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F186" i="1"/>
  <c r="K186" i="1"/>
  <c r="AN186" i="1"/>
  <c r="L186" i="1"/>
  <c r="T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F187" i="1"/>
  <c r="K187" i="1"/>
  <c r="AL187" i="1" s="1"/>
  <c r="L187" i="1"/>
  <c r="T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F188" i="1"/>
  <c r="K188" i="1"/>
  <c r="AM188" i="1" s="1"/>
  <c r="L188" i="1"/>
  <c r="T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F189" i="1"/>
  <c r="K189" i="1"/>
  <c r="AL189" i="1"/>
  <c r="L189" i="1"/>
  <c r="T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M189" i="1"/>
  <c r="F190" i="1"/>
  <c r="K190" i="1"/>
  <c r="AN190" i="1"/>
  <c r="L190" i="1"/>
  <c r="T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F191" i="1"/>
  <c r="K191" i="1"/>
  <c r="AL191" i="1" s="1"/>
  <c r="L191" i="1"/>
  <c r="T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F192" i="1"/>
  <c r="K192" i="1"/>
  <c r="AM192" i="1"/>
  <c r="L192" i="1"/>
  <c r="T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F193" i="1"/>
  <c r="K193" i="1"/>
  <c r="L193" i="1"/>
  <c r="T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F194" i="1"/>
  <c r="K194" i="1"/>
  <c r="AP194" i="1" s="1"/>
  <c r="AN194" i="1"/>
  <c r="L194" i="1"/>
  <c r="T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F195" i="1"/>
  <c r="K195" i="1"/>
  <c r="AL195" i="1" s="1"/>
  <c r="L195" i="1"/>
  <c r="T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N195" i="1"/>
  <c r="AP195" i="1"/>
  <c r="F196" i="1"/>
  <c r="K196" i="1"/>
  <c r="AM196" i="1" s="1"/>
  <c r="L196" i="1"/>
  <c r="T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F197" i="1"/>
  <c r="K197" i="1"/>
  <c r="AL197" i="1"/>
  <c r="L197" i="1"/>
  <c r="T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P197" i="1"/>
  <c r="F198" i="1"/>
  <c r="K198" i="1"/>
  <c r="AM198" i="1" s="1"/>
  <c r="L198" i="1"/>
  <c r="T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F199" i="1"/>
  <c r="K199" i="1"/>
  <c r="AO199" i="1"/>
  <c r="L199" i="1"/>
  <c r="T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F200" i="1"/>
  <c r="K200" i="1"/>
  <c r="AM200" i="1"/>
  <c r="L200" i="1"/>
  <c r="T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F201" i="1"/>
  <c r="K201" i="1"/>
  <c r="AM201" i="1"/>
  <c r="L201" i="1"/>
  <c r="T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N201" i="1"/>
  <c r="F202" i="1"/>
  <c r="K202" i="1"/>
  <c r="AN202" i="1" s="1"/>
  <c r="L202" i="1"/>
  <c r="T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F203" i="1"/>
  <c r="K203" i="1"/>
  <c r="AL203" i="1" s="1"/>
  <c r="L203" i="1"/>
  <c r="T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N203" i="1"/>
  <c r="F204" i="1"/>
  <c r="K204" i="1"/>
  <c r="AM204" i="1" s="1"/>
  <c r="L204" i="1"/>
  <c r="T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F205" i="1"/>
  <c r="K205" i="1"/>
  <c r="AP205" i="1" s="1"/>
  <c r="AN205" i="1"/>
  <c r="L205" i="1"/>
  <c r="T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O205" i="1"/>
  <c r="F206" i="1"/>
  <c r="K206" i="1"/>
  <c r="AM206" i="1" s="1"/>
  <c r="L206" i="1"/>
  <c r="T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P206" i="1"/>
  <c r="F207" i="1"/>
  <c r="K207" i="1"/>
  <c r="L207" i="1"/>
  <c r="T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O207" i="1"/>
  <c r="AP207" i="1"/>
  <c r="F208" i="1"/>
  <c r="K208" i="1"/>
  <c r="AM208" i="1" s="1"/>
  <c r="L208" i="1"/>
  <c r="T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F209" i="1"/>
  <c r="K209" i="1"/>
  <c r="AM209" i="1"/>
  <c r="L209" i="1"/>
  <c r="T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F210" i="1"/>
  <c r="K210" i="1"/>
  <c r="AN210" i="1"/>
  <c r="L210" i="1"/>
  <c r="T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P210" i="1"/>
  <c r="F211" i="1"/>
  <c r="K211" i="1"/>
  <c r="AL211" i="1" s="1"/>
  <c r="L211" i="1"/>
  <c r="T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F212" i="1"/>
  <c r="K212" i="1"/>
  <c r="L212" i="1"/>
  <c r="T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F213" i="1"/>
  <c r="K213" i="1"/>
  <c r="AL213" i="1"/>
  <c r="L213" i="1"/>
  <c r="T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F214" i="1"/>
  <c r="K214" i="1"/>
  <c r="AN214" i="1" s="1"/>
  <c r="L214" i="1"/>
  <c r="T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P214" i="1"/>
  <c r="F215" i="1"/>
  <c r="K215" i="1"/>
  <c r="AL215" i="1" s="1"/>
  <c r="L215" i="1"/>
  <c r="T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P215" i="1"/>
  <c r="F216" i="1"/>
  <c r="K216" i="1"/>
  <c r="AM216" i="1" s="1"/>
  <c r="L216" i="1"/>
  <c r="T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F217" i="1"/>
  <c r="K217" i="1"/>
  <c r="AO217" i="1" s="1"/>
  <c r="L217" i="1"/>
  <c r="T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P217" i="1"/>
  <c r="F218" i="1"/>
  <c r="K218" i="1"/>
  <c r="AN218" i="1"/>
  <c r="L218" i="1"/>
  <c r="T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F219" i="1"/>
  <c r="K219" i="1"/>
  <c r="AL219" i="1"/>
  <c r="L219" i="1"/>
  <c r="T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F220" i="1"/>
  <c r="K220" i="1"/>
  <c r="AL220" i="1" s="1"/>
  <c r="L220" i="1"/>
  <c r="T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F221" i="1"/>
  <c r="K221" i="1"/>
  <c r="AO221" i="1"/>
  <c r="L221" i="1"/>
  <c r="T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P221" i="1"/>
  <c r="F222" i="1"/>
  <c r="K222" i="1"/>
  <c r="AL222" i="1" s="1"/>
  <c r="L222" i="1"/>
  <c r="T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F223" i="1"/>
  <c r="K223" i="1"/>
  <c r="AN223" i="1"/>
  <c r="L223" i="1"/>
  <c r="T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F224" i="1"/>
  <c r="K224" i="1"/>
  <c r="AO224" i="1"/>
  <c r="L224" i="1"/>
  <c r="T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N224" i="1"/>
  <c r="F225" i="1"/>
  <c r="K225" i="1"/>
  <c r="L225" i="1"/>
  <c r="T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M225" i="1"/>
  <c r="AO225" i="1"/>
  <c r="F226" i="1"/>
  <c r="K226" i="1"/>
  <c r="AM226" i="1"/>
  <c r="L226" i="1"/>
  <c r="T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F227" i="1"/>
  <c r="K227" i="1"/>
  <c r="AO227" i="1"/>
  <c r="L227" i="1"/>
  <c r="T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N227" i="1"/>
  <c r="F228" i="1"/>
  <c r="K228" i="1"/>
  <c r="AO228" i="1" s="1"/>
  <c r="L228" i="1"/>
  <c r="T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F229" i="1"/>
  <c r="K229" i="1"/>
  <c r="AL229" i="1"/>
  <c r="L229" i="1"/>
  <c r="T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P229" i="1"/>
  <c r="F230" i="1"/>
  <c r="K230" i="1"/>
  <c r="AL230" i="1" s="1"/>
  <c r="L230" i="1"/>
  <c r="T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F231" i="1"/>
  <c r="K231" i="1"/>
  <c r="AN231" i="1"/>
  <c r="L231" i="1"/>
  <c r="T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F232" i="1"/>
  <c r="K232" i="1"/>
  <c r="AM232" i="1" s="1"/>
  <c r="L232" i="1"/>
  <c r="T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F233" i="1"/>
  <c r="K233" i="1"/>
  <c r="AL233" i="1" s="1"/>
  <c r="L233" i="1"/>
  <c r="T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M233" i="1"/>
  <c r="AN233" i="1"/>
  <c r="AO233" i="1"/>
  <c r="AP233" i="1"/>
  <c r="F234" i="1"/>
  <c r="K234" i="1"/>
  <c r="AL234" i="1"/>
  <c r="L234" i="1"/>
  <c r="T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F235" i="1"/>
  <c r="K235" i="1"/>
  <c r="AN235" i="1" s="1"/>
  <c r="L235" i="1"/>
  <c r="T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F236" i="1"/>
  <c r="K236" i="1"/>
  <c r="AM236" i="1"/>
  <c r="L236" i="1"/>
  <c r="T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F237" i="1"/>
  <c r="K237" i="1"/>
  <c r="AM237" i="1" s="1"/>
  <c r="L237" i="1"/>
  <c r="T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F238" i="1"/>
  <c r="K238" i="1"/>
  <c r="AL238" i="1" s="1"/>
  <c r="L238" i="1"/>
  <c r="T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F239" i="1"/>
  <c r="K239" i="1"/>
  <c r="L239" i="1"/>
  <c r="T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N239" i="1"/>
  <c r="F240" i="1"/>
  <c r="K240" i="1"/>
  <c r="AM240" i="1"/>
  <c r="L240" i="1"/>
  <c r="T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P240" i="1"/>
  <c r="F241" i="1"/>
  <c r="K241" i="1"/>
  <c r="AP241" i="1" s="1"/>
  <c r="L241" i="1"/>
  <c r="T241" i="1"/>
  <c r="V241" i="1"/>
  <c r="W241" i="1"/>
  <c r="X241" i="1"/>
  <c r="Y241" i="1"/>
  <c r="Z241" i="1"/>
  <c r="AA241" i="1"/>
  <c r="AB241" i="1"/>
  <c r="AC241" i="1"/>
  <c r="AD241" i="1"/>
  <c r="AE241" i="1"/>
  <c r="AF241" i="1"/>
  <c r="AG241" i="1"/>
  <c r="AH241" i="1"/>
  <c r="AI241" i="1"/>
  <c r="AJ241" i="1"/>
  <c r="AK241" i="1"/>
  <c r="AL241" i="1"/>
  <c r="AM241" i="1"/>
  <c r="AN241" i="1"/>
  <c r="AO241" i="1"/>
  <c r="F242" i="1"/>
  <c r="K242" i="1"/>
  <c r="AL242" i="1"/>
  <c r="L242" i="1"/>
  <c r="T242" i="1"/>
  <c r="V242" i="1"/>
  <c r="W242" i="1"/>
  <c r="X242" i="1"/>
  <c r="Y242" i="1"/>
  <c r="Z242" i="1"/>
  <c r="AA242" i="1"/>
  <c r="AB242" i="1"/>
  <c r="AC242" i="1"/>
  <c r="AD242" i="1"/>
  <c r="AE242" i="1"/>
  <c r="AF242" i="1"/>
  <c r="AG242" i="1"/>
  <c r="AH242" i="1"/>
  <c r="AI242" i="1"/>
  <c r="AJ242" i="1"/>
  <c r="AK242" i="1"/>
  <c r="F243" i="1"/>
  <c r="K243" i="1"/>
  <c r="AN243" i="1" s="1"/>
  <c r="L243" i="1"/>
  <c r="T243" i="1"/>
  <c r="V243" i="1"/>
  <c r="W243" i="1"/>
  <c r="X243" i="1"/>
  <c r="Y243" i="1"/>
  <c r="Z243" i="1"/>
  <c r="AA243" i="1"/>
  <c r="AB243" i="1"/>
  <c r="AC243" i="1"/>
  <c r="AD243" i="1"/>
  <c r="AE243" i="1"/>
  <c r="AF243" i="1"/>
  <c r="AG243" i="1"/>
  <c r="AH243" i="1"/>
  <c r="AI243" i="1"/>
  <c r="AJ243" i="1"/>
  <c r="AK243" i="1"/>
  <c r="F244" i="1"/>
  <c r="K244" i="1"/>
  <c r="AM244" i="1"/>
  <c r="L244" i="1"/>
  <c r="T244" i="1"/>
  <c r="V244" i="1"/>
  <c r="W244" i="1"/>
  <c r="X244" i="1"/>
  <c r="Y244" i="1"/>
  <c r="Z244" i="1"/>
  <c r="AA244" i="1"/>
  <c r="AB244" i="1"/>
  <c r="AC244" i="1"/>
  <c r="AD244" i="1"/>
  <c r="AE244" i="1"/>
  <c r="AF244" i="1"/>
  <c r="AG244" i="1"/>
  <c r="AH244" i="1"/>
  <c r="AI244" i="1"/>
  <c r="AJ244" i="1"/>
  <c r="AK244" i="1"/>
  <c r="F245" i="1"/>
  <c r="K245" i="1"/>
  <c r="L245" i="1"/>
  <c r="T245" i="1"/>
  <c r="V245" i="1"/>
  <c r="W245" i="1"/>
  <c r="X245" i="1"/>
  <c r="Y245" i="1"/>
  <c r="Z245" i="1"/>
  <c r="AA245" i="1"/>
  <c r="AB245" i="1"/>
  <c r="AC245" i="1"/>
  <c r="AD245" i="1"/>
  <c r="AE245" i="1"/>
  <c r="AF245" i="1"/>
  <c r="AG245" i="1"/>
  <c r="AH245" i="1"/>
  <c r="AI245" i="1"/>
  <c r="AJ245" i="1"/>
  <c r="AK245" i="1"/>
  <c r="F246" i="1"/>
  <c r="K246" i="1"/>
  <c r="AL246" i="1" s="1"/>
  <c r="L246" i="1"/>
  <c r="T246" i="1"/>
  <c r="V246" i="1"/>
  <c r="W246" i="1"/>
  <c r="X246" i="1"/>
  <c r="Y246" i="1"/>
  <c r="Z246" i="1"/>
  <c r="AA246" i="1"/>
  <c r="AB246" i="1"/>
  <c r="AC246" i="1"/>
  <c r="AD246" i="1"/>
  <c r="AE246" i="1"/>
  <c r="AF246" i="1"/>
  <c r="AG246" i="1"/>
  <c r="AH246" i="1"/>
  <c r="AI246" i="1"/>
  <c r="AJ246" i="1"/>
  <c r="AK246" i="1"/>
  <c r="F247" i="1"/>
  <c r="K247" i="1"/>
  <c r="L247" i="1"/>
  <c r="T247" i="1"/>
  <c r="V247" i="1"/>
  <c r="W247" i="1"/>
  <c r="X247" i="1"/>
  <c r="Y247" i="1"/>
  <c r="Z247" i="1"/>
  <c r="AA247" i="1"/>
  <c r="AB247" i="1"/>
  <c r="AC247" i="1"/>
  <c r="AD247" i="1"/>
  <c r="AE247" i="1"/>
  <c r="AF247" i="1"/>
  <c r="AG247" i="1"/>
  <c r="AH247" i="1"/>
  <c r="AI247" i="1"/>
  <c r="AJ247" i="1"/>
  <c r="AK247" i="1"/>
  <c r="AN247" i="1"/>
  <c r="F248" i="1"/>
  <c r="K248" i="1"/>
  <c r="AM248" i="1" s="1"/>
  <c r="L248" i="1"/>
  <c r="T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F249" i="1"/>
  <c r="K249" i="1"/>
  <c r="AM249" i="1"/>
  <c r="L249" i="1"/>
  <c r="T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P249" i="1"/>
  <c r="F250" i="1"/>
  <c r="K250" i="1"/>
  <c r="AL250" i="1" s="1"/>
  <c r="L250" i="1"/>
  <c r="T250" i="1"/>
  <c r="V250" i="1"/>
  <c r="W250" i="1"/>
  <c r="X250" i="1"/>
  <c r="Y250" i="1"/>
  <c r="Z250" i="1"/>
  <c r="AA250" i="1"/>
  <c r="AB250" i="1"/>
  <c r="AC250" i="1"/>
  <c r="AD250" i="1"/>
  <c r="AE250" i="1"/>
  <c r="AF250" i="1"/>
  <c r="AG250" i="1"/>
  <c r="AH250" i="1"/>
  <c r="AI250" i="1"/>
  <c r="AJ250" i="1"/>
  <c r="AK250" i="1"/>
  <c r="F251" i="1"/>
  <c r="K251" i="1"/>
  <c r="AN251" i="1"/>
  <c r="L251" i="1"/>
  <c r="T251" i="1"/>
  <c r="V251" i="1"/>
  <c r="W251" i="1"/>
  <c r="X251" i="1"/>
  <c r="Y251" i="1"/>
  <c r="Z251" i="1"/>
  <c r="AA251" i="1"/>
  <c r="AB251" i="1"/>
  <c r="AC251" i="1"/>
  <c r="AD251" i="1"/>
  <c r="AE251" i="1"/>
  <c r="AF251" i="1"/>
  <c r="AG251" i="1"/>
  <c r="AH251" i="1"/>
  <c r="AI251" i="1"/>
  <c r="AJ251" i="1"/>
  <c r="AK251" i="1"/>
  <c r="F252" i="1"/>
  <c r="K252" i="1"/>
  <c r="AM252" i="1" s="1"/>
  <c r="L252" i="1"/>
  <c r="T252" i="1"/>
  <c r="V252" i="1"/>
  <c r="W252" i="1"/>
  <c r="X252" i="1"/>
  <c r="Y252" i="1"/>
  <c r="Z252" i="1"/>
  <c r="AA252" i="1"/>
  <c r="AB252" i="1"/>
  <c r="AC252" i="1"/>
  <c r="AD252" i="1"/>
  <c r="AE252" i="1"/>
  <c r="AF252" i="1"/>
  <c r="AG252" i="1"/>
  <c r="AH252" i="1"/>
  <c r="AI252" i="1"/>
  <c r="AJ252" i="1"/>
  <c r="AK252" i="1"/>
  <c r="AP252" i="1"/>
  <c r="F253" i="1"/>
  <c r="K253" i="1"/>
  <c r="L253" i="1"/>
  <c r="T253" i="1"/>
  <c r="V253" i="1"/>
  <c r="W253" i="1"/>
  <c r="X253" i="1"/>
  <c r="Y253" i="1"/>
  <c r="Z253" i="1"/>
  <c r="AA253" i="1"/>
  <c r="AB253" i="1"/>
  <c r="AC253" i="1"/>
  <c r="AD253" i="1"/>
  <c r="AE253" i="1"/>
  <c r="AF253" i="1"/>
  <c r="AG253" i="1"/>
  <c r="AH253" i="1"/>
  <c r="AI253" i="1"/>
  <c r="AJ253" i="1"/>
  <c r="AK253" i="1"/>
  <c r="AL253" i="1"/>
  <c r="AM253" i="1"/>
  <c r="AN253" i="1"/>
  <c r="AO253" i="1"/>
  <c r="AP253" i="1"/>
  <c r="F254" i="1"/>
  <c r="K254" i="1"/>
  <c r="AL254" i="1" s="1"/>
  <c r="L254" i="1"/>
  <c r="T254" i="1"/>
  <c r="V254" i="1"/>
  <c r="W254" i="1"/>
  <c r="X254" i="1"/>
  <c r="Y254" i="1"/>
  <c r="Z254" i="1"/>
  <c r="AA254" i="1"/>
  <c r="AB254" i="1"/>
  <c r="AC254" i="1"/>
  <c r="AD254" i="1"/>
  <c r="AE254" i="1"/>
  <c r="AF254" i="1"/>
  <c r="AG254" i="1"/>
  <c r="AH254" i="1"/>
  <c r="AI254" i="1"/>
  <c r="AJ254" i="1"/>
  <c r="AK254" i="1"/>
  <c r="F255" i="1"/>
  <c r="K255" i="1"/>
  <c r="L255" i="1"/>
  <c r="T255" i="1"/>
  <c r="V255" i="1"/>
  <c r="W255" i="1"/>
  <c r="X255" i="1"/>
  <c r="Y255" i="1"/>
  <c r="Z255" i="1"/>
  <c r="AA255" i="1"/>
  <c r="AB255" i="1"/>
  <c r="AC255" i="1"/>
  <c r="AD255" i="1"/>
  <c r="AE255" i="1"/>
  <c r="AF255" i="1"/>
  <c r="AG255" i="1"/>
  <c r="AH255" i="1"/>
  <c r="AI255" i="1"/>
  <c r="AJ255" i="1"/>
  <c r="AK255" i="1"/>
  <c r="AN255" i="1"/>
  <c r="F256" i="1"/>
  <c r="K256" i="1"/>
  <c r="AM256" i="1" s="1"/>
  <c r="L256" i="1"/>
  <c r="T256" i="1"/>
  <c r="V256" i="1"/>
  <c r="W256" i="1"/>
  <c r="X256" i="1"/>
  <c r="Y256" i="1"/>
  <c r="Z256" i="1"/>
  <c r="AA256" i="1"/>
  <c r="AB256" i="1"/>
  <c r="AC256" i="1"/>
  <c r="AD256" i="1"/>
  <c r="AE256" i="1"/>
  <c r="AF256" i="1"/>
  <c r="AG256" i="1"/>
  <c r="AH256" i="1"/>
  <c r="AI256" i="1"/>
  <c r="AJ256" i="1"/>
  <c r="AK256" i="1"/>
  <c r="F257" i="1"/>
  <c r="K257" i="1"/>
  <c r="AP257" i="1" s="1"/>
  <c r="AL257" i="1"/>
  <c r="L257" i="1"/>
  <c r="T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N257" i="1"/>
  <c r="AO257" i="1"/>
  <c r="F258" i="1"/>
  <c r="K258" i="1"/>
  <c r="AL258" i="1" s="1"/>
  <c r="L258" i="1"/>
  <c r="T258" i="1"/>
  <c r="V258" i="1"/>
  <c r="W258" i="1"/>
  <c r="X258" i="1"/>
  <c r="Y258" i="1"/>
  <c r="Z258" i="1"/>
  <c r="AA258" i="1"/>
  <c r="AB258" i="1"/>
  <c r="AC258" i="1"/>
  <c r="AD258" i="1"/>
  <c r="AE258" i="1"/>
  <c r="AF258" i="1"/>
  <c r="AG258" i="1"/>
  <c r="AH258" i="1"/>
  <c r="AI258" i="1"/>
  <c r="AJ258" i="1"/>
  <c r="AK258" i="1"/>
  <c r="F259" i="1"/>
  <c r="K259" i="1"/>
  <c r="AN259" i="1"/>
  <c r="L259" i="1"/>
  <c r="T259" i="1"/>
  <c r="V259" i="1"/>
  <c r="W259" i="1"/>
  <c r="X259" i="1"/>
  <c r="Y259" i="1"/>
  <c r="Z259" i="1"/>
  <c r="AA259" i="1"/>
  <c r="AB259" i="1"/>
  <c r="AC259" i="1"/>
  <c r="AD259" i="1"/>
  <c r="AE259" i="1"/>
  <c r="AF259" i="1"/>
  <c r="AG259" i="1"/>
  <c r="AH259" i="1"/>
  <c r="AI259" i="1"/>
  <c r="AJ259" i="1"/>
  <c r="AK259" i="1"/>
  <c r="F260" i="1"/>
  <c r="K260" i="1"/>
  <c r="AM260" i="1"/>
  <c r="L260" i="1"/>
  <c r="T260" i="1"/>
  <c r="V260" i="1"/>
  <c r="W260" i="1"/>
  <c r="X260" i="1"/>
  <c r="Y260" i="1"/>
  <c r="Z260" i="1"/>
  <c r="AA260" i="1"/>
  <c r="AB260" i="1"/>
  <c r="AC260" i="1"/>
  <c r="AD260" i="1"/>
  <c r="AE260" i="1"/>
  <c r="AF260" i="1"/>
  <c r="AG260" i="1"/>
  <c r="AH260" i="1"/>
  <c r="AI260" i="1"/>
  <c r="AJ260" i="1"/>
  <c r="AK260" i="1"/>
  <c r="AP260" i="1"/>
  <c r="F261" i="1"/>
  <c r="K261" i="1"/>
  <c r="AL261" i="1" s="1"/>
  <c r="L261" i="1"/>
  <c r="T261" i="1"/>
  <c r="V261" i="1"/>
  <c r="W261" i="1"/>
  <c r="X261" i="1"/>
  <c r="Y261" i="1"/>
  <c r="Z261" i="1"/>
  <c r="AA261" i="1"/>
  <c r="AB261" i="1"/>
  <c r="AC261" i="1"/>
  <c r="AD261" i="1"/>
  <c r="AE261" i="1"/>
  <c r="AF261" i="1"/>
  <c r="AG261" i="1"/>
  <c r="AH261" i="1"/>
  <c r="AI261" i="1"/>
  <c r="AJ261" i="1"/>
  <c r="AK261" i="1"/>
  <c r="AM261" i="1"/>
  <c r="AO261" i="1"/>
  <c r="F262" i="1"/>
  <c r="K262" i="1"/>
  <c r="AL262" i="1" s="1"/>
  <c r="L262" i="1"/>
  <c r="T262" i="1"/>
  <c r="V262" i="1"/>
  <c r="W262" i="1"/>
  <c r="X262" i="1"/>
  <c r="Y262" i="1"/>
  <c r="Z262" i="1"/>
  <c r="AA262" i="1"/>
  <c r="AB262" i="1"/>
  <c r="AC262" i="1"/>
  <c r="AD262" i="1"/>
  <c r="AE262" i="1"/>
  <c r="AF262" i="1"/>
  <c r="AG262" i="1"/>
  <c r="AH262" i="1"/>
  <c r="AI262" i="1"/>
  <c r="AJ262" i="1"/>
  <c r="AK262" i="1"/>
  <c r="F263" i="1"/>
  <c r="K263" i="1"/>
  <c r="L263" i="1"/>
  <c r="T263" i="1"/>
  <c r="V263" i="1"/>
  <c r="W263" i="1"/>
  <c r="X263" i="1"/>
  <c r="Y263" i="1"/>
  <c r="Z263" i="1"/>
  <c r="AA263" i="1"/>
  <c r="AB263" i="1"/>
  <c r="AC263" i="1"/>
  <c r="AD263" i="1"/>
  <c r="AE263" i="1"/>
  <c r="AF263" i="1"/>
  <c r="AG263" i="1"/>
  <c r="AH263" i="1"/>
  <c r="AI263" i="1"/>
  <c r="AJ263" i="1"/>
  <c r="AK263" i="1"/>
  <c r="F264" i="1"/>
  <c r="K264" i="1"/>
  <c r="L264" i="1"/>
  <c r="T264" i="1"/>
  <c r="V264" i="1"/>
  <c r="W264" i="1"/>
  <c r="X264" i="1"/>
  <c r="Y264" i="1"/>
  <c r="Z264" i="1"/>
  <c r="AA264" i="1"/>
  <c r="AB264" i="1"/>
  <c r="AC264" i="1"/>
  <c r="AD264" i="1"/>
  <c r="AE264" i="1"/>
  <c r="AF264" i="1"/>
  <c r="AG264" i="1"/>
  <c r="AH264" i="1"/>
  <c r="AI264" i="1"/>
  <c r="AJ264" i="1"/>
  <c r="AK264" i="1"/>
  <c r="F265" i="1"/>
  <c r="K265" i="1"/>
  <c r="AO265" i="1"/>
  <c r="L265" i="1"/>
  <c r="T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P265" i="1"/>
  <c r="F266" i="1"/>
  <c r="K266" i="1"/>
  <c r="AL266" i="1"/>
  <c r="L266" i="1"/>
  <c r="T266" i="1"/>
  <c r="V266" i="1"/>
  <c r="W266" i="1"/>
  <c r="X266" i="1"/>
  <c r="Y266" i="1"/>
  <c r="Z266" i="1"/>
  <c r="AA266" i="1"/>
  <c r="AB266" i="1"/>
  <c r="AC266" i="1"/>
  <c r="AD266" i="1"/>
  <c r="AE266" i="1"/>
  <c r="AF266" i="1"/>
  <c r="AG266" i="1"/>
  <c r="AH266" i="1"/>
  <c r="AI266" i="1"/>
  <c r="AJ266" i="1"/>
  <c r="AK266" i="1"/>
  <c r="F267" i="1"/>
  <c r="K267" i="1"/>
  <c r="AL267" i="1" s="1"/>
  <c r="L267" i="1"/>
  <c r="T267" i="1"/>
  <c r="V267" i="1"/>
  <c r="W267" i="1"/>
  <c r="X267" i="1"/>
  <c r="Y267" i="1"/>
  <c r="Z267" i="1"/>
  <c r="AA267" i="1"/>
  <c r="AB267" i="1"/>
  <c r="AC267" i="1"/>
  <c r="AD267" i="1"/>
  <c r="AE267" i="1"/>
  <c r="AF267" i="1"/>
  <c r="AG267" i="1"/>
  <c r="AH267" i="1"/>
  <c r="AI267" i="1"/>
  <c r="AJ267" i="1"/>
  <c r="AK267" i="1"/>
  <c r="F268" i="1"/>
  <c r="K268" i="1"/>
  <c r="AO268" i="1" s="1"/>
  <c r="AN268" i="1"/>
  <c r="L268" i="1"/>
  <c r="T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P268" i="1"/>
  <c r="F269" i="1"/>
  <c r="K269" i="1"/>
  <c r="AO269" i="1"/>
  <c r="L269" i="1"/>
  <c r="T269" i="1"/>
  <c r="V269" i="1"/>
  <c r="W269" i="1"/>
  <c r="X269" i="1"/>
  <c r="Y269" i="1"/>
  <c r="Z269" i="1"/>
  <c r="AA269" i="1"/>
  <c r="AB269" i="1"/>
  <c r="AC269" i="1"/>
  <c r="AD269" i="1"/>
  <c r="AE269" i="1"/>
  <c r="AF269" i="1"/>
  <c r="AG269" i="1"/>
  <c r="AH269" i="1"/>
  <c r="AI269" i="1"/>
  <c r="AJ269" i="1"/>
  <c r="AK269" i="1"/>
  <c r="AL269" i="1"/>
  <c r="AM269" i="1"/>
  <c r="AN269" i="1"/>
  <c r="AP269" i="1"/>
  <c r="F270" i="1"/>
  <c r="K270" i="1"/>
  <c r="AN270" i="1" s="1"/>
  <c r="L270" i="1"/>
  <c r="T270" i="1"/>
  <c r="V270" i="1"/>
  <c r="W270" i="1"/>
  <c r="X270" i="1"/>
  <c r="Y270" i="1"/>
  <c r="Z270" i="1"/>
  <c r="AA270" i="1"/>
  <c r="AB270" i="1"/>
  <c r="AC270" i="1"/>
  <c r="AD270" i="1"/>
  <c r="AE270" i="1"/>
  <c r="AF270" i="1"/>
  <c r="AG270" i="1"/>
  <c r="AH270" i="1"/>
  <c r="AI270" i="1"/>
  <c r="AJ270" i="1"/>
  <c r="AK270" i="1"/>
  <c r="F271" i="1"/>
  <c r="K271" i="1"/>
  <c r="AL271" i="1" s="1"/>
  <c r="L271" i="1"/>
  <c r="T271" i="1"/>
  <c r="V271" i="1"/>
  <c r="W271" i="1"/>
  <c r="X271" i="1"/>
  <c r="Y271" i="1"/>
  <c r="Z271" i="1"/>
  <c r="AA271" i="1"/>
  <c r="AB271" i="1"/>
  <c r="AC271" i="1"/>
  <c r="AD271" i="1"/>
  <c r="AE271" i="1"/>
  <c r="AF271" i="1"/>
  <c r="AG271" i="1"/>
  <c r="AH271" i="1"/>
  <c r="AI271" i="1"/>
  <c r="AJ271" i="1"/>
  <c r="AK271" i="1"/>
  <c r="AO271" i="1"/>
  <c r="F272" i="1"/>
  <c r="K272" i="1"/>
  <c r="AO272" i="1" s="1"/>
  <c r="AL272" i="1"/>
  <c r="L272" i="1"/>
  <c r="T272" i="1"/>
  <c r="V272" i="1"/>
  <c r="W272" i="1"/>
  <c r="X272" i="1"/>
  <c r="Y272" i="1"/>
  <c r="Z272" i="1"/>
  <c r="AA272" i="1"/>
  <c r="AB272" i="1"/>
  <c r="AC272" i="1"/>
  <c r="AD272" i="1"/>
  <c r="AE272" i="1"/>
  <c r="AF272" i="1"/>
  <c r="AG272" i="1"/>
  <c r="AH272" i="1"/>
  <c r="AI272" i="1"/>
  <c r="AJ272" i="1"/>
  <c r="AK272" i="1"/>
  <c r="AM272" i="1"/>
  <c r="AN272" i="1"/>
  <c r="AP272" i="1"/>
  <c r="F273" i="1"/>
  <c r="K273" i="1"/>
  <c r="AO273" i="1" s="1"/>
  <c r="L273" i="1"/>
  <c r="T273" i="1"/>
  <c r="V273" i="1"/>
  <c r="W273" i="1"/>
  <c r="X273" i="1"/>
  <c r="Y273" i="1"/>
  <c r="Z273" i="1"/>
  <c r="AA273" i="1"/>
  <c r="AB273" i="1"/>
  <c r="AC273" i="1"/>
  <c r="AD273" i="1"/>
  <c r="AE273" i="1"/>
  <c r="AF273" i="1"/>
  <c r="AG273" i="1"/>
  <c r="AH273" i="1"/>
  <c r="AI273" i="1"/>
  <c r="AJ273" i="1"/>
  <c r="AK273" i="1"/>
  <c r="AL273" i="1"/>
  <c r="F274" i="1"/>
  <c r="K274" i="1"/>
  <c r="AN274" i="1" s="1"/>
  <c r="L274" i="1"/>
  <c r="T274" i="1"/>
  <c r="V274" i="1"/>
  <c r="W274" i="1"/>
  <c r="X274" i="1"/>
  <c r="Y274" i="1"/>
  <c r="Z274" i="1"/>
  <c r="AA274" i="1"/>
  <c r="AB274" i="1"/>
  <c r="AC274" i="1"/>
  <c r="AD274" i="1"/>
  <c r="AE274" i="1"/>
  <c r="AF274" i="1"/>
  <c r="AG274" i="1"/>
  <c r="AH274" i="1"/>
  <c r="AI274" i="1"/>
  <c r="AJ274" i="1"/>
  <c r="AK274" i="1"/>
  <c r="F275" i="1"/>
  <c r="K275" i="1"/>
  <c r="AL275" i="1"/>
  <c r="L275" i="1"/>
  <c r="T275" i="1"/>
  <c r="V275" i="1"/>
  <c r="W275" i="1"/>
  <c r="X275" i="1"/>
  <c r="Y275" i="1"/>
  <c r="Z275" i="1"/>
  <c r="AA275" i="1"/>
  <c r="AB275" i="1"/>
  <c r="AC275" i="1"/>
  <c r="AD275" i="1"/>
  <c r="AE275" i="1"/>
  <c r="AF275" i="1"/>
  <c r="AG275" i="1"/>
  <c r="AH275" i="1"/>
  <c r="AI275" i="1"/>
  <c r="AJ275" i="1"/>
  <c r="AK275" i="1"/>
  <c r="F276" i="1"/>
  <c r="K276" i="1"/>
  <c r="AL276" i="1"/>
  <c r="L276" i="1"/>
  <c r="T276" i="1"/>
  <c r="V276" i="1"/>
  <c r="W276" i="1"/>
  <c r="X276" i="1"/>
  <c r="Y276" i="1"/>
  <c r="Z276" i="1"/>
  <c r="AA276" i="1"/>
  <c r="AB276" i="1"/>
  <c r="AC276" i="1"/>
  <c r="AD276" i="1"/>
  <c r="AE276" i="1"/>
  <c r="AF276" i="1"/>
  <c r="AG276" i="1"/>
  <c r="AH276" i="1"/>
  <c r="AI276" i="1"/>
  <c r="AJ276" i="1"/>
  <c r="AK276" i="1"/>
  <c r="AO276" i="1"/>
  <c r="AP276" i="1"/>
  <c r="F277" i="1"/>
  <c r="K277" i="1"/>
  <c r="AP277" i="1" s="1"/>
  <c r="L277" i="1"/>
  <c r="T277" i="1"/>
  <c r="V277" i="1"/>
  <c r="W277" i="1"/>
  <c r="X277" i="1"/>
  <c r="Y277" i="1"/>
  <c r="Z277" i="1"/>
  <c r="AA277" i="1"/>
  <c r="AB277" i="1"/>
  <c r="AC277" i="1"/>
  <c r="AD277" i="1"/>
  <c r="AE277" i="1"/>
  <c r="AF277" i="1"/>
  <c r="AG277" i="1"/>
  <c r="AH277" i="1"/>
  <c r="AI277" i="1"/>
  <c r="AJ277" i="1"/>
  <c r="AK277" i="1"/>
  <c r="AL277" i="1"/>
  <c r="AM277" i="1"/>
  <c r="AN277" i="1"/>
  <c r="AO277" i="1"/>
  <c r="F278" i="1"/>
  <c r="K278" i="1"/>
  <c r="AN278" i="1"/>
  <c r="L278" i="1"/>
  <c r="T278" i="1"/>
  <c r="V278" i="1"/>
  <c r="W278" i="1"/>
  <c r="X278" i="1"/>
  <c r="Y278" i="1"/>
  <c r="Z278" i="1"/>
  <c r="AA278" i="1"/>
  <c r="AB278" i="1"/>
  <c r="AC278" i="1"/>
  <c r="AD278" i="1"/>
  <c r="AE278" i="1"/>
  <c r="AF278" i="1"/>
  <c r="AG278" i="1"/>
  <c r="AH278" i="1"/>
  <c r="AI278" i="1"/>
  <c r="AJ278" i="1"/>
  <c r="AK278" i="1"/>
  <c r="AL278" i="1"/>
  <c r="F279" i="1"/>
  <c r="K279" i="1"/>
  <c r="AL279" i="1"/>
  <c r="L279" i="1"/>
  <c r="T279" i="1"/>
  <c r="V279" i="1"/>
  <c r="W279" i="1"/>
  <c r="X279" i="1"/>
  <c r="Y279" i="1"/>
  <c r="Z279" i="1"/>
  <c r="AA279" i="1"/>
  <c r="AB279" i="1"/>
  <c r="AC279" i="1"/>
  <c r="AD279" i="1"/>
  <c r="AE279" i="1"/>
  <c r="AF279" i="1"/>
  <c r="AG279" i="1"/>
  <c r="AH279" i="1"/>
  <c r="AI279" i="1"/>
  <c r="AJ279" i="1"/>
  <c r="AK279" i="1"/>
  <c r="AM279" i="1"/>
  <c r="F280" i="1"/>
  <c r="K280" i="1"/>
  <c r="AO280" i="1"/>
  <c r="L280" i="1"/>
  <c r="T280" i="1"/>
  <c r="V280" i="1"/>
  <c r="W280" i="1"/>
  <c r="X280" i="1"/>
  <c r="Y280" i="1"/>
  <c r="Z280" i="1"/>
  <c r="AA280" i="1"/>
  <c r="AB280" i="1"/>
  <c r="AC280" i="1"/>
  <c r="AD280" i="1"/>
  <c r="AE280" i="1"/>
  <c r="AF280" i="1"/>
  <c r="AG280" i="1"/>
  <c r="AH280" i="1"/>
  <c r="AI280" i="1"/>
  <c r="AJ280" i="1"/>
  <c r="AK280" i="1"/>
  <c r="F281" i="1"/>
  <c r="K281" i="1"/>
  <c r="AO281" i="1" s="1"/>
  <c r="L281" i="1"/>
  <c r="T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AH281" i="1"/>
  <c r="AI281" i="1"/>
  <c r="AJ281" i="1"/>
  <c r="AK281" i="1"/>
  <c r="AP281" i="1"/>
  <c r="F282" i="1"/>
  <c r="K282" i="1"/>
  <c r="AN282" i="1" s="1"/>
  <c r="L282" i="1"/>
  <c r="T282" i="1"/>
  <c r="V282" i="1"/>
  <c r="W282" i="1"/>
  <c r="X282" i="1"/>
  <c r="Y282" i="1"/>
  <c r="Z282" i="1"/>
  <c r="AA282" i="1"/>
  <c r="AB282" i="1"/>
  <c r="AC282" i="1"/>
  <c r="AD282" i="1"/>
  <c r="AE282" i="1"/>
  <c r="AF282" i="1"/>
  <c r="AG282" i="1"/>
  <c r="AH282" i="1"/>
  <c r="AI282" i="1"/>
  <c r="AJ282" i="1"/>
  <c r="AK282" i="1"/>
  <c r="F283" i="1"/>
  <c r="K283" i="1"/>
  <c r="AL283" i="1"/>
  <c r="L283" i="1"/>
  <c r="T283" i="1"/>
  <c r="V283" i="1"/>
  <c r="W283" i="1"/>
  <c r="X283" i="1"/>
  <c r="Y283" i="1"/>
  <c r="Z283" i="1"/>
  <c r="AA283" i="1"/>
  <c r="AB283" i="1"/>
  <c r="AC283" i="1"/>
  <c r="AD283" i="1"/>
  <c r="AE283" i="1"/>
  <c r="AF283" i="1"/>
  <c r="AG283" i="1"/>
  <c r="AH283" i="1"/>
  <c r="AI283" i="1"/>
  <c r="AJ283" i="1"/>
  <c r="AK283" i="1"/>
  <c r="F284" i="1"/>
  <c r="K284" i="1"/>
  <c r="AN284" i="1" s="1"/>
  <c r="L284" i="1"/>
  <c r="T284" i="1"/>
  <c r="V284" i="1"/>
  <c r="W284" i="1"/>
  <c r="X284" i="1"/>
  <c r="Y284" i="1"/>
  <c r="Z284" i="1"/>
  <c r="AA284" i="1"/>
  <c r="AB284" i="1"/>
  <c r="AC284" i="1"/>
  <c r="AD284" i="1"/>
  <c r="AE284" i="1"/>
  <c r="AF284" i="1"/>
  <c r="AG284" i="1"/>
  <c r="AH284" i="1"/>
  <c r="AI284" i="1"/>
  <c r="AJ284" i="1"/>
  <c r="AK284" i="1"/>
  <c r="F285" i="1"/>
  <c r="K285" i="1"/>
  <c r="AN285" i="1" s="1"/>
  <c r="L285" i="1"/>
  <c r="T285" i="1"/>
  <c r="V285" i="1"/>
  <c r="W285" i="1"/>
  <c r="X285" i="1"/>
  <c r="Y285" i="1"/>
  <c r="Z285" i="1"/>
  <c r="AA285" i="1"/>
  <c r="AB285" i="1"/>
  <c r="AC285" i="1"/>
  <c r="AD285" i="1"/>
  <c r="AE285" i="1"/>
  <c r="AF285" i="1"/>
  <c r="AG285" i="1"/>
  <c r="AH285" i="1"/>
  <c r="AI285" i="1"/>
  <c r="AJ285" i="1"/>
  <c r="AK285" i="1"/>
  <c r="AO285" i="1"/>
  <c r="F286" i="1"/>
  <c r="K286" i="1"/>
  <c r="AN286" i="1"/>
  <c r="L286" i="1"/>
  <c r="T286" i="1"/>
  <c r="V286" i="1"/>
  <c r="W286" i="1"/>
  <c r="X286" i="1"/>
  <c r="Y286" i="1"/>
  <c r="Z286" i="1"/>
  <c r="AA286" i="1"/>
  <c r="AB286" i="1"/>
  <c r="AC286" i="1"/>
  <c r="AD286" i="1"/>
  <c r="AE286" i="1"/>
  <c r="AF286" i="1"/>
  <c r="AG286" i="1"/>
  <c r="AH286" i="1"/>
  <c r="AI286" i="1"/>
  <c r="AJ286" i="1"/>
  <c r="AK286" i="1"/>
  <c r="AP286" i="1"/>
  <c r="F287" i="1"/>
  <c r="K287" i="1"/>
  <c r="AL287" i="1"/>
  <c r="L287" i="1"/>
  <c r="T287" i="1"/>
  <c r="V287" i="1"/>
  <c r="W287" i="1"/>
  <c r="X287" i="1"/>
  <c r="Y287" i="1"/>
  <c r="Z287" i="1"/>
  <c r="AA287" i="1"/>
  <c r="AB287" i="1"/>
  <c r="AC287" i="1"/>
  <c r="AD287" i="1"/>
  <c r="AE287" i="1"/>
  <c r="AF287" i="1"/>
  <c r="AG287" i="1"/>
  <c r="AH287" i="1"/>
  <c r="AI287" i="1"/>
  <c r="AJ287" i="1"/>
  <c r="AK287" i="1"/>
  <c r="F288" i="1"/>
  <c r="K288" i="1"/>
  <c r="AL288" i="1" s="1"/>
  <c r="L288" i="1"/>
  <c r="T288" i="1"/>
  <c r="V288" i="1"/>
  <c r="W288" i="1"/>
  <c r="X288" i="1"/>
  <c r="Y288" i="1"/>
  <c r="Z288" i="1"/>
  <c r="AA288" i="1"/>
  <c r="AB288" i="1"/>
  <c r="AC288" i="1"/>
  <c r="AD288" i="1"/>
  <c r="AE288" i="1"/>
  <c r="AF288" i="1"/>
  <c r="AG288" i="1"/>
  <c r="AH288" i="1"/>
  <c r="AI288" i="1"/>
  <c r="AJ288" i="1"/>
  <c r="AK288" i="1"/>
  <c r="F289" i="1"/>
  <c r="K289" i="1"/>
  <c r="AN289" i="1" s="1"/>
  <c r="L289" i="1"/>
  <c r="T289" i="1"/>
  <c r="V289" i="1"/>
  <c r="W289" i="1"/>
  <c r="X289" i="1"/>
  <c r="Y289" i="1"/>
  <c r="Z289" i="1"/>
  <c r="AA289" i="1"/>
  <c r="AB289" i="1"/>
  <c r="AC289" i="1"/>
  <c r="AD289" i="1"/>
  <c r="AE289" i="1"/>
  <c r="AF289" i="1"/>
  <c r="AG289" i="1"/>
  <c r="AH289" i="1"/>
  <c r="AI289" i="1"/>
  <c r="AJ289" i="1"/>
  <c r="AK289" i="1"/>
  <c r="AO289" i="1"/>
  <c r="F290" i="1"/>
  <c r="K290" i="1"/>
  <c r="AO290" i="1" s="1"/>
  <c r="AN290" i="1"/>
  <c r="L290" i="1"/>
  <c r="T290" i="1"/>
  <c r="V290" i="1"/>
  <c r="W290" i="1"/>
  <c r="X290" i="1"/>
  <c r="Y290" i="1"/>
  <c r="Z290" i="1"/>
  <c r="AA290" i="1"/>
  <c r="AB290" i="1"/>
  <c r="AC290" i="1"/>
  <c r="AD290" i="1"/>
  <c r="AE290" i="1"/>
  <c r="AF290" i="1"/>
  <c r="AG290" i="1"/>
  <c r="AH290" i="1"/>
  <c r="AI290" i="1"/>
  <c r="AJ290" i="1"/>
  <c r="AK290" i="1"/>
  <c r="AL290" i="1"/>
  <c r="AM290" i="1"/>
  <c r="AP290" i="1"/>
  <c r="F291" i="1"/>
  <c r="K291" i="1"/>
  <c r="AL291" i="1" s="1"/>
  <c r="L291" i="1"/>
  <c r="T291" i="1"/>
  <c r="V291" i="1"/>
  <c r="W291" i="1"/>
  <c r="X291" i="1"/>
  <c r="Y291" i="1"/>
  <c r="Z291" i="1"/>
  <c r="AA291" i="1"/>
  <c r="AB291" i="1"/>
  <c r="AC291" i="1"/>
  <c r="AD291" i="1"/>
  <c r="AE291" i="1"/>
  <c r="AF291" i="1"/>
  <c r="AG291" i="1"/>
  <c r="AH291" i="1"/>
  <c r="AI291" i="1"/>
  <c r="AJ291" i="1"/>
  <c r="AK291" i="1"/>
  <c r="AM291" i="1"/>
  <c r="F292" i="1"/>
  <c r="K292" i="1"/>
  <c r="AL292" i="1" s="1"/>
  <c r="L292" i="1"/>
  <c r="T292" i="1"/>
  <c r="V292" i="1"/>
  <c r="W292" i="1"/>
  <c r="X292" i="1"/>
  <c r="Y292" i="1"/>
  <c r="Z292" i="1"/>
  <c r="AA292" i="1"/>
  <c r="AB292" i="1"/>
  <c r="AC292" i="1"/>
  <c r="AD292" i="1"/>
  <c r="AE292" i="1"/>
  <c r="AF292" i="1"/>
  <c r="AG292" i="1"/>
  <c r="AH292" i="1"/>
  <c r="AI292" i="1"/>
  <c r="AJ292" i="1"/>
  <c r="AK292" i="1"/>
  <c r="F293" i="1"/>
  <c r="K293" i="1"/>
  <c r="AN293" i="1"/>
  <c r="L293" i="1"/>
  <c r="T293" i="1"/>
  <c r="V293" i="1"/>
  <c r="W293" i="1"/>
  <c r="X293" i="1"/>
  <c r="Y293" i="1"/>
  <c r="Z293" i="1"/>
  <c r="AA293" i="1"/>
  <c r="AB293" i="1"/>
  <c r="AC293" i="1"/>
  <c r="AD293" i="1"/>
  <c r="AE293" i="1"/>
  <c r="AF293" i="1"/>
  <c r="AG293" i="1"/>
  <c r="AH293" i="1"/>
  <c r="AI293" i="1"/>
  <c r="AJ293" i="1"/>
  <c r="AK293" i="1"/>
  <c r="AO293" i="1"/>
  <c r="AP293" i="1"/>
  <c r="F294" i="1"/>
  <c r="K294" i="1"/>
  <c r="AN294" i="1"/>
  <c r="L294" i="1"/>
  <c r="T294" i="1"/>
  <c r="V294" i="1"/>
  <c r="W294" i="1"/>
  <c r="X294" i="1"/>
  <c r="Y294" i="1"/>
  <c r="Z294" i="1"/>
  <c r="AA294" i="1"/>
  <c r="AB294" i="1"/>
  <c r="AC294" i="1"/>
  <c r="AD294" i="1"/>
  <c r="AE294" i="1"/>
  <c r="AF294" i="1"/>
  <c r="AG294" i="1"/>
  <c r="AH294" i="1"/>
  <c r="AI294" i="1"/>
  <c r="AJ294" i="1"/>
  <c r="AK294" i="1"/>
  <c r="AL294" i="1"/>
  <c r="AM294" i="1"/>
  <c r="AO294" i="1"/>
  <c r="AP294" i="1"/>
  <c r="F295" i="1"/>
  <c r="K295" i="1"/>
  <c r="L295" i="1"/>
  <c r="T295" i="1"/>
  <c r="V295" i="1"/>
  <c r="W295" i="1"/>
  <c r="X295" i="1"/>
  <c r="Y295" i="1"/>
  <c r="Z295" i="1"/>
  <c r="AA295" i="1"/>
  <c r="AB295" i="1"/>
  <c r="AC295" i="1"/>
  <c r="AD295" i="1"/>
  <c r="AE295" i="1"/>
  <c r="AF295" i="1"/>
  <c r="AG295" i="1"/>
  <c r="AH295" i="1"/>
  <c r="AI295" i="1"/>
  <c r="AJ295" i="1"/>
  <c r="AK295" i="1"/>
  <c r="F296" i="1"/>
  <c r="K296" i="1"/>
  <c r="L296" i="1"/>
  <c r="T296" i="1"/>
  <c r="V296" i="1"/>
  <c r="W296" i="1"/>
  <c r="X296" i="1"/>
  <c r="Y296" i="1"/>
  <c r="Z296" i="1"/>
  <c r="AA296" i="1"/>
  <c r="AB296" i="1"/>
  <c r="AC296" i="1"/>
  <c r="AD296" i="1"/>
  <c r="AE296" i="1"/>
  <c r="AF296" i="1"/>
  <c r="AG296" i="1"/>
  <c r="AH296" i="1"/>
  <c r="AI296" i="1"/>
  <c r="AJ296" i="1"/>
  <c r="AK296" i="1"/>
  <c r="AO296" i="1"/>
  <c r="F297" i="1"/>
  <c r="K297" i="1"/>
  <c r="AO297" i="1" s="1"/>
  <c r="AL297" i="1"/>
  <c r="L297" i="1"/>
  <c r="T297" i="1"/>
  <c r="V297" i="1"/>
  <c r="W297" i="1"/>
  <c r="X297" i="1"/>
  <c r="Y297" i="1"/>
  <c r="Z297" i="1"/>
  <c r="AA297" i="1"/>
  <c r="AB297" i="1"/>
  <c r="AC297" i="1"/>
  <c r="AD297" i="1"/>
  <c r="AE297" i="1"/>
  <c r="AF297" i="1"/>
  <c r="AG297" i="1"/>
  <c r="AH297" i="1"/>
  <c r="AI297" i="1"/>
  <c r="AJ297" i="1"/>
  <c r="AK297" i="1"/>
  <c r="AM297" i="1"/>
  <c r="AN297" i="1"/>
  <c r="AP297" i="1"/>
  <c r="F298" i="1"/>
  <c r="K298" i="1"/>
  <c r="AN298" i="1" s="1"/>
  <c r="L298" i="1"/>
  <c r="T298" i="1"/>
  <c r="V298" i="1"/>
  <c r="W298" i="1"/>
  <c r="X298" i="1"/>
  <c r="Y298" i="1"/>
  <c r="Z298" i="1"/>
  <c r="AA298" i="1"/>
  <c r="AB298" i="1"/>
  <c r="AC298" i="1"/>
  <c r="AD298" i="1"/>
  <c r="AE298" i="1"/>
  <c r="AF298" i="1"/>
  <c r="AG298" i="1"/>
  <c r="AH298" i="1"/>
  <c r="AI298" i="1"/>
  <c r="AJ298" i="1"/>
  <c r="AK298" i="1"/>
  <c r="AL298" i="1"/>
  <c r="F299" i="1"/>
  <c r="K299" i="1"/>
  <c r="AO299" i="1"/>
  <c r="L299" i="1"/>
  <c r="T299" i="1"/>
  <c r="V299" i="1"/>
  <c r="W299" i="1"/>
  <c r="X299" i="1"/>
  <c r="Y299" i="1"/>
  <c r="Z299" i="1"/>
  <c r="AA299" i="1"/>
  <c r="AB299" i="1"/>
  <c r="AC299" i="1"/>
  <c r="AD299" i="1"/>
  <c r="AE299" i="1"/>
  <c r="AF299" i="1"/>
  <c r="AG299" i="1"/>
  <c r="AH299" i="1"/>
  <c r="AI299" i="1"/>
  <c r="AJ299" i="1"/>
  <c r="AK299" i="1"/>
  <c r="AL299" i="1"/>
  <c r="AM299" i="1"/>
  <c r="F300" i="1"/>
  <c r="K300" i="1"/>
  <c r="AL300" i="1" s="1"/>
  <c r="L300" i="1"/>
  <c r="T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AH300" i="1"/>
  <c r="AI300" i="1"/>
  <c r="AJ300" i="1"/>
  <c r="AK300" i="1"/>
  <c r="F301" i="1"/>
  <c r="K301" i="1"/>
  <c r="AL301" i="1" s="1"/>
  <c r="L301" i="1"/>
  <c r="T301" i="1"/>
  <c r="V301" i="1"/>
  <c r="W301" i="1"/>
  <c r="X301" i="1"/>
  <c r="Y301" i="1"/>
  <c r="Z301" i="1"/>
  <c r="AA301" i="1"/>
  <c r="AB301" i="1"/>
  <c r="AC301" i="1"/>
  <c r="AD301" i="1"/>
  <c r="AE301" i="1"/>
  <c r="AF301" i="1"/>
  <c r="AG301" i="1"/>
  <c r="AH301" i="1"/>
  <c r="AI301" i="1"/>
  <c r="AJ301" i="1"/>
  <c r="AK301" i="1"/>
  <c r="AM301" i="1"/>
  <c r="F302" i="1"/>
  <c r="K302" i="1"/>
  <c r="AN302" i="1" s="1"/>
  <c r="L302" i="1"/>
  <c r="T302" i="1"/>
  <c r="V302" i="1"/>
  <c r="W302" i="1"/>
  <c r="X302" i="1"/>
  <c r="Y302" i="1"/>
  <c r="Z302" i="1"/>
  <c r="AA302" i="1"/>
  <c r="AB302" i="1"/>
  <c r="AC302" i="1"/>
  <c r="AD302" i="1"/>
  <c r="AE302" i="1"/>
  <c r="AF302" i="1"/>
  <c r="AG302" i="1"/>
  <c r="AH302" i="1"/>
  <c r="AI302" i="1"/>
  <c r="AJ302" i="1"/>
  <c r="AK302" i="1"/>
  <c r="F303" i="1"/>
  <c r="K303" i="1"/>
  <c r="AO303" i="1" s="1"/>
  <c r="L303" i="1"/>
  <c r="T303" i="1"/>
  <c r="V303" i="1"/>
  <c r="W303" i="1"/>
  <c r="X303" i="1"/>
  <c r="Y303" i="1"/>
  <c r="Z303" i="1"/>
  <c r="AA303" i="1"/>
  <c r="AB303" i="1"/>
  <c r="AC303" i="1"/>
  <c r="AD303" i="1"/>
  <c r="AE303" i="1"/>
  <c r="AF303" i="1"/>
  <c r="AG303" i="1"/>
  <c r="AH303" i="1"/>
  <c r="AI303" i="1"/>
  <c r="AJ303" i="1"/>
  <c r="AK303" i="1"/>
  <c r="F304" i="1"/>
  <c r="K304" i="1"/>
  <c r="AL304" i="1"/>
  <c r="L304" i="1"/>
  <c r="T304" i="1"/>
  <c r="V304" i="1"/>
  <c r="W304" i="1"/>
  <c r="X304" i="1"/>
  <c r="Y304" i="1"/>
  <c r="Z304" i="1"/>
  <c r="AA304" i="1"/>
  <c r="AB304" i="1"/>
  <c r="AC304" i="1"/>
  <c r="AD304" i="1"/>
  <c r="AE304" i="1"/>
  <c r="AF304" i="1"/>
  <c r="AG304" i="1"/>
  <c r="AH304" i="1"/>
  <c r="AI304" i="1"/>
  <c r="AJ304" i="1"/>
  <c r="AK304" i="1"/>
  <c r="F305" i="1"/>
  <c r="K305" i="1"/>
  <c r="AL305" i="1" s="1"/>
  <c r="L305" i="1"/>
  <c r="T305" i="1"/>
  <c r="V305" i="1"/>
  <c r="W305" i="1"/>
  <c r="X305" i="1"/>
  <c r="Y305" i="1"/>
  <c r="Z305" i="1"/>
  <c r="AA305" i="1"/>
  <c r="AB305" i="1"/>
  <c r="AC305" i="1"/>
  <c r="AD305" i="1"/>
  <c r="AE305" i="1"/>
  <c r="AF305" i="1"/>
  <c r="AG305" i="1"/>
  <c r="AH305" i="1"/>
  <c r="AI305" i="1"/>
  <c r="AJ305" i="1"/>
  <c r="AK305" i="1"/>
  <c r="F306" i="1"/>
  <c r="K306" i="1"/>
  <c r="AN306" i="1"/>
  <c r="L306" i="1"/>
  <c r="T306" i="1"/>
  <c r="V306" i="1"/>
  <c r="W306" i="1"/>
  <c r="X306" i="1"/>
  <c r="Y306" i="1"/>
  <c r="Z306" i="1"/>
  <c r="AA306" i="1"/>
  <c r="AB306" i="1"/>
  <c r="AC306" i="1"/>
  <c r="AD306" i="1"/>
  <c r="AE306" i="1"/>
  <c r="AF306" i="1"/>
  <c r="AG306" i="1"/>
  <c r="AH306" i="1"/>
  <c r="AI306" i="1"/>
  <c r="AJ306" i="1"/>
  <c r="AK306" i="1"/>
  <c r="AP306" i="1"/>
  <c r="F307" i="1"/>
  <c r="K307" i="1"/>
  <c r="AO307" i="1"/>
  <c r="L307" i="1"/>
  <c r="T307" i="1"/>
  <c r="V307" i="1"/>
  <c r="W307" i="1"/>
  <c r="X307" i="1"/>
  <c r="Y307" i="1"/>
  <c r="Z307" i="1"/>
  <c r="AA307" i="1"/>
  <c r="AB307" i="1"/>
  <c r="AC307" i="1"/>
  <c r="AD307" i="1"/>
  <c r="AE307" i="1"/>
  <c r="AF307" i="1"/>
  <c r="AG307" i="1"/>
  <c r="AH307" i="1"/>
  <c r="AI307" i="1"/>
  <c r="AJ307" i="1"/>
  <c r="AK307" i="1"/>
  <c r="F308" i="1"/>
  <c r="K308" i="1"/>
  <c r="AL308" i="1" s="1"/>
  <c r="L308" i="1"/>
  <c r="T308" i="1"/>
  <c r="V308" i="1"/>
  <c r="W308" i="1"/>
  <c r="X308" i="1"/>
  <c r="Y308" i="1"/>
  <c r="Z308" i="1"/>
  <c r="AA308" i="1"/>
  <c r="AB308" i="1"/>
  <c r="AC308" i="1"/>
  <c r="AD308" i="1"/>
  <c r="AE308" i="1"/>
  <c r="AF308" i="1"/>
  <c r="AG308" i="1"/>
  <c r="AH308" i="1"/>
  <c r="AI308" i="1"/>
  <c r="AJ308" i="1"/>
  <c r="AK308" i="1"/>
  <c r="AO308" i="1"/>
  <c r="F309" i="1"/>
  <c r="K309" i="1"/>
  <c r="AL309" i="1" s="1"/>
  <c r="L309" i="1"/>
  <c r="T309" i="1"/>
  <c r="V309" i="1"/>
  <c r="W309" i="1"/>
  <c r="X309" i="1"/>
  <c r="Y309" i="1"/>
  <c r="Z309" i="1"/>
  <c r="AA309" i="1"/>
  <c r="AB309" i="1"/>
  <c r="AC309" i="1"/>
  <c r="AD309" i="1"/>
  <c r="AE309" i="1"/>
  <c r="AF309" i="1"/>
  <c r="AG309" i="1"/>
  <c r="AH309" i="1"/>
  <c r="AI309" i="1"/>
  <c r="AJ309" i="1"/>
  <c r="AK309" i="1"/>
  <c r="F310" i="1"/>
  <c r="K310" i="1"/>
  <c r="AN310" i="1"/>
  <c r="L310" i="1"/>
  <c r="T310" i="1"/>
  <c r="V310" i="1"/>
  <c r="W310" i="1"/>
  <c r="X310" i="1"/>
  <c r="Y310" i="1"/>
  <c r="Z310" i="1"/>
  <c r="AA310" i="1"/>
  <c r="AB310" i="1"/>
  <c r="AC310" i="1"/>
  <c r="AD310" i="1"/>
  <c r="AE310" i="1"/>
  <c r="AF310" i="1"/>
  <c r="AG310" i="1"/>
  <c r="AH310" i="1"/>
  <c r="AI310" i="1"/>
  <c r="AJ310" i="1"/>
  <c r="AK310" i="1"/>
  <c r="AL310" i="1"/>
  <c r="AM310" i="1"/>
  <c r="AO310" i="1"/>
  <c r="AP310" i="1"/>
  <c r="F311" i="1"/>
  <c r="K311" i="1"/>
  <c r="L311" i="1"/>
  <c r="T311" i="1"/>
  <c r="V311" i="1"/>
  <c r="W311" i="1"/>
  <c r="X311" i="1"/>
  <c r="Y311" i="1"/>
  <c r="Z311" i="1"/>
  <c r="AA311" i="1"/>
  <c r="AB311" i="1"/>
  <c r="AC311" i="1"/>
  <c r="AD311" i="1"/>
  <c r="AE311" i="1"/>
  <c r="AF311" i="1"/>
  <c r="AG311" i="1"/>
  <c r="AH311" i="1"/>
  <c r="AI311" i="1"/>
  <c r="AJ311" i="1"/>
  <c r="AK311" i="1"/>
  <c r="AL311" i="1"/>
  <c r="F312" i="1"/>
  <c r="K312" i="1"/>
  <c r="L312" i="1"/>
  <c r="T312" i="1"/>
  <c r="V312" i="1"/>
  <c r="W312" i="1"/>
  <c r="X312" i="1"/>
  <c r="Y312" i="1"/>
  <c r="Z312" i="1"/>
  <c r="AA312" i="1"/>
  <c r="AB312" i="1"/>
  <c r="AC312" i="1"/>
  <c r="AD312" i="1"/>
  <c r="AE312" i="1"/>
  <c r="AF312" i="1"/>
  <c r="AG312" i="1"/>
  <c r="AH312" i="1"/>
  <c r="AI312" i="1"/>
  <c r="AJ312" i="1"/>
  <c r="AK312" i="1"/>
  <c r="F313" i="1"/>
  <c r="K313" i="1"/>
  <c r="AO313" i="1" s="1"/>
  <c r="AL313" i="1"/>
  <c r="L313" i="1"/>
  <c r="T313" i="1"/>
  <c r="V313" i="1"/>
  <c r="W313" i="1"/>
  <c r="X313" i="1"/>
  <c r="Y313" i="1"/>
  <c r="Z313" i="1"/>
  <c r="AA313" i="1"/>
  <c r="AB313" i="1"/>
  <c r="AC313" i="1"/>
  <c r="AD313" i="1"/>
  <c r="AE313" i="1"/>
  <c r="AF313" i="1"/>
  <c r="AG313" i="1"/>
  <c r="AH313" i="1"/>
  <c r="AI313" i="1"/>
  <c r="AJ313" i="1"/>
  <c r="AK313" i="1"/>
  <c r="AM313" i="1"/>
  <c r="AN313" i="1"/>
  <c r="AP313" i="1"/>
  <c r="F314" i="1"/>
  <c r="K314" i="1"/>
  <c r="AN314" i="1" s="1"/>
  <c r="L314" i="1"/>
  <c r="T314" i="1"/>
  <c r="V314" i="1"/>
  <c r="W314" i="1"/>
  <c r="X314" i="1"/>
  <c r="Y314" i="1"/>
  <c r="Z314" i="1"/>
  <c r="AA314" i="1"/>
  <c r="AB314" i="1"/>
  <c r="AC314" i="1"/>
  <c r="AD314" i="1"/>
  <c r="AE314" i="1"/>
  <c r="AF314" i="1"/>
  <c r="AG314" i="1"/>
  <c r="AH314" i="1"/>
  <c r="AI314" i="1"/>
  <c r="AJ314" i="1"/>
  <c r="AK314" i="1"/>
  <c r="AL314" i="1"/>
  <c r="F315" i="1"/>
  <c r="K315" i="1"/>
  <c r="AO315" i="1"/>
  <c r="L315" i="1"/>
  <c r="T315" i="1"/>
  <c r="V315" i="1"/>
  <c r="W315" i="1"/>
  <c r="X315" i="1"/>
  <c r="Y315" i="1"/>
  <c r="Z315" i="1"/>
  <c r="AA315" i="1"/>
  <c r="AB315" i="1"/>
  <c r="AC315" i="1"/>
  <c r="AD315" i="1"/>
  <c r="AE315" i="1"/>
  <c r="AF315" i="1"/>
  <c r="AG315" i="1"/>
  <c r="AH315" i="1"/>
  <c r="AI315" i="1"/>
  <c r="AJ315" i="1"/>
  <c r="AK315" i="1"/>
  <c r="AL315" i="1"/>
  <c r="AM315" i="1"/>
  <c r="F316" i="1"/>
  <c r="K316" i="1"/>
  <c r="AL316" i="1" s="1"/>
  <c r="L316" i="1"/>
  <c r="T316" i="1"/>
  <c r="V316" i="1"/>
  <c r="W316" i="1"/>
  <c r="X316" i="1"/>
  <c r="Y316" i="1"/>
  <c r="Z316" i="1"/>
  <c r="AA316" i="1"/>
  <c r="AB316" i="1"/>
  <c r="AC316" i="1"/>
  <c r="AD316" i="1"/>
  <c r="AE316" i="1"/>
  <c r="AF316" i="1"/>
  <c r="AG316" i="1"/>
  <c r="AH316" i="1"/>
  <c r="AI316" i="1"/>
  <c r="AJ316" i="1"/>
  <c r="AK316" i="1"/>
  <c r="F317" i="1"/>
  <c r="K317" i="1"/>
  <c r="AL317" i="1" s="1"/>
  <c r="L317" i="1"/>
  <c r="T317" i="1"/>
  <c r="V317" i="1"/>
  <c r="W317" i="1"/>
  <c r="X317" i="1"/>
  <c r="Y317" i="1"/>
  <c r="Z317" i="1"/>
  <c r="AA317" i="1"/>
  <c r="AB317" i="1"/>
  <c r="AC317" i="1"/>
  <c r="AD317" i="1"/>
  <c r="AE317" i="1"/>
  <c r="AF317" i="1"/>
  <c r="AG317" i="1"/>
  <c r="AH317" i="1"/>
  <c r="AI317" i="1"/>
  <c r="AJ317" i="1"/>
  <c r="AK317" i="1"/>
  <c r="AM317" i="1"/>
  <c r="F318" i="1"/>
  <c r="K318" i="1"/>
  <c r="AN318" i="1"/>
  <c r="L318" i="1"/>
  <c r="T318" i="1"/>
  <c r="V318" i="1"/>
  <c r="W318" i="1"/>
  <c r="X318" i="1"/>
  <c r="Y318" i="1"/>
  <c r="Z318" i="1"/>
  <c r="AA318" i="1"/>
  <c r="AB318" i="1"/>
  <c r="AC318" i="1"/>
  <c r="AD318" i="1"/>
  <c r="AE318" i="1"/>
  <c r="AF318" i="1"/>
  <c r="AG318" i="1"/>
  <c r="AH318" i="1"/>
  <c r="AI318" i="1"/>
  <c r="AJ318" i="1"/>
  <c r="AK318" i="1"/>
  <c r="F319" i="1"/>
  <c r="K319" i="1"/>
  <c r="AO319" i="1" s="1"/>
  <c r="L319" i="1"/>
  <c r="T319" i="1"/>
  <c r="V319" i="1"/>
  <c r="W319" i="1"/>
  <c r="X319" i="1"/>
  <c r="Y319" i="1"/>
  <c r="Z319" i="1"/>
  <c r="AA319" i="1"/>
  <c r="AB319" i="1"/>
  <c r="AC319" i="1"/>
  <c r="AD319" i="1"/>
  <c r="AE319" i="1"/>
  <c r="AF319" i="1"/>
  <c r="AG319" i="1"/>
  <c r="AH319" i="1"/>
  <c r="AI319" i="1"/>
  <c r="AJ319" i="1"/>
  <c r="AK319" i="1"/>
  <c r="F320" i="1"/>
  <c r="K320" i="1"/>
  <c r="AL320" i="1"/>
  <c r="L320" i="1"/>
  <c r="T320" i="1"/>
  <c r="V320" i="1"/>
  <c r="W320" i="1"/>
  <c r="X320" i="1"/>
  <c r="Y320" i="1"/>
  <c r="Z320" i="1"/>
  <c r="AA320" i="1"/>
  <c r="AB320" i="1"/>
  <c r="AC320" i="1"/>
  <c r="AD320" i="1"/>
  <c r="AE320" i="1"/>
  <c r="AF320" i="1"/>
  <c r="AG320" i="1"/>
  <c r="AH320" i="1"/>
  <c r="AI320" i="1"/>
  <c r="AJ320" i="1"/>
  <c r="AK320" i="1"/>
  <c r="F321" i="1"/>
  <c r="K321" i="1"/>
  <c r="AL321" i="1" s="1"/>
  <c r="L321" i="1"/>
  <c r="T321" i="1"/>
  <c r="V321" i="1"/>
  <c r="W321" i="1"/>
  <c r="X321" i="1"/>
  <c r="Y321" i="1"/>
  <c r="Z321" i="1"/>
  <c r="AA321" i="1"/>
  <c r="AB321" i="1"/>
  <c r="AC321" i="1"/>
  <c r="AD321" i="1"/>
  <c r="AE321" i="1"/>
  <c r="AF321" i="1"/>
  <c r="AG321" i="1"/>
  <c r="AH321" i="1"/>
  <c r="AI321" i="1"/>
  <c r="AJ321" i="1"/>
  <c r="AK321" i="1"/>
  <c r="F322" i="1"/>
  <c r="K322" i="1"/>
  <c r="AN322" i="1"/>
  <c r="L322" i="1"/>
  <c r="T322" i="1"/>
  <c r="V322" i="1"/>
  <c r="W322" i="1"/>
  <c r="X322" i="1"/>
  <c r="Y322" i="1"/>
  <c r="Z322" i="1"/>
  <c r="AA322" i="1"/>
  <c r="AB322" i="1"/>
  <c r="AC322" i="1"/>
  <c r="AD322" i="1"/>
  <c r="AE322" i="1"/>
  <c r="AF322" i="1"/>
  <c r="AG322" i="1"/>
  <c r="AH322" i="1"/>
  <c r="AI322" i="1"/>
  <c r="AJ322" i="1"/>
  <c r="AK322" i="1"/>
  <c r="AP322" i="1"/>
  <c r="F323" i="1"/>
  <c r="K323" i="1"/>
  <c r="AO323" i="1"/>
  <c r="L323" i="1"/>
  <c r="T323" i="1"/>
  <c r="V323" i="1"/>
  <c r="W323" i="1"/>
  <c r="X323" i="1"/>
  <c r="Y323" i="1"/>
  <c r="Z323" i="1"/>
  <c r="AA323" i="1"/>
  <c r="AB323" i="1"/>
  <c r="AC323" i="1"/>
  <c r="AD323" i="1"/>
  <c r="AE323" i="1"/>
  <c r="AF323" i="1"/>
  <c r="AG323" i="1"/>
  <c r="AH323" i="1"/>
  <c r="AI323" i="1"/>
  <c r="AJ323" i="1"/>
  <c r="AK323" i="1"/>
  <c r="F324" i="1"/>
  <c r="K324" i="1"/>
  <c r="AL324" i="1" s="1"/>
  <c r="L324" i="1"/>
  <c r="T324" i="1"/>
  <c r="V324" i="1"/>
  <c r="W324" i="1"/>
  <c r="X324" i="1"/>
  <c r="Y324" i="1"/>
  <c r="Z324" i="1"/>
  <c r="AA324" i="1"/>
  <c r="AB324" i="1"/>
  <c r="AC324" i="1"/>
  <c r="AD324" i="1"/>
  <c r="AE324" i="1"/>
  <c r="AF324" i="1"/>
  <c r="AG324" i="1"/>
  <c r="AH324" i="1"/>
  <c r="AI324" i="1"/>
  <c r="AJ324" i="1"/>
  <c r="AK324" i="1"/>
  <c r="AO324" i="1"/>
  <c r="F325" i="1"/>
  <c r="K325" i="1"/>
  <c r="AL325" i="1" s="1"/>
  <c r="L325" i="1"/>
  <c r="T325" i="1"/>
  <c r="V325" i="1"/>
  <c r="W325" i="1"/>
  <c r="X325" i="1"/>
  <c r="Y325" i="1"/>
  <c r="Z325" i="1"/>
  <c r="AA325" i="1"/>
  <c r="AB325" i="1"/>
  <c r="AC325" i="1"/>
  <c r="AD325" i="1"/>
  <c r="AE325" i="1"/>
  <c r="AF325" i="1"/>
  <c r="AG325" i="1"/>
  <c r="AH325" i="1"/>
  <c r="AI325" i="1"/>
  <c r="AJ325" i="1"/>
  <c r="AK325" i="1"/>
  <c r="F326" i="1"/>
  <c r="K326" i="1"/>
  <c r="AN326" i="1"/>
  <c r="L326" i="1"/>
  <c r="T326" i="1"/>
  <c r="V326" i="1"/>
  <c r="W326" i="1"/>
  <c r="X326" i="1"/>
  <c r="Y326" i="1"/>
  <c r="Z326" i="1"/>
  <c r="AA326" i="1"/>
  <c r="AB326" i="1"/>
  <c r="AC326" i="1"/>
  <c r="AD326" i="1"/>
  <c r="AE326" i="1"/>
  <c r="AF326" i="1"/>
  <c r="AG326" i="1"/>
  <c r="AH326" i="1"/>
  <c r="AI326" i="1"/>
  <c r="AJ326" i="1"/>
  <c r="AK326" i="1"/>
  <c r="AL326" i="1"/>
  <c r="AM326" i="1"/>
  <c r="AO326" i="1"/>
  <c r="AP326" i="1"/>
  <c r="F327" i="1"/>
  <c r="K327" i="1"/>
  <c r="L327" i="1"/>
  <c r="T327" i="1"/>
  <c r="V327" i="1"/>
  <c r="W327" i="1"/>
  <c r="X327" i="1"/>
  <c r="Y327" i="1"/>
  <c r="Z327" i="1"/>
  <c r="AA327" i="1"/>
  <c r="AB327" i="1"/>
  <c r="AC327" i="1"/>
  <c r="AD327" i="1"/>
  <c r="AE327" i="1"/>
  <c r="AF327" i="1"/>
  <c r="AG327" i="1"/>
  <c r="AH327" i="1"/>
  <c r="AI327" i="1"/>
  <c r="AJ327" i="1"/>
  <c r="AK327" i="1"/>
  <c r="F328" i="1"/>
  <c r="K328" i="1"/>
  <c r="L328" i="1"/>
  <c r="T328" i="1"/>
  <c r="V328" i="1"/>
  <c r="W328" i="1"/>
  <c r="X328" i="1"/>
  <c r="Y328" i="1"/>
  <c r="Z328" i="1"/>
  <c r="AA328" i="1"/>
  <c r="AB328" i="1"/>
  <c r="AC328" i="1"/>
  <c r="AD328" i="1"/>
  <c r="AE328" i="1"/>
  <c r="AF328" i="1"/>
  <c r="AG328" i="1"/>
  <c r="AH328" i="1"/>
  <c r="AI328" i="1"/>
  <c r="AJ328" i="1"/>
  <c r="AK328" i="1"/>
  <c r="AO328" i="1"/>
  <c r="F329" i="1"/>
  <c r="K329" i="1"/>
  <c r="AO329" i="1" s="1"/>
  <c r="AL329" i="1"/>
  <c r="L329" i="1"/>
  <c r="T329" i="1"/>
  <c r="V329" i="1"/>
  <c r="W329" i="1"/>
  <c r="X329" i="1"/>
  <c r="Y329" i="1"/>
  <c r="Z329" i="1"/>
  <c r="AA329" i="1"/>
  <c r="AB329" i="1"/>
  <c r="AC329" i="1"/>
  <c r="AD329" i="1"/>
  <c r="AE329" i="1"/>
  <c r="AF329" i="1"/>
  <c r="AG329" i="1"/>
  <c r="AH329" i="1"/>
  <c r="AI329" i="1"/>
  <c r="AJ329" i="1"/>
  <c r="AK329" i="1"/>
  <c r="AM329" i="1"/>
  <c r="AN329" i="1"/>
  <c r="AP329" i="1"/>
  <c r="F330" i="1"/>
  <c r="K330" i="1"/>
  <c r="AN330" i="1" s="1"/>
  <c r="L330" i="1"/>
  <c r="T330" i="1"/>
  <c r="V330" i="1"/>
  <c r="W330" i="1"/>
  <c r="X330" i="1"/>
  <c r="Y330" i="1"/>
  <c r="Z330" i="1"/>
  <c r="AA330" i="1"/>
  <c r="AB330" i="1"/>
  <c r="AC330" i="1"/>
  <c r="AD330" i="1"/>
  <c r="AE330" i="1"/>
  <c r="AF330" i="1"/>
  <c r="AG330" i="1"/>
  <c r="AH330" i="1"/>
  <c r="AI330" i="1"/>
  <c r="AJ330" i="1"/>
  <c r="AK330" i="1"/>
  <c r="AL330" i="1"/>
  <c r="F331" i="1"/>
  <c r="K331" i="1"/>
  <c r="AO331" i="1"/>
  <c r="L331" i="1"/>
  <c r="T331" i="1"/>
  <c r="V331" i="1"/>
  <c r="W331" i="1"/>
  <c r="X331" i="1"/>
  <c r="Y331" i="1"/>
  <c r="Z331" i="1"/>
  <c r="AA331" i="1"/>
  <c r="AB331" i="1"/>
  <c r="AC331" i="1"/>
  <c r="AD331" i="1"/>
  <c r="AE331" i="1"/>
  <c r="AF331" i="1"/>
  <c r="AG331" i="1"/>
  <c r="AH331" i="1"/>
  <c r="AI331" i="1"/>
  <c r="AJ331" i="1"/>
  <c r="AK331" i="1"/>
  <c r="AL331" i="1"/>
  <c r="AM331" i="1"/>
  <c r="F332" i="1"/>
  <c r="K332" i="1"/>
  <c r="AL332" i="1" s="1"/>
  <c r="L332" i="1"/>
  <c r="T332" i="1"/>
  <c r="V332" i="1"/>
  <c r="W332" i="1"/>
  <c r="X332" i="1"/>
  <c r="Y332" i="1"/>
  <c r="Z332" i="1"/>
  <c r="AA332" i="1"/>
  <c r="AB332" i="1"/>
  <c r="AC332" i="1"/>
  <c r="AD332" i="1"/>
  <c r="AE332" i="1"/>
  <c r="AF332" i="1"/>
  <c r="AG332" i="1"/>
  <c r="AH332" i="1"/>
  <c r="AI332" i="1"/>
  <c r="AJ332" i="1"/>
  <c r="AK332" i="1"/>
  <c r="F333" i="1"/>
  <c r="K333" i="1"/>
  <c r="AL333" i="1" s="1"/>
  <c r="L333" i="1"/>
  <c r="T333" i="1"/>
  <c r="V333" i="1"/>
  <c r="W333" i="1"/>
  <c r="X333" i="1"/>
  <c r="Y333" i="1"/>
  <c r="Z333" i="1"/>
  <c r="AA333" i="1"/>
  <c r="AB333" i="1"/>
  <c r="AC333" i="1"/>
  <c r="AD333" i="1"/>
  <c r="AE333" i="1"/>
  <c r="AF333" i="1"/>
  <c r="AG333" i="1"/>
  <c r="AH333" i="1"/>
  <c r="AI333" i="1"/>
  <c r="AJ333" i="1"/>
  <c r="AK333" i="1"/>
  <c r="AM333" i="1"/>
  <c r="F334" i="1"/>
  <c r="K334" i="1"/>
  <c r="AN334" i="1"/>
  <c r="L334" i="1"/>
  <c r="T334" i="1"/>
  <c r="V334" i="1"/>
  <c r="W334" i="1"/>
  <c r="X334" i="1"/>
  <c r="Y334" i="1"/>
  <c r="Z334" i="1"/>
  <c r="AA334" i="1"/>
  <c r="AB334" i="1"/>
  <c r="AC334" i="1"/>
  <c r="AD334" i="1"/>
  <c r="AE334" i="1"/>
  <c r="AF334" i="1"/>
  <c r="AG334" i="1"/>
  <c r="AH334" i="1"/>
  <c r="AI334" i="1"/>
  <c r="AJ334" i="1"/>
  <c r="AK334" i="1"/>
  <c r="F335" i="1"/>
  <c r="K335" i="1"/>
  <c r="AO335" i="1" s="1"/>
  <c r="L335" i="1"/>
  <c r="T335" i="1"/>
  <c r="V335" i="1"/>
  <c r="W335" i="1"/>
  <c r="X335" i="1"/>
  <c r="Y335" i="1"/>
  <c r="Z335" i="1"/>
  <c r="AA335" i="1"/>
  <c r="AB335" i="1"/>
  <c r="AC335" i="1"/>
  <c r="AD335" i="1"/>
  <c r="AE335" i="1"/>
  <c r="AF335" i="1"/>
  <c r="AG335" i="1"/>
  <c r="AH335" i="1"/>
  <c r="AI335" i="1"/>
  <c r="AJ335" i="1"/>
  <c r="AK335" i="1"/>
  <c r="F336" i="1"/>
  <c r="K336" i="1"/>
  <c r="AL336" i="1"/>
  <c r="L336" i="1"/>
  <c r="T336" i="1"/>
  <c r="V336" i="1"/>
  <c r="W336" i="1"/>
  <c r="X336" i="1"/>
  <c r="Y336" i="1"/>
  <c r="Z336" i="1"/>
  <c r="AA336" i="1"/>
  <c r="AB336" i="1"/>
  <c r="AC336" i="1"/>
  <c r="AD336" i="1"/>
  <c r="AE336" i="1"/>
  <c r="AF336" i="1"/>
  <c r="AG336" i="1"/>
  <c r="AH336" i="1"/>
  <c r="AI336" i="1"/>
  <c r="AJ336" i="1"/>
  <c r="AK336" i="1"/>
  <c r="F337" i="1"/>
  <c r="K337" i="1"/>
  <c r="AL337" i="1" s="1"/>
  <c r="L337" i="1"/>
  <c r="T337" i="1"/>
  <c r="V337" i="1"/>
  <c r="W337" i="1"/>
  <c r="X337" i="1"/>
  <c r="Y337" i="1"/>
  <c r="Z337" i="1"/>
  <c r="AA337" i="1"/>
  <c r="AB337" i="1"/>
  <c r="AC337" i="1"/>
  <c r="AD337" i="1"/>
  <c r="AE337" i="1"/>
  <c r="AF337" i="1"/>
  <c r="AG337" i="1"/>
  <c r="AH337" i="1"/>
  <c r="AI337" i="1"/>
  <c r="AJ337" i="1"/>
  <c r="AK337" i="1"/>
  <c r="F338" i="1"/>
  <c r="K338" i="1"/>
  <c r="AN338" i="1"/>
  <c r="L338" i="1"/>
  <c r="T338" i="1"/>
  <c r="V338" i="1"/>
  <c r="W338" i="1"/>
  <c r="X338" i="1"/>
  <c r="Y338" i="1"/>
  <c r="Z338" i="1"/>
  <c r="AA338" i="1"/>
  <c r="AB338" i="1"/>
  <c r="AC338" i="1"/>
  <c r="AD338" i="1"/>
  <c r="AE338" i="1"/>
  <c r="AF338" i="1"/>
  <c r="AG338" i="1"/>
  <c r="AH338" i="1"/>
  <c r="AI338" i="1"/>
  <c r="AJ338" i="1"/>
  <c r="AK338" i="1"/>
  <c r="AP338" i="1"/>
  <c r="F339" i="1"/>
  <c r="K339" i="1"/>
  <c r="L339" i="1"/>
  <c r="T339" i="1"/>
  <c r="V339" i="1"/>
  <c r="W339" i="1"/>
  <c r="X339" i="1"/>
  <c r="Y339" i="1"/>
  <c r="Z339" i="1"/>
  <c r="AA339" i="1"/>
  <c r="AB339" i="1"/>
  <c r="AC339" i="1"/>
  <c r="AD339" i="1"/>
  <c r="AE339" i="1"/>
  <c r="AF339" i="1"/>
  <c r="AG339" i="1"/>
  <c r="AH339" i="1"/>
  <c r="AI339" i="1"/>
  <c r="AJ339" i="1"/>
  <c r="AK339" i="1"/>
  <c r="F340" i="1"/>
  <c r="K340" i="1"/>
  <c r="AL340" i="1"/>
  <c r="L340" i="1"/>
  <c r="T340" i="1"/>
  <c r="V340" i="1"/>
  <c r="W340" i="1"/>
  <c r="X340" i="1"/>
  <c r="Y340" i="1"/>
  <c r="Z340" i="1"/>
  <c r="AA340" i="1"/>
  <c r="AB340" i="1"/>
  <c r="AC340" i="1"/>
  <c r="AD340" i="1"/>
  <c r="AE340" i="1"/>
  <c r="AF340" i="1"/>
  <c r="AG340" i="1"/>
  <c r="AH340" i="1"/>
  <c r="AI340" i="1"/>
  <c r="AJ340" i="1"/>
  <c r="AK340" i="1"/>
  <c r="AO340" i="1"/>
  <c r="AP340" i="1"/>
  <c r="F341" i="1"/>
  <c r="K341" i="1"/>
  <c r="L341" i="1"/>
  <c r="T341" i="1"/>
  <c r="V341" i="1"/>
  <c r="W341" i="1"/>
  <c r="X341" i="1"/>
  <c r="Y341" i="1"/>
  <c r="Z341" i="1"/>
  <c r="AA341" i="1"/>
  <c r="AB341" i="1"/>
  <c r="AC341" i="1"/>
  <c r="AD341" i="1"/>
  <c r="AE341" i="1"/>
  <c r="AF341" i="1"/>
  <c r="AG341" i="1"/>
  <c r="AH341" i="1"/>
  <c r="AI341" i="1"/>
  <c r="AJ341" i="1"/>
  <c r="AK341" i="1"/>
  <c r="F342" i="1"/>
  <c r="K342" i="1"/>
  <c r="AP342" i="1" s="1"/>
  <c r="L342" i="1"/>
  <c r="T342" i="1"/>
  <c r="V342" i="1"/>
  <c r="W342" i="1"/>
  <c r="X342" i="1"/>
  <c r="Y342" i="1"/>
  <c r="Z342" i="1"/>
  <c r="AA342" i="1"/>
  <c r="AB342" i="1"/>
  <c r="AC342" i="1"/>
  <c r="AD342" i="1"/>
  <c r="AE342" i="1"/>
  <c r="AF342" i="1"/>
  <c r="AG342" i="1"/>
  <c r="AH342" i="1"/>
  <c r="AI342" i="1"/>
  <c r="AJ342" i="1"/>
  <c r="AK342" i="1"/>
  <c r="AL342" i="1"/>
  <c r="F343" i="1"/>
  <c r="K343" i="1"/>
  <c r="AO343" i="1" s="1"/>
  <c r="L343" i="1"/>
  <c r="T343" i="1"/>
  <c r="V343" i="1"/>
  <c r="W343" i="1"/>
  <c r="X343" i="1"/>
  <c r="Y343" i="1"/>
  <c r="Z343" i="1"/>
  <c r="AA343" i="1"/>
  <c r="AB343" i="1"/>
  <c r="AC343" i="1"/>
  <c r="AD343" i="1"/>
  <c r="AE343" i="1"/>
  <c r="AF343" i="1"/>
  <c r="AG343" i="1"/>
  <c r="AH343" i="1"/>
  <c r="AI343" i="1"/>
  <c r="AJ343" i="1"/>
  <c r="AK343" i="1"/>
  <c r="AL343" i="1"/>
  <c r="AN343" i="1"/>
  <c r="F344" i="1"/>
  <c r="K344" i="1"/>
  <c r="AL344" i="1"/>
  <c r="L344" i="1"/>
  <c r="T344" i="1"/>
  <c r="V344" i="1"/>
  <c r="W344" i="1"/>
  <c r="X344" i="1"/>
  <c r="Y344" i="1"/>
  <c r="Z344" i="1"/>
  <c r="AA344" i="1"/>
  <c r="AB344" i="1"/>
  <c r="AC344" i="1"/>
  <c r="AD344" i="1"/>
  <c r="AE344" i="1"/>
  <c r="AF344" i="1"/>
  <c r="AG344" i="1"/>
  <c r="AH344" i="1"/>
  <c r="AI344" i="1"/>
  <c r="AJ344" i="1"/>
  <c r="AK344" i="1"/>
  <c r="AO344" i="1"/>
  <c r="AP344" i="1"/>
  <c r="F345" i="1"/>
  <c r="K345" i="1"/>
  <c r="AO345" i="1" s="1"/>
  <c r="AL345" i="1"/>
  <c r="L345" i="1"/>
  <c r="T345" i="1"/>
  <c r="V345" i="1"/>
  <c r="W345" i="1"/>
  <c r="X345" i="1"/>
  <c r="Y345" i="1"/>
  <c r="Z345" i="1"/>
  <c r="AA345" i="1"/>
  <c r="AB345" i="1"/>
  <c r="AC345" i="1"/>
  <c r="AD345" i="1"/>
  <c r="AE345" i="1"/>
  <c r="AF345" i="1"/>
  <c r="AG345" i="1"/>
  <c r="AH345" i="1"/>
  <c r="AI345" i="1"/>
  <c r="AJ345" i="1"/>
  <c r="AK345" i="1"/>
  <c r="AM345" i="1"/>
  <c r="AN345" i="1"/>
  <c r="AP345" i="1"/>
  <c r="F346" i="1"/>
  <c r="K346" i="1"/>
  <c r="AN346" i="1" s="1"/>
  <c r="L346" i="1"/>
  <c r="T346" i="1"/>
  <c r="V346" i="1"/>
  <c r="W346" i="1"/>
  <c r="X346" i="1"/>
  <c r="Y346" i="1"/>
  <c r="Z346" i="1"/>
  <c r="AA346" i="1"/>
  <c r="AB346" i="1"/>
  <c r="AC346" i="1"/>
  <c r="AD346" i="1"/>
  <c r="AE346" i="1"/>
  <c r="AF346" i="1"/>
  <c r="AG346" i="1"/>
  <c r="AH346" i="1"/>
  <c r="AI346" i="1"/>
  <c r="AJ346" i="1"/>
  <c r="AK346" i="1"/>
  <c r="AL346" i="1"/>
  <c r="AO346" i="1"/>
  <c r="F347" i="1"/>
  <c r="K347" i="1"/>
  <c r="AO347" i="1"/>
  <c r="L347" i="1"/>
  <c r="T347" i="1"/>
  <c r="V347" i="1"/>
  <c r="W347" i="1"/>
  <c r="X347" i="1"/>
  <c r="Y347" i="1"/>
  <c r="Z347" i="1"/>
  <c r="AA347" i="1"/>
  <c r="AB347" i="1"/>
  <c r="AC347" i="1"/>
  <c r="AD347" i="1"/>
  <c r="AE347" i="1"/>
  <c r="AF347" i="1"/>
  <c r="AG347" i="1"/>
  <c r="AH347" i="1"/>
  <c r="AI347" i="1"/>
  <c r="AJ347" i="1"/>
  <c r="AK347" i="1"/>
  <c r="AL347" i="1"/>
  <c r="AM347" i="1"/>
  <c r="F348" i="1"/>
  <c r="K348" i="1"/>
  <c r="AL348" i="1" s="1"/>
  <c r="L348" i="1"/>
  <c r="T348" i="1"/>
  <c r="V348" i="1"/>
  <c r="W348" i="1"/>
  <c r="X348" i="1"/>
  <c r="Y348" i="1"/>
  <c r="Z348" i="1"/>
  <c r="AA348" i="1"/>
  <c r="AB348" i="1"/>
  <c r="AC348" i="1"/>
  <c r="AD348" i="1"/>
  <c r="AE348" i="1"/>
  <c r="AF348" i="1"/>
  <c r="AG348" i="1"/>
  <c r="AH348" i="1"/>
  <c r="AI348" i="1"/>
  <c r="AJ348" i="1"/>
  <c r="AK348" i="1"/>
  <c r="F349" i="1"/>
  <c r="K349" i="1"/>
  <c r="AL349" i="1"/>
  <c r="L349" i="1"/>
  <c r="T349" i="1"/>
  <c r="V349" i="1"/>
  <c r="W349" i="1"/>
  <c r="X349" i="1"/>
  <c r="Y349" i="1"/>
  <c r="Z349" i="1"/>
  <c r="AA349" i="1"/>
  <c r="AB349" i="1"/>
  <c r="AC349" i="1"/>
  <c r="AD349" i="1"/>
  <c r="AE349" i="1"/>
  <c r="AF349" i="1"/>
  <c r="AG349" i="1"/>
  <c r="AH349" i="1"/>
  <c r="AI349" i="1"/>
  <c r="AJ349" i="1"/>
  <c r="AK349" i="1"/>
  <c r="AM349" i="1"/>
  <c r="AN349" i="1"/>
  <c r="F350" i="1"/>
  <c r="K350" i="1"/>
  <c r="AN350" i="1"/>
  <c r="L350" i="1"/>
  <c r="T350" i="1"/>
  <c r="V350" i="1"/>
  <c r="W350" i="1"/>
  <c r="X350" i="1"/>
  <c r="Y350" i="1"/>
  <c r="Z350" i="1"/>
  <c r="AA350" i="1"/>
  <c r="AB350" i="1"/>
  <c r="AC350" i="1"/>
  <c r="AD350" i="1"/>
  <c r="AE350" i="1"/>
  <c r="AF350" i="1"/>
  <c r="AG350" i="1"/>
  <c r="AH350" i="1"/>
  <c r="AI350" i="1"/>
  <c r="AJ350" i="1"/>
  <c r="AK350" i="1"/>
  <c r="F351" i="1"/>
  <c r="K351" i="1"/>
  <c r="L351" i="1"/>
  <c r="T351" i="1"/>
  <c r="V351" i="1"/>
  <c r="W351" i="1"/>
  <c r="X351" i="1"/>
  <c r="Y351" i="1"/>
  <c r="Z351" i="1"/>
  <c r="AA351" i="1"/>
  <c r="AB351" i="1"/>
  <c r="AC351" i="1"/>
  <c r="AD351" i="1"/>
  <c r="AE351" i="1"/>
  <c r="AF351" i="1"/>
  <c r="AG351" i="1"/>
  <c r="AH351" i="1"/>
  <c r="AI351" i="1"/>
  <c r="AJ351" i="1"/>
  <c r="AK351" i="1"/>
  <c r="F352" i="1"/>
  <c r="K352" i="1"/>
  <c r="AL352" i="1"/>
  <c r="L352" i="1"/>
  <c r="T352" i="1"/>
  <c r="V352" i="1"/>
  <c r="W352" i="1"/>
  <c r="X352" i="1"/>
  <c r="Y352" i="1"/>
  <c r="Z352" i="1"/>
  <c r="AA352" i="1"/>
  <c r="AB352" i="1"/>
  <c r="AC352" i="1"/>
  <c r="AD352" i="1"/>
  <c r="AE352" i="1"/>
  <c r="AF352" i="1"/>
  <c r="AG352" i="1"/>
  <c r="AH352" i="1"/>
  <c r="AI352" i="1"/>
  <c r="AJ352" i="1"/>
  <c r="AK352" i="1"/>
  <c r="F353" i="1"/>
  <c r="K353" i="1"/>
  <c r="L353" i="1"/>
  <c r="T353" i="1"/>
  <c r="V353" i="1"/>
  <c r="W353" i="1"/>
  <c r="X353" i="1"/>
  <c r="Y353" i="1"/>
  <c r="Z353" i="1"/>
  <c r="AA353" i="1"/>
  <c r="AB353" i="1"/>
  <c r="AC353" i="1"/>
  <c r="AD353" i="1"/>
  <c r="AE353" i="1"/>
  <c r="AF353" i="1"/>
  <c r="AG353" i="1"/>
  <c r="AH353" i="1"/>
  <c r="AI353" i="1"/>
  <c r="AJ353" i="1"/>
  <c r="AK353" i="1"/>
  <c r="F354" i="1"/>
  <c r="K354" i="1"/>
  <c r="AP354" i="1" s="1"/>
  <c r="L354" i="1"/>
  <c r="T354" i="1"/>
  <c r="V354" i="1"/>
  <c r="W354" i="1"/>
  <c r="X354" i="1"/>
  <c r="Y354" i="1"/>
  <c r="Z354" i="1"/>
  <c r="AA354" i="1"/>
  <c r="AB354" i="1"/>
  <c r="AC354" i="1"/>
  <c r="AD354" i="1"/>
  <c r="AE354" i="1"/>
  <c r="AF354" i="1"/>
  <c r="AG354" i="1"/>
  <c r="AH354" i="1"/>
  <c r="AI354" i="1"/>
  <c r="AJ354" i="1"/>
  <c r="AK354" i="1"/>
  <c r="F355" i="1"/>
  <c r="K355" i="1"/>
  <c r="AN355" i="1" s="1"/>
  <c r="L355" i="1"/>
  <c r="T355" i="1"/>
  <c r="V355" i="1"/>
  <c r="W355" i="1"/>
  <c r="X355" i="1"/>
  <c r="Y355" i="1"/>
  <c r="Z355" i="1"/>
  <c r="AA355" i="1"/>
  <c r="AB355" i="1"/>
  <c r="AC355" i="1"/>
  <c r="AD355" i="1"/>
  <c r="AE355" i="1"/>
  <c r="AF355" i="1"/>
  <c r="AG355" i="1"/>
  <c r="AH355" i="1"/>
  <c r="AI355" i="1"/>
  <c r="AJ355" i="1"/>
  <c r="AK355" i="1"/>
  <c r="F356" i="1"/>
  <c r="K356" i="1"/>
  <c r="AL356" i="1"/>
  <c r="L356" i="1"/>
  <c r="T356" i="1"/>
  <c r="V356" i="1"/>
  <c r="W356" i="1"/>
  <c r="X356" i="1"/>
  <c r="Y356" i="1"/>
  <c r="Z356" i="1"/>
  <c r="AA356" i="1"/>
  <c r="AB356" i="1"/>
  <c r="AC356" i="1"/>
  <c r="AD356" i="1"/>
  <c r="AE356" i="1"/>
  <c r="AF356" i="1"/>
  <c r="AG356" i="1"/>
  <c r="AH356" i="1"/>
  <c r="AI356" i="1"/>
  <c r="AJ356" i="1"/>
  <c r="AK356" i="1"/>
  <c r="AP356" i="1"/>
  <c r="F357" i="1"/>
  <c r="K357" i="1"/>
  <c r="L357" i="1"/>
  <c r="T357" i="1"/>
  <c r="V357" i="1"/>
  <c r="W357" i="1"/>
  <c r="X357" i="1"/>
  <c r="Y357" i="1"/>
  <c r="Z357" i="1"/>
  <c r="AA357" i="1"/>
  <c r="AB357" i="1"/>
  <c r="AC357" i="1"/>
  <c r="AD357" i="1"/>
  <c r="AE357" i="1"/>
  <c r="AF357" i="1"/>
  <c r="AG357" i="1"/>
  <c r="AH357" i="1"/>
  <c r="AI357" i="1"/>
  <c r="AJ357" i="1"/>
  <c r="AK357" i="1"/>
  <c r="F358" i="1"/>
  <c r="K358" i="1"/>
  <c r="L358" i="1"/>
  <c r="T358" i="1"/>
  <c r="V358" i="1"/>
  <c r="W358" i="1"/>
  <c r="X358" i="1"/>
  <c r="Y358" i="1"/>
  <c r="Z358" i="1"/>
  <c r="AA358" i="1"/>
  <c r="AB358" i="1"/>
  <c r="AC358" i="1"/>
  <c r="AD358" i="1"/>
  <c r="AE358" i="1"/>
  <c r="AF358" i="1"/>
  <c r="AG358" i="1"/>
  <c r="AH358" i="1"/>
  <c r="AI358" i="1"/>
  <c r="AJ358" i="1"/>
  <c r="AK358" i="1"/>
  <c r="AO358" i="1"/>
  <c r="AP358" i="1"/>
  <c r="F359" i="1"/>
  <c r="K359" i="1"/>
  <c r="AN359" i="1" s="1"/>
  <c r="AO359" i="1"/>
  <c r="L359" i="1"/>
  <c r="T359" i="1"/>
  <c r="V359" i="1"/>
  <c r="W359" i="1"/>
  <c r="X359" i="1"/>
  <c r="Y359" i="1"/>
  <c r="Z359" i="1"/>
  <c r="AA359" i="1"/>
  <c r="AB359" i="1"/>
  <c r="AC359" i="1"/>
  <c r="AD359" i="1"/>
  <c r="AE359" i="1"/>
  <c r="AF359" i="1"/>
  <c r="AG359" i="1"/>
  <c r="AH359" i="1"/>
  <c r="AI359" i="1"/>
  <c r="AJ359" i="1"/>
  <c r="AK359" i="1"/>
  <c r="AL359" i="1"/>
  <c r="AM359" i="1"/>
  <c r="AP359" i="1"/>
  <c r="F360" i="1"/>
  <c r="K360" i="1"/>
  <c r="AL360" i="1"/>
  <c r="L360" i="1"/>
  <c r="T360" i="1"/>
  <c r="V360" i="1"/>
  <c r="W360" i="1"/>
  <c r="X360" i="1"/>
  <c r="Y360" i="1"/>
  <c r="Z360" i="1"/>
  <c r="AA360" i="1"/>
  <c r="AB360" i="1"/>
  <c r="AC360" i="1"/>
  <c r="AD360" i="1"/>
  <c r="AE360" i="1"/>
  <c r="AF360" i="1"/>
  <c r="AG360" i="1"/>
  <c r="AH360" i="1"/>
  <c r="AI360" i="1"/>
  <c r="AJ360" i="1"/>
  <c r="AK360" i="1"/>
  <c r="AP360" i="1"/>
  <c r="F361" i="1"/>
  <c r="K361" i="1"/>
  <c r="AO361" i="1" s="1"/>
  <c r="L361" i="1"/>
  <c r="T361" i="1"/>
  <c r="V361" i="1"/>
  <c r="W361" i="1"/>
  <c r="X361" i="1"/>
  <c r="Y361" i="1"/>
  <c r="Z361" i="1"/>
  <c r="AA361" i="1"/>
  <c r="AB361" i="1"/>
  <c r="AC361" i="1"/>
  <c r="AD361" i="1"/>
  <c r="AE361" i="1"/>
  <c r="AF361" i="1"/>
  <c r="AG361" i="1"/>
  <c r="AH361" i="1"/>
  <c r="AI361" i="1"/>
  <c r="AJ361" i="1"/>
  <c r="AK361" i="1"/>
  <c r="F362" i="1"/>
  <c r="K362" i="1"/>
  <c r="AN362" i="1" s="1"/>
  <c r="L362" i="1"/>
  <c r="T362" i="1"/>
  <c r="V362" i="1"/>
  <c r="W362" i="1"/>
  <c r="X362" i="1"/>
  <c r="Y362" i="1"/>
  <c r="Z362" i="1"/>
  <c r="AA362" i="1"/>
  <c r="AB362" i="1"/>
  <c r="AC362" i="1"/>
  <c r="AD362" i="1"/>
  <c r="AE362" i="1"/>
  <c r="AF362" i="1"/>
  <c r="AG362" i="1"/>
  <c r="AH362" i="1"/>
  <c r="AI362" i="1"/>
  <c r="AJ362" i="1"/>
  <c r="AK362" i="1"/>
  <c r="AL362" i="1"/>
  <c r="AO362" i="1"/>
  <c r="F363" i="1"/>
  <c r="K363" i="1"/>
  <c r="AO363" i="1"/>
  <c r="L363" i="1"/>
  <c r="T363" i="1"/>
  <c r="V363" i="1"/>
  <c r="W363" i="1"/>
  <c r="X363" i="1"/>
  <c r="Y363" i="1"/>
  <c r="Z363" i="1"/>
  <c r="AA363" i="1"/>
  <c r="AB363" i="1"/>
  <c r="AC363" i="1"/>
  <c r="AD363" i="1"/>
  <c r="AE363" i="1"/>
  <c r="AF363" i="1"/>
  <c r="AG363" i="1"/>
  <c r="AH363" i="1"/>
  <c r="AI363" i="1"/>
  <c r="AJ363" i="1"/>
  <c r="AK363" i="1"/>
  <c r="AL363" i="1"/>
  <c r="AM363" i="1"/>
  <c r="AN363" i="1"/>
  <c r="AP363" i="1"/>
  <c r="F364" i="1"/>
  <c r="K364" i="1"/>
  <c r="AL364" i="1"/>
  <c r="L364" i="1"/>
  <c r="T364" i="1"/>
  <c r="V364" i="1"/>
  <c r="W364" i="1"/>
  <c r="X364" i="1"/>
  <c r="Y364" i="1"/>
  <c r="Z364" i="1"/>
  <c r="AA364" i="1"/>
  <c r="AB364" i="1"/>
  <c r="AC364" i="1"/>
  <c r="AD364" i="1"/>
  <c r="AE364" i="1"/>
  <c r="AF364" i="1"/>
  <c r="AG364" i="1"/>
  <c r="AH364" i="1"/>
  <c r="AI364" i="1"/>
  <c r="AJ364" i="1"/>
  <c r="AK364" i="1"/>
  <c r="AP364" i="1"/>
  <c r="F365" i="1"/>
  <c r="K365" i="1"/>
  <c r="AO365" i="1" s="1"/>
  <c r="AL365" i="1"/>
  <c r="L365" i="1"/>
  <c r="T365" i="1"/>
  <c r="V365" i="1"/>
  <c r="W365" i="1"/>
  <c r="X365" i="1"/>
  <c r="Y365" i="1"/>
  <c r="Z365" i="1"/>
  <c r="AA365" i="1"/>
  <c r="AB365" i="1"/>
  <c r="AC365" i="1"/>
  <c r="AD365" i="1"/>
  <c r="AE365" i="1"/>
  <c r="AF365" i="1"/>
  <c r="AG365" i="1"/>
  <c r="AH365" i="1"/>
  <c r="AI365" i="1"/>
  <c r="AJ365" i="1"/>
  <c r="AK365" i="1"/>
  <c r="AM365" i="1"/>
  <c r="AN365" i="1"/>
  <c r="AP365" i="1"/>
  <c r="F366" i="1"/>
  <c r="K366" i="1"/>
  <c r="AN366" i="1"/>
  <c r="L366" i="1"/>
  <c r="T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O366" i="1"/>
  <c r="AP366" i="1"/>
  <c r="F367" i="1"/>
  <c r="K367" i="1"/>
  <c r="L367" i="1"/>
  <c r="T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F368" i="1"/>
  <c r="K368" i="1"/>
  <c r="AL368" i="1" s="1"/>
  <c r="L368" i="1"/>
  <c r="T368" i="1"/>
  <c r="V368" i="1"/>
  <c r="W368" i="1"/>
  <c r="X368" i="1"/>
  <c r="Y368" i="1"/>
  <c r="Z368" i="1"/>
  <c r="AA368" i="1"/>
  <c r="AB368" i="1"/>
  <c r="AC368" i="1"/>
  <c r="AD368" i="1"/>
  <c r="AE368" i="1"/>
  <c r="AF368" i="1"/>
  <c r="AG368" i="1"/>
  <c r="AH368" i="1"/>
  <c r="AI368" i="1"/>
  <c r="AJ368" i="1"/>
  <c r="AK368" i="1"/>
  <c r="AP368" i="1"/>
  <c r="F369" i="1"/>
  <c r="K369" i="1"/>
  <c r="AO369" i="1" s="1"/>
  <c r="AL369" i="1"/>
  <c r="L369" i="1"/>
  <c r="T369" i="1"/>
  <c r="V369" i="1"/>
  <c r="W369" i="1"/>
  <c r="X369" i="1"/>
  <c r="Y369" i="1"/>
  <c r="Z369" i="1"/>
  <c r="AA369" i="1"/>
  <c r="AB369" i="1"/>
  <c r="AC369" i="1"/>
  <c r="AD369" i="1"/>
  <c r="AE369" i="1"/>
  <c r="AF369" i="1"/>
  <c r="AG369" i="1"/>
  <c r="AH369" i="1"/>
  <c r="AI369" i="1"/>
  <c r="AJ369" i="1"/>
  <c r="AK369" i="1"/>
  <c r="AM369" i="1"/>
  <c r="AN369" i="1"/>
  <c r="AP369" i="1"/>
  <c r="F370" i="1"/>
  <c r="K370" i="1"/>
  <c r="AN370" i="1" s="1"/>
  <c r="L370" i="1"/>
  <c r="T370" i="1"/>
  <c r="V370" i="1"/>
  <c r="W370" i="1"/>
  <c r="X370" i="1"/>
  <c r="Y370" i="1"/>
  <c r="Z370" i="1"/>
  <c r="AA370" i="1"/>
  <c r="AB370" i="1"/>
  <c r="AC370" i="1"/>
  <c r="AD370" i="1"/>
  <c r="AE370" i="1"/>
  <c r="AF370" i="1"/>
  <c r="AG370" i="1"/>
  <c r="AH370" i="1"/>
  <c r="AI370" i="1"/>
  <c r="AJ370" i="1"/>
  <c r="AK370" i="1"/>
  <c r="AL370" i="1"/>
  <c r="AO370" i="1"/>
  <c r="F371" i="1"/>
  <c r="K371" i="1"/>
  <c r="AO371" i="1"/>
  <c r="L371" i="1"/>
  <c r="T371" i="1"/>
  <c r="V371" i="1"/>
  <c r="W371" i="1"/>
  <c r="X371" i="1"/>
  <c r="Y371" i="1"/>
  <c r="Z371" i="1"/>
  <c r="AA371" i="1"/>
  <c r="AB371" i="1"/>
  <c r="AC371" i="1"/>
  <c r="AD371" i="1"/>
  <c r="AE371" i="1"/>
  <c r="AF371" i="1"/>
  <c r="AG371" i="1"/>
  <c r="AH371" i="1"/>
  <c r="AI371" i="1"/>
  <c r="AJ371" i="1"/>
  <c r="AK371" i="1"/>
  <c r="AL371" i="1"/>
  <c r="AM371" i="1"/>
  <c r="F372" i="1"/>
  <c r="K372" i="1"/>
  <c r="AL372" i="1" s="1"/>
  <c r="L372" i="1"/>
  <c r="T372" i="1"/>
  <c r="V372" i="1"/>
  <c r="W372" i="1"/>
  <c r="X372" i="1"/>
  <c r="Y372" i="1"/>
  <c r="Z372" i="1"/>
  <c r="AA372" i="1"/>
  <c r="AB372" i="1"/>
  <c r="AC372" i="1"/>
  <c r="AD372" i="1"/>
  <c r="AE372" i="1"/>
  <c r="AF372" i="1"/>
  <c r="AG372" i="1"/>
  <c r="AH372" i="1"/>
  <c r="AI372" i="1"/>
  <c r="AJ372" i="1"/>
  <c r="AK372" i="1"/>
  <c r="F373" i="1"/>
  <c r="K373" i="1"/>
  <c r="AL373" i="1"/>
  <c r="L373" i="1"/>
  <c r="T373" i="1"/>
  <c r="V373" i="1"/>
  <c r="W373" i="1"/>
  <c r="X373" i="1"/>
  <c r="Y373" i="1"/>
  <c r="Z373" i="1"/>
  <c r="AA373" i="1"/>
  <c r="AB373" i="1"/>
  <c r="AC373" i="1"/>
  <c r="AD373" i="1"/>
  <c r="AE373" i="1"/>
  <c r="AF373" i="1"/>
  <c r="AG373" i="1"/>
  <c r="AH373" i="1"/>
  <c r="AI373" i="1"/>
  <c r="AJ373" i="1"/>
  <c r="AK373" i="1"/>
  <c r="AM373" i="1"/>
  <c r="AN373" i="1"/>
  <c r="AO373" i="1"/>
  <c r="F374" i="1"/>
  <c r="K374" i="1"/>
  <c r="AN374" i="1"/>
  <c r="L374" i="1"/>
  <c r="T374" i="1"/>
  <c r="V374" i="1"/>
  <c r="W374" i="1"/>
  <c r="X374" i="1"/>
  <c r="Y374" i="1"/>
  <c r="Z374" i="1"/>
  <c r="AA374" i="1"/>
  <c r="AB374" i="1"/>
  <c r="AC374" i="1"/>
  <c r="AD374" i="1"/>
  <c r="AE374" i="1"/>
  <c r="AF374" i="1"/>
  <c r="AG374" i="1"/>
  <c r="AH374" i="1"/>
  <c r="AI374" i="1"/>
  <c r="AJ374" i="1"/>
  <c r="AK374" i="1"/>
  <c r="AL374" i="1"/>
  <c r="AM374" i="1"/>
  <c r="F375" i="1"/>
  <c r="K375" i="1"/>
  <c r="L375" i="1"/>
  <c r="T375" i="1"/>
  <c r="V375" i="1"/>
  <c r="W375" i="1"/>
  <c r="X375" i="1"/>
  <c r="Y375" i="1"/>
  <c r="Z375" i="1"/>
  <c r="AA375" i="1"/>
  <c r="AB375" i="1"/>
  <c r="AC375" i="1"/>
  <c r="AD375" i="1"/>
  <c r="AE375" i="1"/>
  <c r="AF375" i="1"/>
  <c r="AG375" i="1"/>
  <c r="AH375" i="1"/>
  <c r="AI375" i="1"/>
  <c r="AJ375" i="1"/>
  <c r="AK375" i="1"/>
  <c r="F376" i="1"/>
  <c r="K376" i="1"/>
  <c r="L376" i="1"/>
  <c r="T376" i="1"/>
  <c r="V376" i="1"/>
  <c r="W376" i="1"/>
  <c r="X376" i="1"/>
  <c r="Y376" i="1"/>
  <c r="Z376" i="1"/>
  <c r="AA376" i="1"/>
  <c r="AB376" i="1"/>
  <c r="AC376" i="1"/>
  <c r="AD376" i="1"/>
  <c r="AE376" i="1"/>
  <c r="AF376" i="1"/>
  <c r="AG376" i="1"/>
  <c r="AH376" i="1"/>
  <c r="AI376" i="1"/>
  <c r="AJ376" i="1"/>
  <c r="AK376" i="1"/>
  <c r="F377" i="1"/>
  <c r="K377" i="1"/>
  <c r="AL377" i="1"/>
  <c r="L377" i="1"/>
  <c r="T377" i="1"/>
  <c r="V377" i="1"/>
  <c r="W377" i="1"/>
  <c r="X377" i="1"/>
  <c r="Y377" i="1"/>
  <c r="Z377" i="1"/>
  <c r="AA377" i="1"/>
  <c r="AB377" i="1"/>
  <c r="AC377" i="1"/>
  <c r="AD377" i="1"/>
  <c r="AE377" i="1"/>
  <c r="AF377" i="1"/>
  <c r="AG377" i="1"/>
  <c r="AH377" i="1"/>
  <c r="AI377" i="1"/>
  <c r="AJ377" i="1"/>
  <c r="AK377" i="1"/>
  <c r="AM377" i="1"/>
  <c r="AN377" i="1"/>
  <c r="F378" i="1"/>
  <c r="K378" i="1"/>
  <c r="AL378" i="1" s="1"/>
  <c r="L378" i="1"/>
  <c r="T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F379" i="1"/>
  <c r="K379" i="1"/>
  <c r="L379" i="1"/>
  <c r="T379" i="1"/>
  <c r="V379" i="1"/>
  <c r="W379" i="1"/>
  <c r="X379" i="1"/>
  <c r="Y379" i="1"/>
  <c r="Z379" i="1"/>
  <c r="AA379" i="1"/>
  <c r="AB379" i="1"/>
  <c r="AC379" i="1"/>
  <c r="AD379" i="1"/>
  <c r="AE379" i="1"/>
  <c r="AF379" i="1"/>
  <c r="AG379" i="1"/>
  <c r="AH379" i="1"/>
  <c r="AI379" i="1"/>
  <c r="AJ379" i="1"/>
  <c r="AK379" i="1"/>
  <c r="F380" i="1"/>
  <c r="K380" i="1"/>
  <c r="L380" i="1"/>
  <c r="T380" i="1"/>
  <c r="V380" i="1"/>
  <c r="W380" i="1"/>
  <c r="X380" i="1"/>
  <c r="Y380" i="1"/>
  <c r="Z380" i="1"/>
  <c r="AA380" i="1"/>
  <c r="AB380" i="1"/>
  <c r="AC380" i="1"/>
  <c r="AD380" i="1"/>
  <c r="AE380" i="1"/>
  <c r="AF380" i="1"/>
  <c r="AG380" i="1"/>
  <c r="AH380" i="1"/>
  <c r="AI380" i="1"/>
  <c r="AJ380" i="1"/>
  <c r="AK380" i="1"/>
  <c r="F381" i="1"/>
  <c r="K381" i="1"/>
  <c r="AM381" i="1"/>
  <c r="L381" i="1"/>
  <c r="T381" i="1"/>
  <c r="V381" i="1"/>
  <c r="W381" i="1"/>
  <c r="X381" i="1"/>
  <c r="Y381" i="1"/>
  <c r="Z381" i="1"/>
  <c r="AA381" i="1"/>
  <c r="AB381" i="1"/>
  <c r="AC381" i="1"/>
  <c r="AD381" i="1"/>
  <c r="AE381" i="1"/>
  <c r="AF381" i="1"/>
  <c r="AG381" i="1"/>
  <c r="AH381" i="1"/>
  <c r="AI381" i="1"/>
  <c r="AJ381" i="1"/>
  <c r="AK381" i="1"/>
  <c r="F382" i="1"/>
  <c r="K382" i="1"/>
  <c r="AP382" i="1" s="1"/>
  <c r="L382" i="1"/>
  <c r="T382" i="1"/>
  <c r="V382" i="1"/>
  <c r="W382" i="1"/>
  <c r="X382" i="1"/>
  <c r="Y382" i="1"/>
  <c r="Z382" i="1"/>
  <c r="AA382" i="1"/>
  <c r="AB382" i="1"/>
  <c r="AC382" i="1"/>
  <c r="AD382" i="1"/>
  <c r="AE382" i="1"/>
  <c r="AF382" i="1"/>
  <c r="AG382" i="1"/>
  <c r="AH382" i="1"/>
  <c r="AI382" i="1"/>
  <c r="AJ382" i="1"/>
  <c r="AK382" i="1"/>
  <c r="F383" i="1"/>
  <c r="K383" i="1"/>
  <c r="L383" i="1"/>
  <c r="T383" i="1"/>
  <c r="V383" i="1"/>
  <c r="W383" i="1"/>
  <c r="X383" i="1"/>
  <c r="Y383" i="1"/>
  <c r="Z383" i="1"/>
  <c r="AA383" i="1"/>
  <c r="AB383" i="1"/>
  <c r="AC383" i="1"/>
  <c r="AD383" i="1"/>
  <c r="AE383" i="1"/>
  <c r="AF383" i="1"/>
  <c r="AG383" i="1"/>
  <c r="AH383" i="1"/>
  <c r="AI383" i="1"/>
  <c r="AJ383" i="1"/>
  <c r="AK383" i="1"/>
  <c r="AN383" i="1"/>
  <c r="F384" i="1"/>
  <c r="K384" i="1"/>
  <c r="L384" i="1"/>
  <c r="T384" i="1"/>
  <c r="V384" i="1"/>
  <c r="W384" i="1"/>
  <c r="X384" i="1"/>
  <c r="Y384" i="1"/>
  <c r="Z384" i="1"/>
  <c r="AA384" i="1"/>
  <c r="AB384" i="1"/>
  <c r="AC384" i="1"/>
  <c r="AD384" i="1"/>
  <c r="AE384" i="1"/>
  <c r="AF384" i="1"/>
  <c r="AG384" i="1"/>
  <c r="AH384" i="1"/>
  <c r="AI384" i="1"/>
  <c r="AJ384" i="1"/>
  <c r="AK384" i="1"/>
  <c r="F385" i="1"/>
  <c r="K385" i="1"/>
  <c r="AP385" i="1" s="1"/>
  <c r="L385" i="1"/>
  <c r="T385" i="1"/>
  <c r="V385" i="1"/>
  <c r="W385" i="1"/>
  <c r="X385" i="1"/>
  <c r="Y385" i="1"/>
  <c r="Z385" i="1"/>
  <c r="AA385" i="1"/>
  <c r="AB385" i="1"/>
  <c r="AC385" i="1"/>
  <c r="AD385" i="1"/>
  <c r="AE385" i="1"/>
  <c r="AF385" i="1"/>
  <c r="AG385" i="1"/>
  <c r="AH385" i="1"/>
  <c r="AI385" i="1"/>
  <c r="AJ385" i="1"/>
  <c r="AK385" i="1"/>
  <c r="F386" i="1"/>
  <c r="K386" i="1"/>
  <c r="AO386" i="1"/>
  <c r="L386" i="1"/>
  <c r="T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F387" i="1"/>
  <c r="K387" i="1"/>
  <c r="L387" i="1"/>
  <c r="T387" i="1"/>
  <c r="V387" i="1"/>
  <c r="W387" i="1"/>
  <c r="X387" i="1"/>
  <c r="Y387" i="1"/>
  <c r="Z387" i="1"/>
  <c r="AA387" i="1"/>
  <c r="AB387" i="1"/>
  <c r="AC387" i="1"/>
  <c r="AD387" i="1"/>
  <c r="AE387" i="1"/>
  <c r="AF387" i="1"/>
  <c r="AG387" i="1"/>
  <c r="AH387" i="1"/>
  <c r="AI387" i="1"/>
  <c r="AJ387" i="1"/>
  <c r="AK387" i="1"/>
  <c r="F388" i="1"/>
  <c r="K388" i="1"/>
  <c r="AL388" i="1"/>
  <c r="L388" i="1"/>
  <c r="T388" i="1"/>
  <c r="V388" i="1"/>
  <c r="W388" i="1"/>
  <c r="X388" i="1"/>
  <c r="Y388" i="1"/>
  <c r="Z388" i="1"/>
  <c r="AA388" i="1"/>
  <c r="AB388" i="1"/>
  <c r="AC388" i="1"/>
  <c r="AD388" i="1"/>
  <c r="AE388" i="1"/>
  <c r="AF388" i="1"/>
  <c r="AG388" i="1"/>
  <c r="AH388" i="1"/>
  <c r="AI388" i="1"/>
  <c r="AJ388" i="1"/>
  <c r="AK388" i="1"/>
  <c r="F389" i="1"/>
  <c r="K389" i="1"/>
  <c r="AN389" i="1" s="1"/>
  <c r="L389" i="1"/>
  <c r="T389" i="1"/>
  <c r="V389" i="1"/>
  <c r="W389" i="1"/>
  <c r="X389" i="1"/>
  <c r="Y389" i="1"/>
  <c r="Z389" i="1"/>
  <c r="AA389" i="1"/>
  <c r="AB389" i="1"/>
  <c r="AC389" i="1"/>
  <c r="AD389" i="1"/>
  <c r="AE389" i="1"/>
  <c r="AF389" i="1"/>
  <c r="AG389" i="1"/>
  <c r="AH389" i="1"/>
  <c r="AI389" i="1"/>
  <c r="AJ389" i="1"/>
  <c r="AK389" i="1"/>
  <c r="AO389" i="1"/>
  <c r="F390" i="1"/>
  <c r="K390" i="1"/>
  <c r="L390" i="1"/>
  <c r="T390" i="1"/>
  <c r="V390" i="1"/>
  <c r="W390" i="1"/>
  <c r="X390" i="1"/>
  <c r="Y390" i="1"/>
  <c r="Z390" i="1"/>
  <c r="AA390" i="1"/>
  <c r="AB390" i="1"/>
  <c r="AC390" i="1"/>
  <c r="AD390" i="1"/>
  <c r="AE390" i="1"/>
  <c r="AF390" i="1"/>
  <c r="AG390" i="1"/>
  <c r="AH390" i="1"/>
  <c r="AI390" i="1"/>
  <c r="AJ390" i="1"/>
  <c r="AK390" i="1"/>
  <c r="F391" i="1"/>
  <c r="K391" i="1"/>
  <c r="AO391" i="1" s="1"/>
  <c r="L391" i="1"/>
  <c r="T391" i="1"/>
  <c r="V391" i="1"/>
  <c r="W391" i="1"/>
  <c r="X391" i="1"/>
  <c r="Y391" i="1"/>
  <c r="Z391" i="1"/>
  <c r="AA391" i="1"/>
  <c r="AB391" i="1"/>
  <c r="AC391" i="1"/>
  <c r="AD391" i="1"/>
  <c r="AE391" i="1"/>
  <c r="AF391" i="1"/>
  <c r="AG391" i="1"/>
  <c r="AH391" i="1"/>
  <c r="AI391" i="1"/>
  <c r="AJ391" i="1"/>
  <c r="AK391" i="1"/>
  <c r="AL391" i="1"/>
  <c r="F392" i="1"/>
  <c r="K392" i="1"/>
  <c r="AL392" i="1"/>
  <c r="L392" i="1"/>
  <c r="T392" i="1"/>
  <c r="V392" i="1"/>
  <c r="W392" i="1"/>
  <c r="X392" i="1"/>
  <c r="Y392" i="1"/>
  <c r="Z392" i="1"/>
  <c r="AA392" i="1"/>
  <c r="AB392" i="1"/>
  <c r="AC392" i="1"/>
  <c r="AD392" i="1"/>
  <c r="AE392" i="1"/>
  <c r="AF392" i="1"/>
  <c r="AG392" i="1"/>
  <c r="AH392" i="1"/>
  <c r="AI392" i="1"/>
  <c r="AJ392" i="1"/>
  <c r="AK392" i="1"/>
  <c r="AP392" i="1"/>
  <c r="F393" i="1"/>
  <c r="K393" i="1"/>
  <c r="AL393" i="1"/>
  <c r="L393" i="1"/>
  <c r="T393" i="1"/>
  <c r="V393" i="1"/>
  <c r="W393" i="1"/>
  <c r="X393" i="1"/>
  <c r="Y393" i="1"/>
  <c r="Z393" i="1"/>
  <c r="AA393" i="1"/>
  <c r="AB393" i="1"/>
  <c r="AC393" i="1"/>
  <c r="AD393" i="1"/>
  <c r="AE393" i="1"/>
  <c r="AF393" i="1"/>
  <c r="AG393" i="1"/>
  <c r="AH393" i="1"/>
  <c r="AI393" i="1"/>
  <c r="AJ393" i="1"/>
  <c r="AK393" i="1"/>
  <c r="AM393" i="1"/>
  <c r="AN393" i="1"/>
  <c r="F394" i="1"/>
  <c r="K394" i="1"/>
  <c r="L394" i="1"/>
  <c r="T394" i="1"/>
  <c r="V394" i="1"/>
  <c r="W394" i="1"/>
  <c r="X394" i="1"/>
  <c r="Y394" i="1"/>
  <c r="Z394" i="1"/>
  <c r="AA394" i="1"/>
  <c r="AB394" i="1"/>
  <c r="AC394" i="1"/>
  <c r="AD394" i="1"/>
  <c r="AE394" i="1"/>
  <c r="AF394" i="1"/>
  <c r="AG394" i="1"/>
  <c r="AH394" i="1"/>
  <c r="AI394" i="1"/>
  <c r="AJ394" i="1"/>
  <c r="AK394" i="1"/>
  <c r="AL394" i="1"/>
  <c r="F395" i="1"/>
  <c r="K395" i="1"/>
  <c r="AO395" i="1"/>
  <c r="L395" i="1"/>
  <c r="T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P395" i="1"/>
  <c r="F396" i="1"/>
  <c r="K396" i="1"/>
  <c r="AL396" i="1"/>
  <c r="L396" i="1"/>
  <c r="T396" i="1"/>
  <c r="V396" i="1"/>
  <c r="W396" i="1"/>
  <c r="X396" i="1"/>
  <c r="Y396" i="1"/>
  <c r="Z396" i="1"/>
  <c r="AA396" i="1"/>
  <c r="AB396" i="1"/>
  <c r="AC396" i="1"/>
  <c r="AD396" i="1"/>
  <c r="AE396" i="1"/>
  <c r="AF396" i="1"/>
  <c r="AG396" i="1"/>
  <c r="AH396" i="1"/>
  <c r="AI396" i="1"/>
  <c r="AJ396" i="1"/>
  <c r="AK396" i="1"/>
  <c r="F397" i="1"/>
  <c r="K397" i="1"/>
  <c r="L397" i="1"/>
  <c r="T397" i="1"/>
  <c r="V397" i="1"/>
  <c r="W397" i="1"/>
  <c r="X397" i="1"/>
  <c r="Y397" i="1"/>
  <c r="Z397" i="1"/>
  <c r="AA397" i="1"/>
  <c r="AB397" i="1"/>
  <c r="AC397" i="1"/>
  <c r="AD397" i="1"/>
  <c r="AE397" i="1"/>
  <c r="AF397" i="1"/>
  <c r="AG397" i="1"/>
  <c r="AH397" i="1"/>
  <c r="AI397" i="1"/>
  <c r="AJ397" i="1"/>
  <c r="AK397" i="1"/>
  <c r="AP397" i="1"/>
  <c r="F398" i="1"/>
  <c r="K398" i="1"/>
  <c r="AN398" i="1"/>
  <c r="L398" i="1"/>
  <c r="T398" i="1"/>
  <c r="V398" i="1"/>
  <c r="W398" i="1"/>
  <c r="X398" i="1"/>
  <c r="Y398" i="1"/>
  <c r="Z398" i="1"/>
  <c r="AA398" i="1"/>
  <c r="AB398" i="1"/>
  <c r="AC398" i="1"/>
  <c r="AD398" i="1"/>
  <c r="AE398" i="1"/>
  <c r="AF398" i="1"/>
  <c r="AG398" i="1"/>
  <c r="AH398" i="1"/>
  <c r="AI398" i="1"/>
  <c r="AJ398" i="1"/>
  <c r="AK398" i="1"/>
  <c r="AL398" i="1"/>
  <c r="AM398" i="1"/>
  <c r="AO398" i="1"/>
  <c r="AP398" i="1"/>
  <c r="F399" i="1"/>
  <c r="K399" i="1"/>
  <c r="L399" i="1"/>
  <c r="T399" i="1"/>
  <c r="V399" i="1"/>
  <c r="W399" i="1"/>
  <c r="X399" i="1"/>
  <c r="Y399" i="1"/>
  <c r="Z399" i="1"/>
  <c r="AA399" i="1"/>
  <c r="AB399" i="1"/>
  <c r="AC399" i="1"/>
  <c r="AD399" i="1"/>
  <c r="AE399" i="1"/>
  <c r="AF399" i="1"/>
  <c r="AG399" i="1"/>
  <c r="AH399" i="1"/>
  <c r="AI399" i="1"/>
  <c r="AJ399" i="1"/>
  <c r="AK399" i="1"/>
  <c r="AM399" i="1"/>
  <c r="F400" i="1"/>
  <c r="K400" i="1"/>
  <c r="AL400" i="1"/>
  <c r="L400" i="1"/>
  <c r="T400" i="1"/>
  <c r="V400" i="1"/>
  <c r="W400" i="1"/>
  <c r="X400" i="1"/>
  <c r="Y400" i="1"/>
  <c r="Z400" i="1"/>
  <c r="AA400" i="1"/>
  <c r="AB400" i="1"/>
  <c r="AC400" i="1"/>
  <c r="AD400" i="1"/>
  <c r="AE400" i="1"/>
  <c r="AF400" i="1"/>
  <c r="AG400" i="1"/>
  <c r="AH400" i="1"/>
  <c r="AI400" i="1"/>
  <c r="AJ400" i="1"/>
  <c r="AK400" i="1"/>
  <c r="F401" i="1"/>
  <c r="K401" i="1"/>
  <c r="AL401" i="1" s="1"/>
  <c r="L401" i="1"/>
  <c r="T401" i="1"/>
  <c r="V401" i="1"/>
  <c r="W401" i="1"/>
  <c r="X401" i="1"/>
  <c r="Y401" i="1"/>
  <c r="Z401" i="1"/>
  <c r="AA401" i="1"/>
  <c r="AB401" i="1"/>
  <c r="AC401" i="1"/>
  <c r="AD401" i="1"/>
  <c r="AE401" i="1"/>
  <c r="AF401" i="1"/>
  <c r="AG401" i="1"/>
  <c r="AH401" i="1"/>
  <c r="AI401" i="1"/>
  <c r="AJ401" i="1"/>
  <c r="AK401" i="1"/>
  <c r="AM401" i="1"/>
  <c r="AO401" i="1"/>
  <c r="F402" i="1"/>
  <c r="K402" i="1"/>
  <c r="AN402" i="1"/>
  <c r="L402" i="1"/>
  <c r="T402" i="1"/>
  <c r="V402" i="1"/>
  <c r="W402" i="1"/>
  <c r="X402" i="1"/>
  <c r="Y402" i="1"/>
  <c r="Z402" i="1"/>
  <c r="AA402" i="1"/>
  <c r="AB402" i="1"/>
  <c r="AC402" i="1"/>
  <c r="AD402" i="1"/>
  <c r="AE402" i="1"/>
  <c r="AF402" i="1"/>
  <c r="AG402" i="1"/>
  <c r="AH402" i="1"/>
  <c r="AI402" i="1"/>
  <c r="AJ402" i="1"/>
  <c r="AK402" i="1"/>
  <c r="AL402" i="1"/>
  <c r="AO402" i="1"/>
  <c r="AP402" i="1"/>
  <c r="F403" i="1"/>
  <c r="K403" i="1"/>
  <c r="AP403" i="1" s="1"/>
  <c r="AO403" i="1"/>
  <c r="L403" i="1"/>
  <c r="T403" i="1"/>
  <c r="V403" i="1"/>
  <c r="W403" i="1"/>
  <c r="X403" i="1"/>
  <c r="Y403" i="1"/>
  <c r="Z403" i="1"/>
  <c r="AA403" i="1"/>
  <c r="AB403" i="1"/>
  <c r="AC403" i="1"/>
  <c r="AD403" i="1"/>
  <c r="AE403" i="1"/>
  <c r="AF403" i="1"/>
  <c r="AG403" i="1"/>
  <c r="AH403" i="1"/>
  <c r="AI403" i="1"/>
  <c r="AJ403" i="1"/>
  <c r="AK403" i="1"/>
  <c r="AM403" i="1"/>
  <c r="AN403" i="1"/>
  <c r="F404" i="1"/>
  <c r="K404" i="1"/>
  <c r="AL404" i="1" s="1"/>
  <c r="L404" i="1"/>
  <c r="T404" i="1"/>
  <c r="V404" i="1"/>
  <c r="W404" i="1"/>
  <c r="X404" i="1"/>
  <c r="Y404" i="1"/>
  <c r="Z404" i="1"/>
  <c r="AA404" i="1"/>
  <c r="AB404" i="1"/>
  <c r="AC404" i="1"/>
  <c r="AD404" i="1"/>
  <c r="AE404" i="1"/>
  <c r="AF404" i="1"/>
  <c r="AG404" i="1"/>
  <c r="AH404" i="1"/>
  <c r="AI404" i="1"/>
  <c r="AJ404" i="1"/>
  <c r="AK404" i="1"/>
  <c r="F405" i="1"/>
  <c r="K405" i="1"/>
  <c r="AP405" i="1" s="1"/>
  <c r="L405" i="1"/>
  <c r="T405" i="1"/>
  <c r="V405" i="1"/>
  <c r="W405" i="1"/>
  <c r="X405" i="1"/>
  <c r="Y405" i="1"/>
  <c r="Z405" i="1"/>
  <c r="AA405" i="1"/>
  <c r="AB405" i="1"/>
  <c r="AC405" i="1"/>
  <c r="AD405" i="1"/>
  <c r="AE405" i="1"/>
  <c r="AF405" i="1"/>
  <c r="AG405" i="1"/>
  <c r="AH405" i="1"/>
  <c r="AI405" i="1"/>
  <c r="AJ405" i="1"/>
  <c r="AK405" i="1"/>
  <c r="AM405" i="1"/>
  <c r="F406" i="1"/>
  <c r="K406" i="1"/>
  <c r="AP406" i="1" s="1"/>
  <c r="AN406" i="1"/>
  <c r="L406" i="1"/>
  <c r="T406" i="1"/>
  <c r="V406" i="1"/>
  <c r="W406" i="1"/>
  <c r="X406" i="1"/>
  <c r="Y406" i="1"/>
  <c r="Z406" i="1"/>
  <c r="AA406" i="1"/>
  <c r="AB406" i="1"/>
  <c r="AC406" i="1"/>
  <c r="AD406" i="1"/>
  <c r="AE406" i="1"/>
  <c r="AF406" i="1"/>
  <c r="AG406" i="1"/>
  <c r="AH406" i="1"/>
  <c r="AI406" i="1"/>
  <c r="AJ406" i="1"/>
  <c r="AK406" i="1"/>
  <c r="AM406" i="1"/>
  <c r="AO406" i="1"/>
  <c r="F407" i="1"/>
  <c r="K407" i="1"/>
  <c r="AO407" i="1"/>
  <c r="L407" i="1"/>
  <c r="T407" i="1"/>
  <c r="V407" i="1"/>
  <c r="W407" i="1"/>
  <c r="X407" i="1"/>
  <c r="Y407" i="1"/>
  <c r="Z407" i="1"/>
  <c r="AA407" i="1"/>
  <c r="AB407" i="1"/>
  <c r="AC407" i="1"/>
  <c r="AD407" i="1"/>
  <c r="AE407" i="1"/>
  <c r="AF407" i="1"/>
  <c r="AG407" i="1"/>
  <c r="AH407" i="1"/>
  <c r="AI407" i="1"/>
  <c r="AJ407" i="1"/>
  <c r="AK407" i="1"/>
  <c r="AL407" i="1"/>
  <c r="F408" i="1"/>
  <c r="K408" i="1"/>
  <c r="AL408" i="1"/>
  <c r="L408" i="1"/>
  <c r="T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F409" i="1"/>
  <c r="K409" i="1"/>
  <c r="AP409" i="1" s="1"/>
  <c r="L409" i="1"/>
  <c r="T409" i="1"/>
  <c r="V409" i="1"/>
  <c r="W409" i="1"/>
  <c r="X409" i="1"/>
  <c r="Y409" i="1"/>
  <c r="Z409" i="1"/>
  <c r="AA409" i="1"/>
  <c r="AB409" i="1"/>
  <c r="AC409" i="1"/>
  <c r="AD409" i="1"/>
  <c r="AE409" i="1"/>
  <c r="AF409" i="1"/>
  <c r="AG409" i="1"/>
  <c r="AH409" i="1"/>
  <c r="AI409" i="1"/>
  <c r="AJ409" i="1"/>
  <c r="AK409" i="1"/>
  <c r="AN409" i="1"/>
  <c r="F410" i="1"/>
  <c r="K410" i="1"/>
  <c r="AN410" i="1" s="1"/>
  <c r="L410" i="1"/>
  <c r="T410" i="1"/>
  <c r="V410" i="1"/>
  <c r="W410" i="1"/>
  <c r="X410" i="1"/>
  <c r="Y410" i="1"/>
  <c r="Z410" i="1"/>
  <c r="AA410" i="1"/>
  <c r="AB410" i="1"/>
  <c r="AC410" i="1"/>
  <c r="AD410" i="1"/>
  <c r="AE410" i="1"/>
  <c r="AF410" i="1"/>
  <c r="AG410" i="1"/>
  <c r="AH410" i="1"/>
  <c r="AI410" i="1"/>
  <c r="AJ410" i="1"/>
  <c r="AK410" i="1"/>
  <c r="F411" i="1"/>
  <c r="K411" i="1"/>
  <c r="AO411" i="1" s="1"/>
  <c r="L411" i="1"/>
  <c r="T411" i="1"/>
  <c r="V411" i="1"/>
  <c r="W411" i="1"/>
  <c r="X411" i="1"/>
  <c r="Y411" i="1"/>
  <c r="Z411" i="1"/>
  <c r="AA411" i="1"/>
  <c r="AB411" i="1"/>
  <c r="AC411" i="1"/>
  <c r="AD411" i="1"/>
  <c r="AE411" i="1"/>
  <c r="AF411" i="1"/>
  <c r="AG411" i="1"/>
  <c r="AH411" i="1"/>
  <c r="AI411" i="1"/>
  <c r="AJ411" i="1"/>
  <c r="AK411" i="1"/>
  <c r="F412" i="1"/>
  <c r="K412" i="1"/>
  <c r="AL412" i="1"/>
  <c r="L412" i="1"/>
  <c r="T412" i="1"/>
  <c r="V412" i="1"/>
  <c r="W412" i="1"/>
  <c r="X412" i="1"/>
  <c r="Y412" i="1"/>
  <c r="Z412" i="1"/>
  <c r="AA412" i="1"/>
  <c r="AB412" i="1"/>
  <c r="AC412" i="1"/>
  <c r="AD412" i="1"/>
  <c r="AE412" i="1"/>
  <c r="AF412" i="1"/>
  <c r="AG412" i="1"/>
  <c r="AH412" i="1"/>
  <c r="AI412" i="1"/>
  <c r="AJ412" i="1"/>
  <c r="AK412" i="1"/>
  <c r="F413" i="1"/>
  <c r="K413" i="1"/>
  <c r="AL413" i="1"/>
  <c r="L413" i="1"/>
  <c r="T413" i="1"/>
  <c r="V413" i="1"/>
  <c r="W413" i="1"/>
  <c r="X413" i="1"/>
  <c r="Y413" i="1"/>
  <c r="Z413" i="1"/>
  <c r="AA413" i="1"/>
  <c r="AB413" i="1"/>
  <c r="AC413" i="1"/>
  <c r="AD413" i="1"/>
  <c r="AE413" i="1"/>
  <c r="AF413" i="1"/>
  <c r="AG413" i="1"/>
  <c r="AH413" i="1"/>
  <c r="AI413" i="1"/>
  <c r="AJ413" i="1"/>
  <c r="AK413" i="1"/>
  <c r="AM413" i="1"/>
  <c r="F414" i="1"/>
  <c r="K414" i="1"/>
  <c r="L414" i="1"/>
  <c r="T414" i="1"/>
  <c r="V414" i="1"/>
  <c r="W414" i="1"/>
  <c r="X414" i="1"/>
  <c r="Y414" i="1"/>
  <c r="Z414" i="1"/>
  <c r="AA414" i="1"/>
  <c r="AB414" i="1"/>
  <c r="AC414" i="1"/>
  <c r="AD414" i="1"/>
  <c r="AE414" i="1"/>
  <c r="AF414" i="1"/>
  <c r="AG414" i="1"/>
  <c r="AH414" i="1"/>
  <c r="AI414" i="1"/>
  <c r="AJ414" i="1"/>
  <c r="AK414" i="1"/>
  <c r="F415" i="1"/>
  <c r="K415" i="1"/>
  <c r="AO415" i="1"/>
  <c r="L415" i="1"/>
  <c r="T415" i="1"/>
  <c r="V415" i="1"/>
  <c r="W415" i="1"/>
  <c r="X415" i="1"/>
  <c r="Y415" i="1"/>
  <c r="Z415" i="1"/>
  <c r="AA415" i="1"/>
  <c r="AB415" i="1"/>
  <c r="AC415" i="1"/>
  <c r="AD415" i="1"/>
  <c r="AE415" i="1"/>
  <c r="AF415" i="1"/>
  <c r="AG415" i="1"/>
  <c r="AH415" i="1"/>
  <c r="AI415" i="1"/>
  <c r="AJ415" i="1"/>
  <c r="AK415" i="1"/>
  <c r="AP415" i="1"/>
  <c r="F416" i="1"/>
  <c r="K416" i="1"/>
  <c r="AL416" i="1"/>
  <c r="L416" i="1"/>
  <c r="T416" i="1"/>
  <c r="V416" i="1"/>
  <c r="W416" i="1"/>
  <c r="X416" i="1"/>
  <c r="Y416" i="1"/>
  <c r="Z416" i="1"/>
  <c r="AA416" i="1"/>
  <c r="AB416" i="1"/>
  <c r="AC416" i="1"/>
  <c r="AD416" i="1"/>
  <c r="AE416" i="1"/>
  <c r="AF416" i="1"/>
  <c r="AG416" i="1"/>
  <c r="AH416" i="1"/>
  <c r="AI416" i="1"/>
  <c r="AJ416" i="1"/>
  <c r="AK416" i="1"/>
  <c r="AP416" i="1"/>
  <c r="F417" i="1"/>
  <c r="K417" i="1"/>
  <c r="AL417" i="1"/>
  <c r="L417" i="1"/>
  <c r="T417" i="1"/>
  <c r="V417" i="1"/>
  <c r="W417" i="1"/>
  <c r="X417" i="1"/>
  <c r="Y417" i="1"/>
  <c r="Z417" i="1"/>
  <c r="AA417" i="1"/>
  <c r="AB417" i="1"/>
  <c r="AC417" i="1"/>
  <c r="AD417" i="1"/>
  <c r="AE417" i="1"/>
  <c r="AF417" i="1"/>
  <c r="AG417" i="1"/>
  <c r="AH417" i="1"/>
  <c r="AI417" i="1"/>
  <c r="AJ417" i="1"/>
  <c r="AK417" i="1"/>
  <c r="F418" i="1"/>
  <c r="K418" i="1"/>
  <c r="AN418" i="1" s="1"/>
  <c r="L418" i="1"/>
  <c r="T418" i="1"/>
  <c r="V418" i="1"/>
  <c r="W418" i="1"/>
  <c r="X418" i="1"/>
  <c r="Y418" i="1"/>
  <c r="Z418" i="1"/>
  <c r="AA418" i="1"/>
  <c r="AB418" i="1"/>
  <c r="AC418" i="1"/>
  <c r="AD418" i="1"/>
  <c r="AE418" i="1"/>
  <c r="AF418" i="1"/>
  <c r="AG418" i="1"/>
  <c r="AH418" i="1"/>
  <c r="AI418" i="1"/>
  <c r="AJ418" i="1"/>
  <c r="AK418" i="1"/>
  <c r="AP418" i="1"/>
  <c r="F419" i="1"/>
  <c r="K419" i="1"/>
  <c r="AO419" i="1"/>
  <c r="L419" i="1"/>
  <c r="T419" i="1"/>
  <c r="V419" i="1"/>
  <c r="W419" i="1"/>
  <c r="X419" i="1"/>
  <c r="Y419" i="1"/>
  <c r="Z419" i="1"/>
  <c r="AA419" i="1"/>
  <c r="AB419" i="1"/>
  <c r="AC419" i="1"/>
  <c r="AD419" i="1"/>
  <c r="AE419" i="1"/>
  <c r="AF419" i="1"/>
  <c r="AG419" i="1"/>
  <c r="AH419" i="1"/>
  <c r="AI419" i="1"/>
  <c r="AJ419" i="1"/>
  <c r="AK419" i="1"/>
  <c r="AL419" i="1"/>
  <c r="AM419" i="1"/>
  <c r="AN419" i="1"/>
  <c r="AP419" i="1"/>
  <c r="F420" i="1"/>
  <c r="K420" i="1"/>
  <c r="AL420" i="1"/>
  <c r="L420" i="1"/>
  <c r="T420" i="1"/>
  <c r="V420" i="1"/>
  <c r="W420" i="1"/>
  <c r="X420" i="1"/>
  <c r="Y420" i="1"/>
  <c r="Z420" i="1"/>
  <c r="AA420" i="1"/>
  <c r="AB420" i="1"/>
  <c r="AC420" i="1"/>
  <c r="AD420" i="1"/>
  <c r="AE420" i="1"/>
  <c r="AF420" i="1"/>
  <c r="AG420" i="1"/>
  <c r="AH420" i="1"/>
  <c r="AI420" i="1"/>
  <c r="AJ420" i="1"/>
  <c r="AK420" i="1"/>
  <c r="F421" i="1"/>
  <c r="K421" i="1"/>
  <c r="AL421" i="1" s="1"/>
  <c r="L421" i="1"/>
  <c r="T421" i="1"/>
  <c r="V421" i="1"/>
  <c r="W421" i="1"/>
  <c r="X421" i="1"/>
  <c r="Y421" i="1"/>
  <c r="Z421" i="1"/>
  <c r="AA421" i="1"/>
  <c r="AB421" i="1"/>
  <c r="AC421" i="1"/>
  <c r="AD421" i="1"/>
  <c r="AE421" i="1"/>
  <c r="AF421" i="1"/>
  <c r="AG421" i="1"/>
  <c r="AH421" i="1"/>
  <c r="AI421" i="1"/>
  <c r="AJ421" i="1"/>
  <c r="AK421" i="1"/>
  <c r="F422" i="1"/>
  <c r="K422" i="1"/>
  <c r="AN422" i="1" s="1"/>
  <c r="L422" i="1"/>
  <c r="T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O422" i="1"/>
  <c r="AP422" i="1"/>
  <c r="F423" i="1"/>
  <c r="K423" i="1"/>
  <c r="AO423" i="1"/>
  <c r="L423" i="1"/>
  <c r="T423" i="1"/>
  <c r="V423" i="1"/>
  <c r="W423" i="1"/>
  <c r="X423" i="1"/>
  <c r="Y423" i="1"/>
  <c r="Z423" i="1"/>
  <c r="AA423" i="1"/>
  <c r="AB423" i="1"/>
  <c r="AC423" i="1"/>
  <c r="AD423" i="1"/>
  <c r="AE423" i="1"/>
  <c r="AF423" i="1"/>
  <c r="AG423" i="1"/>
  <c r="AH423" i="1"/>
  <c r="AI423" i="1"/>
  <c r="AJ423" i="1"/>
  <c r="AK423" i="1"/>
  <c r="AM423" i="1"/>
  <c r="AN423" i="1"/>
  <c r="F424" i="1"/>
  <c r="K424" i="1"/>
  <c r="AL424" i="1" s="1"/>
  <c r="L424" i="1"/>
  <c r="T424" i="1"/>
  <c r="V424" i="1"/>
  <c r="W424" i="1"/>
  <c r="X424" i="1"/>
  <c r="Y424" i="1"/>
  <c r="Z424" i="1"/>
  <c r="AA424" i="1"/>
  <c r="AB424" i="1"/>
  <c r="AC424" i="1"/>
  <c r="AD424" i="1"/>
  <c r="AE424" i="1"/>
  <c r="AF424" i="1"/>
  <c r="AG424" i="1"/>
  <c r="AH424" i="1"/>
  <c r="AI424" i="1"/>
  <c r="AJ424" i="1"/>
  <c r="AK424" i="1"/>
  <c r="AP424" i="1"/>
  <c r="F425" i="1"/>
  <c r="K425" i="1"/>
  <c r="L425" i="1"/>
  <c r="T425" i="1"/>
  <c r="V425" i="1"/>
  <c r="W425" i="1"/>
  <c r="X425" i="1"/>
  <c r="Y425" i="1"/>
  <c r="Z425" i="1"/>
  <c r="AA425" i="1"/>
  <c r="AB425" i="1"/>
  <c r="AC425" i="1"/>
  <c r="AD425" i="1"/>
  <c r="AE425" i="1"/>
  <c r="AF425" i="1"/>
  <c r="AG425" i="1"/>
  <c r="AH425" i="1"/>
  <c r="AI425" i="1"/>
  <c r="AJ425" i="1"/>
  <c r="AK425" i="1"/>
  <c r="AM425" i="1"/>
  <c r="F426" i="1"/>
  <c r="K426" i="1"/>
  <c r="AN426" i="1" s="1"/>
  <c r="L426" i="1"/>
  <c r="T426" i="1"/>
  <c r="V426" i="1"/>
  <c r="W426" i="1"/>
  <c r="X426" i="1"/>
  <c r="Y426" i="1"/>
  <c r="Z426" i="1"/>
  <c r="AA426" i="1"/>
  <c r="AB426" i="1"/>
  <c r="AC426" i="1"/>
  <c r="AD426" i="1"/>
  <c r="AE426" i="1"/>
  <c r="AF426" i="1"/>
  <c r="AG426" i="1"/>
  <c r="AH426" i="1"/>
  <c r="AI426" i="1"/>
  <c r="AJ426" i="1"/>
  <c r="AK426" i="1"/>
  <c r="AM426" i="1"/>
  <c r="F427" i="1"/>
  <c r="K427" i="1"/>
  <c r="L427" i="1"/>
  <c r="T427" i="1"/>
  <c r="V427" i="1"/>
  <c r="W427" i="1"/>
  <c r="X427" i="1"/>
  <c r="Y427" i="1"/>
  <c r="Z427" i="1"/>
  <c r="AA427" i="1"/>
  <c r="AB427" i="1"/>
  <c r="AC427" i="1"/>
  <c r="AD427" i="1"/>
  <c r="AE427" i="1"/>
  <c r="AF427" i="1"/>
  <c r="AG427" i="1"/>
  <c r="AH427" i="1"/>
  <c r="AI427" i="1"/>
  <c r="AJ427" i="1"/>
  <c r="AK427" i="1"/>
  <c r="AP427" i="1"/>
  <c r="F428" i="1"/>
  <c r="K428" i="1"/>
  <c r="AL428" i="1"/>
  <c r="L428" i="1"/>
  <c r="T428" i="1"/>
  <c r="V428" i="1"/>
  <c r="W428" i="1"/>
  <c r="X428" i="1"/>
  <c r="Y428" i="1"/>
  <c r="Z428" i="1"/>
  <c r="AA428" i="1"/>
  <c r="AB428" i="1"/>
  <c r="AC428" i="1"/>
  <c r="AD428" i="1"/>
  <c r="AE428" i="1"/>
  <c r="AF428" i="1"/>
  <c r="AG428" i="1"/>
  <c r="AH428" i="1"/>
  <c r="AI428" i="1"/>
  <c r="AJ428" i="1"/>
  <c r="AK428" i="1"/>
  <c r="AP428" i="1"/>
  <c r="F429" i="1"/>
  <c r="K429" i="1"/>
  <c r="L429" i="1"/>
  <c r="T429" i="1"/>
  <c r="V429" i="1"/>
  <c r="W429" i="1"/>
  <c r="X429" i="1"/>
  <c r="Y429" i="1"/>
  <c r="Z429" i="1"/>
  <c r="AA429" i="1"/>
  <c r="AB429" i="1"/>
  <c r="AC429" i="1"/>
  <c r="AD429" i="1"/>
  <c r="AE429" i="1"/>
  <c r="AF429" i="1"/>
  <c r="AG429" i="1"/>
  <c r="AH429" i="1"/>
  <c r="AI429" i="1"/>
  <c r="AJ429" i="1"/>
  <c r="AK429" i="1"/>
  <c r="AN429" i="1"/>
  <c r="F430" i="1"/>
  <c r="K430" i="1"/>
  <c r="AN430" i="1"/>
  <c r="L430" i="1"/>
  <c r="T430" i="1"/>
  <c r="V430" i="1"/>
  <c r="W430" i="1"/>
  <c r="X430" i="1"/>
  <c r="Y430" i="1"/>
  <c r="Z430" i="1"/>
  <c r="AA430" i="1"/>
  <c r="AB430" i="1"/>
  <c r="AC430" i="1"/>
  <c r="AD430" i="1"/>
  <c r="AE430" i="1"/>
  <c r="AF430" i="1"/>
  <c r="AG430" i="1"/>
  <c r="AH430" i="1"/>
  <c r="AI430" i="1"/>
  <c r="AJ430" i="1"/>
  <c r="AK430" i="1"/>
  <c r="AL430" i="1"/>
  <c r="AM430" i="1"/>
  <c r="AP430" i="1"/>
  <c r="F431" i="1"/>
  <c r="K431" i="1"/>
  <c r="AO431" i="1"/>
  <c r="L431" i="1"/>
  <c r="T431" i="1"/>
  <c r="V431" i="1"/>
  <c r="W431" i="1"/>
  <c r="X431" i="1"/>
  <c r="Y431" i="1"/>
  <c r="Z431" i="1"/>
  <c r="AA431" i="1"/>
  <c r="AB431" i="1"/>
  <c r="AC431" i="1"/>
  <c r="AD431" i="1"/>
  <c r="AE431" i="1"/>
  <c r="AF431" i="1"/>
  <c r="AG431" i="1"/>
  <c r="AH431" i="1"/>
  <c r="AI431" i="1"/>
  <c r="AJ431" i="1"/>
  <c r="AK431" i="1"/>
  <c r="AL431" i="1"/>
  <c r="AN431" i="1"/>
  <c r="AP431" i="1"/>
  <c r="F432" i="1"/>
  <c r="K432" i="1"/>
  <c r="AL432" i="1"/>
  <c r="L432" i="1"/>
  <c r="T432" i="1"/>
  <c r="V432" i="1"/>
  <c r="W432" i="1"/>
  <c r="X432" i="1"/>
  <c r="Y432" i="1"/>
  <c r="Z432" i="1"/>
  <c r="AA432" i="1"/>
  <c r="AB432" i="1"/>
  <c r="AC432" i="1"/>
  <c r="AD432" i="1"/>
  <c r="AE432" i="1"/>
  <c r="AF432" i="1"/>
  <c r="AG432" i="1"/>
  <c r="AH432" i="1"/>
  <c r="AI432" i="1"/>
  <c r="AJ432" i="1"/>
  <c r="AK432" i="1"/>
  <c r="F433" i="1"/>
  <c r="K433" i="1"/>
  <c r="AP433" i="1" s="1"/>
  <c r="L433" i="1"/>
  <c r="T433" i="1"/>
  <c r="V433" i="1"/>
  <c r="W433" i="1"/>
  <c r="X433" i="1"/>
  <c r="Y433" i="1"/>
  <c r="Z433" i="1"/>
  <c r="AA433" i="1"/>
  <c r="AB433" i="1"/>
  <c r="AC433" i="1"/>
  <c r="AD433" i="1"/>
  <c r="AE433" i="1"/>
  <c r="AF433" i="1"/>
  <c r="AG433" i="1"/>
  <c r="AH433" i="1"/>
  <c r="AI433" i="1"/>
  <c r="AJ433" i="1"/>
  <c r="AK433" i="1"/>
  <c r="AM433" i="1"/>
  <c r="F434" i="1"/>
  <c r="K434" i="1"/>
  <c r="AN434" i="1" s="1"/>
  <c r="L434" i="1"/>
  <c r="T434" i="1"/>
  <c r="V434" i="1"/>
  <c r="W434" i="1"/>
  <c r="X434" i="1"/>
  <c r="Y434" i="1"/>
  <c r="Z434" i="1"/>
  <c r="AA434" i="1"/>
  <c r="AB434" i="1"/>
  <c r="AC434" i="1"/>
  <c r="AD434" i="1"/>
  <c r="AE434" i="1"/>
  <c r="AF434" i="1"/>
  <c r="AG434" i="1"/>
  <c r="AH434" i="1"/>
  <c r="AI434" i="1"/>
  <c r="AJ434" i="1"/>
  <c r="AK434" i="1"/>
  <c r="AL434" i="1"/>
  <c r="AP434" i="1"/>
  <c r="F435" i="1"/>
  <c r="K435" i="1"/>
  <c r="L435" i="1"/>
  <c r="T435" i="1"/>
  <c r="V435" i="1"/>
  <c r="W435" i="1"/>
  <c r="X435" i="1"/>
  <c r="Y435" i="1"/>
  <c r="Z435" i="1"/>
  <c r="AA435" i="1"/>
  <c r="AB435" i="1"/>
  <c r="AC435" i="1"/>
  <c r="AD435" i="1"/>
  <c r="AE435" i="1"/>
  <c r="AF435" i="1"/>
  <c r="AG435" i="1"/>
  <c r="AH435" i="1"/>
  <c r="AI435" i="1"/>
  <c r="AJ435" i="1"/>
  <c r="AK435" i="1"/>
  <c r="F436" i="1"/>
  <c r="K436" i="1"/>
  <c r="AL436" i="1"/>
  <c r="L436" i="1"/>
  <c r="T436" i="1"/>
  <c r="V436" i="1"/>
  <c r="W436" i="1"/>
  <c r="X436" i="1"/>
  <c r="Y436" i="1"/>
  <c r="Z436" i="1"/>
  <c r="AA436" i="1"/>
  <c r="AB436" i="1"/>
  <c r="AC436" i="1"/>
  <c r="AD436" i="1"/>
  <c r="AE436" i="1"/>
  <c r="AF436" i="1"/>
  <c r="AG436" i="1"/>
  <c r="AH436" i="1"/>
  <c r="AI436" i="1"/>
  <c r="AJ436" i="1"/>
  <c r="AK436" i="1"/>
  <c r="AP436" i="1"/>
  <c r="F437" i="1"/>
  <c r="K437" i="1"/>
  <c r="AL437" i="1"/>
  <c r="L437" i="1"/>
  <c r="T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M437" i="1"/>
  <c r="AO437" i="1"/>
  <c r="AP437" i="1"/>
  <c r="F438" i="1"/>
  <c r="K438" i="1"/>
  <c r="AN438" i="1"/>
  <c r="L438" i="1"/>
  <c r="T438" i="1"/>
  <c r="V438" i="1"/>
  <c r="W438" i="1"/>
  <c r="X438" i="1"/>
  <c r="Y438" i="1"/>
  <c r="Z438" i="1"/>
  <c r="AA438" i="1"/>
  <c r="AB438" i="1"/>
  <c r="AC438" i="1"/>
  <c r="AD438" i="1"/>
  <c r="AE438" i="1"/>
  <c r="AF438" i="1"/>
  <c r="AG438" i="1"/>
  <c r="AH438" i="1"/>
  <c r="AI438" i="1"/>
  <c r="AJ438" i="1"/>
  <c r="AK438" i="1"/>
  <c r="AM438" i="1"/>
  <c r="AO438" i="1"/>
  <c r="F439" i="1"/>
  <c r="K439" i="1"/>
  <c r="AO439" i="1"/>
  <c r="L439" i="1"/>
  <c r="T439" i="1"/>
  <c r="V439" i="1"/>
  <c r="W439" i="1"/>
  <c r="X439" i="1"/>
  <c r="Y439" i="1"/>
  <c r="Z439" i="1"/>
  <c r="AA439" i="1"/>
  <c r="AB439" i="1"/>
  <c r="AC439" i="1"/>
  <c r="AD439" i="1"/>
  <c r="AE439" i="1"/>
  <c r="AF439" i="1"/>
  <c r="AG439" i="1"/>
  <c r="AH439" i="1"/>
  <c r="AI439" i="1"/>
  <c r="AJ439" i="1"/>
  <c r="AK439" i="1"/>
  <c r="AL439" i="1"/>
  <c r="F440" i="1"/>
  <c r="K440" i="1"/>
  <c r="L440" i="1"/>
  <c r="T440" i="1"/>
  <c r="V440" i="1"/>
  <c r="W440" i="1"/>
  <c r="X440" i="1"/>
  <c r="Y440" i="1"/>
  <c r="Z440" i="1"/>
  <c r="AA440" i="1"/>
  <c r="AB440" i="1"/>
  <c r="AC440" i="1"/>
  <c r="AD440" i="1"/>
  <c r="AE440" i="1"/>
  <c r="AF440" i="1"/>
  <c r="AG440" i="1"/>
  <c r="AH440" i="1"/>
  <c r="AI440" i="1"/>
  <c r="AJ440" i="1"/>
  <c r="AK440" i="1"/>
  <c r="F441" i="1"/>
  <c r="K441" i="1"/>
  <c r="AL441" i="1"/>
  <c r="L441" i="1"/>
  <c r="T441" i="1"/>
  <c r="V441" i="1"/>
  <c r="W441" i="1"/>
  <c r="X441" i="1"/>
  <c r="Y441" i="1"/>
  <c r="Z441" i="1"/>
  <c r="AA441" i="1"/>
  <c r="AB441" i="1"/>
  <c r="AC441" i="1"/>
  <c r="AD441" i="1"/>
  <c r="AE441" i="1"/>
  <c r="AF441" i="1"/>
  <c r="AG441" i="1"/>
  <c r="AH441" i="1"/>
  <c r="AI441" i="1"/>
  <c r="AJ441" i="1"/>
  <c r="AK441" i="1"/>
  <c r="AM441" i="1"/>
  <c r="AO441" i="1"/>
  <c r="AP441" i="1"/>
  <c r="F442" i="1"/>
  <c r="K442" i="1"/>
  <c r="AN442" i="1" s="1"/>
  <c r="L442" i="1"/>
  <c r="T442" i="1"/>
  <c r="V442" i="1"/>
  <c r="W442" i="1"/>
  <c r="X442" i="1"/>
  <c r="Y442" i="1"/>
  <c r="Z442" i="1"/>
  <c r="AA442" i="1"/>
  <c r="AB442" i="1"/>
  <c r="AC442" i="1"/>
  <c r="AD442" i="1"/>
  <c r="AE442" i="1"/>
  <c r="AF442" i="1"/>
  <c r="AG442" i="1"/>
  <c r="AH442" i="1"/>
  <c r="AI442" i="1"/>
  <c r="AJ442" i="1"/>
  <c r="AK442" i="1"/>
  <c r="AM442" i="1"/>
  <c r="F443" i="1"/>
  <c r="K443" i="1"/>
  <c r="AO443" i="1" s="1"/>
  <c r="L443" i="1"/>
  <c r="T443" i="1"/>
  <c r="V443" i="1"/>
  <c r="W443" i="1"/>
  <c r="X443" i="1"/>
  <c r="Y443" i="1"/>
  <c r="Z443" i="1"/>
  <c r="AA443" i="1"/>
  <c r="AB443" i="1"/>
  <c r="AC443" i="1"/>
  <c r="AD443" i="1"/>
  <c r="AE443" i="1"/>
  <c r="AF443" i="1"/>
  <c r="AG443" i="1"/>
  <c r="AH443" i="1"/>
  <c r="AI443" i="1"/>
  <c r="AJ443" i="1"/>
  <c r="AK443" i="1"/>
  <c r="AL443" i="1"/>
  <c r="F444" i="1"/>
  <c r="K444" i="1"/>
  <c r="AP444" i="1" s="1"/>
  <c r="L444" i="1"/>
  <c r="T444" i="1"/>
  <c r="V444" i="1"/>
  <c r="W444" i="1"/>
  <c r="X444" i="1"/>
  <c r="Y444" i="1"/>
  <c r="Z444" i="1"/>
  <c r="AA444" i="1"/>
  <c r="AB444" i="1"/>
  <c r="AC444" i="1"/>
  <c r="AD444" i="1"/>
  <c r="AE444" i="1"/>
  <c r="AF444" i="1"/>
  <c r="AG444" i="1"/>
  <c r="AH444" i="1"/>
  <c r="AI444" i="1"/>
  <c r="AJ444" i="1"/>
  <c r="AK444" i="1"/>
  <c r="F445" i="1"/>
  <c r="K445" i="1"/>
  <c r="AL445" i="1"/>
  <c r="L445" i="1"/>
  <c r="T445" i="1"/>
  <c r="V445" i="1"/>
  <c r="W445" i="1"/>
  <c r="X445" i="1"/>
  <c r="Y445" i="1"/>
  <c r="Z445" i="1"/>
  <c r="AA445" i="1"/>
  <c r="AB445" i="1"/>
  <c r="AC445" i="1"/>
  <c r="AD445" i="1"/>
  <c r="AE445" i="1"/>
  <c r="AF445" i="1"/>
  <c r="AG445" i="1"/>
  <c r="AH445" i="1"/>
  <c r="AI445" i="1"/>
  <c r="AJ445" i="1"/>
  <c r="AK445" i="1"/>
  <c r="AN445" i="1"/>
  <c r="AO445" i="1"/>
  <c r="F446" i="1"/>
  <c r="K446" i="1"/>
  <c r="AN446" i="1"/>
  <c r="L446" i="1"/>
  <c r="T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F447" i="1"/>
  <c r="K447" i="1"/>
  <c r="AO447" i="1" s="1"/>
  <c r="L447" i="1"/>
  <c r="T447" i="1"/>
  <c r="V447" i="1"/>
  <c r="W447" i="1"/>
  <c r="X447" i="1"/>
  <c r="Y447" i="1"/>
  <c r="Z447" i="1"/>
  <c r="AA447" i="1"/>
  <c r="AB447" i="1"/>
  <c r="AC447" i="1"/>
  <c r="AD447" i="1"/>
  <c r="AE447" i="1"/>
  <c r="AF447" i="1"/>
  <c r="AG447" i="1"/>
  <c r="AH447" i="1"/>
  <c r="AI447" i="1"/>
  <c r="AJ447" i="1"/>
  <c r="AK447" i="1"/>
  <c r="F448" i="1"/>
  <c r="K448" i="1"/>
  <c r="AP448" i="1"/>
  <c r="L448" i="1"/>
  <c r="T448" i="1"/>
  <c r="V448" i="1"/>
  <c r="W448" i="1"/>
  <c r="X448" i="1"/>
  <c r="Y448" i="1"/>
  <c r="Z448" i="1"/>
  <c r="AA448" i="1"/>
  <c r="AB448" i="1"/>
  <c r="AC448" i="1"/>
  <c r="AD448" i="1"/>
  <c r="AE448" i="1"/>
  <c r="AF448" i="1"/>
  <c r="AG448" i="1"/>
  <c r="AH448" i="1"/>
  <c r="AI448" i="1"/>
  <c r="AJ448" i="1"/>
  <c r="AK448" i="1"/>
  <c r="F449" i="1"/>
  <c r="K449" i="1"/>
  <c r="AL449" i="1" s="1"/>
  <c r="L449" i="1"/>
  <c r="T449" i="1"/>
  <c r="V449" i="1"/>
  <c r="W449" i="1"/>
  <c r="X449" i="1"/>
  <c r="Y449" i="1"/>
  <c r="Z449" i="1"/>
  <c r="AA449" i="1"/>
  <c r="AB449" i="1"/>
  <c r="AC449" i="1"/>
  <c r="AD449" i="1"/>
  <c r="AE449" i="1"/>
  <c r="AF449" i="1"/>
  <c r="AG449" i="1"/>
  <c r="AH449" i="1"/>
  <c r="AI449" i="1"/>
  <c r="AJ449" i="1"/>
  <c r="AK449" i="1"/>
  <c r="AM449" i="1"/>
  <c r="F450" i="1"/>
  <c r="K450" i="1"/>
  <c r="AN450" i="1" s="1"/>
  <c r="L450" i="1"/>
  <c r="T450" i="1"/>
  <c r="V450" i="1"/>
  <c r="W450" i="1"/>
  <c r="X450" i="1"/>
  <c r="Y450" i="1"/>
  <c r="Z450" i="1"/>
  <c r="AA450" i="1"/>
  <c r="AB450" i="1"/>
  <c r="AC450" i="1"/>
  <c r="AD450" i="1"/>
  <c r="AE450" i="1"/>
  <c r="AF450" i="1"/>
  <c r="AG450" i="1"/>
  <c r="AH450" i="1"/>
  <c r="AI450" i="1"/>
  <c r="AJ450" i="1"/>
  <c r="AK450" i="1"/>
  <c r="F451" i="1"/>
  <c r="K451" i="1"/>
  <c r="AO451" i="1"/>
  <c r="L451" i="1"/>
  <c r="T451" i="1"/>
  <c r="V451" i="1"/>
  <c r="W451" i="1"/>
  <c r="X451" i="1"/>
  <c r="Y451" i="1"/>
  <c r="Z451" i="1"/>
  <c r="AA451" i="1"/>
  <c r="AB451" i="1"/>
  <c r="AC451" i="1"/>
  <c r="AD451" i="1"/>
  <c r="AE451" i="1"/>
  <c r="AF451" i="1"/>
  <c r="AG451" i="1"/>
  <c r="AH451" i="1"/>
  <c r="AI451" i="1"/>
  <c r="AJ451" i="1"/>
  <c r="AK451" i="1"/>
  <c r="AP451" i="1"/>
  <c r="F452" i="1"/>
  <c r="K452" i="1"/>
  <c r="L452" i="1"/>
  <c r="T452" i="1"/>
  <c r="V452" i="1"/>
  <c r="W452" i="1"/>
  <c r="X452" i="1"/>
  <c r="Y452" i="1"/>
  <c r="Z452" i="1"/>
  <c r="AA452" i="1"/>
  <c r="AB452" i="1"/>
  <c r="AC452" i="1"/>
  <c r="AD452" i="1"/>
  <c r="AE452" i="1"/>
  <c r="AF452" i="1"/>
  <c r="AG452" i="1"/>
  <c r="AH452" i="1"/>
  <c r="AI452" i="1"/>
  <c r="AJ452" i="1"/>
  <c r="AK452" i="1"/>
  <c r="F453" i="1"/>
  <c r="K453" i="1"/>
  <c r="AL453" i="1"/>
  <c r="L453" i="1"/>
  <c r="T453" i="1"/>
  <c r="V453" i="1"/>
  <c r="W453" i="1"/>
  <c r="X453" i="1"/>
  <c r="Y453" i="1"/>
  <c r="Z453" i="1"/>
  <c r="AA453" i="1"/>
  <c r="AB453" i="1"/>
  <c r="AC453" i="1"/>
  <c r="AD453" i="1"/>
  <c r="AE453" i="1"/>
  <c r="AF453" i="1"/>
  <c r="AG453" i="1"/>
  <c r="AH453" i="1"/>
  <c r="AI453" i="1"/>
  <c r="AJ453" i="1"/>
  <c r="AK453" i="1"/>
  <c r="AM453" i="1"/>
  <c r="F454" i="1"/>
  <c r="K454" i="1"/>
  <c r="L454" i="1"/>
  <c r="T454" i="1"/>
  <c r="V454" i="1"/>
  <c r="W454" i="1"/>
  <c r="X454" i="1"/>
  <c r="Y454" i="1"/>
  <c r="Z454" i="1"/>
  <c r="AA454" i="1"/>
  <c r="AB454" i="1"/>
  <c r="AC454" i="1"/>
  <c r="AD454" i="1"/>
  <c r="AE454" i="1"/>
  <c r="AF454" i="1"/>
  <c r="AG454" i="1"/>
  <c r="AH454" i="1"/>
  <c r="AI454" i="1"/>
  <c r="AJ454" i="1"/>
  <c r="AK454" i="1"/>
  <c r="F455" i="1"/>
  <c r="K455" i="1"/>
  <c r="AO455" i="1" s="1"/>
  <c r="L455" i="1"/>
  <c r="T455" i="1"/>
  <c r="V455" i="1"/>
  <c r="W455" i="1"/>
  <c r="X455" i="1"/>
  <c r="Y455" i="1"/>
  <c r="Z455" i="1"/>
  <c r="AA455" i="1"/>
  <c r="AB455" i="1"/>
  <c r="AC455" i="1"/>
  <c r="AD455" i="1"/>
  <c r="AE455" i="1"/>
  <c r="AF455" i="1"/>
  <c r="AG455" i="1"/>
  <c r="AH455" i="1"/>
  <c r="AI455" i="1"/>
  <c r="AJ455" i="1"/>
  <c r="AK455" i="1"/>
  <c r="AP455" i="1"/>
  <c r="F456" i="1"/>
  <c r="K456" i="1"/>
  <c r="AP456" i="1" s="1"/>
  <c r="L456" i="1"/>
  <c r="T456" i="1"/>
  <c r="V456" i="1"/>
  <c r="W456" i="1"/>
  <c r="X456" i="1"/>
  <c r="Y456" i="1"/>
  <c r="Z456" i="1"/>
  <c r="AA456" i="1"/>
  <c r="AB456" i="1"/>
  <c r="AC456" i="1"/>
  <c r="AD456" i="1"/>
  <c r="AE456" i="1"/>
  <c r="AF456" i="1"/>
  <c r="AG456" i="1"/>
  <c r="AH456" i="1"/>
  <c r="AI456" i="1"/>
  <c r="AJ456" i="1"/>
  <c r="AK456" i="1"/>
  <c r="F457" i="1"/>
  <c r="K457" i="1"/>
  <c r="AL457" i="1"/>
  <c r="L457" i="1"/>
  <c r="T457" i="1"/>
  <c r="V457" i="1"/>
  <c r="W457" i="1"/>
  <c r="X457" i="1"/>
  <c r="Y457" i="1"/>
  <c r="Z457" i="1"/>
  <c r="AA457" i="1"/>
  <c r="AB457" i="1"/>
  <c r="AC457" i="1"/>
  <c r="AD457" i="1"/>
  <c r="AE457" i="1"/>
  <c r="AF457" i="1"/>
  <c r="AG457" i="1"/>
  <c r="AH457" i="1"/>
  <c r="AI457" i="1"/>
  <c r="AJ457" i="1"/>
  <c r="AK457" i="1"/>
  <c r="F458" i="1"/>
  <c r="K458" i="1"/>
  <c r="AN458" i="1" s="1"/>
  <c r="L458" i="1"/>
  <c r="T458" i="1"/>
  <c r="V458" i="1"/>
  <c r="W458" i="1"/>
  <c r="X458" i="1"/>
  <c r="Y458" i="1"/>
  <c r="Z458" i="1"/>
  <c r="AA458" i="1"/>
  <c r="AB458" i="1"/>
  <c r="AC458" i="1"/>
  <c r="AD458" i="1"/>
  <c r="AE458" i="1"/>
  <c r="AF458" i="1"/>
  <c r="AG458" i="1"/>
  <c r="AH458" i="1"/>
  <c r="AI458" i="1"/>
  <c r="AJ458" i="1"/>
  <c r="AK458" i="1"/>
  <c r="AP458" i="1"/>
  <c r="F459" i="1"/>
  <c r="K459" i="1"/>
  <c r="L459" i="1"/>
  <c r="T459" i="1"/>
  <c r="V459" i="1"/>
  <c r="W459" i="1"/>
  <c r="X459" i="1"/>
  <c r="Y459" i="1"/>
  <c r="Z459" i="1"/>
  <c r="AA459" i="1"/>
  <c r="AB459" i="1"/>
  <c r="AC459" i="1"/>
  <c r="AD459" i="1"/>
  <c r="AE459" i="1"/>
  <c r="AF459" i="1"/>
  <c r="AG459" i="1"/>
  <c r="AH459" i="1"/>
  <c r="AI459" i="1"/>
  <c r="AJ459" i="1"/>
  <c r="AK459" i="1"/>
  <c r="AL459" i="1"/>
  <c r="F460" i="1"/>
  <c r="K460" i="1"/>
  <c r="AP460" i="1" s="1"/>
  <c r="L460" i="1"/>
  <c r="T460" i="1"/>
  <c r="V460" i="1"/>
  <c r="W460" i="1"/>
  <c r="X460" i="1"/>
  <c r="Y460" i="1"/>
  <c r="Z460" i="1"/>
  <c r="AA460" i="1"/>
  <c r="AB460" i="1"/>
  <c r="AC460" i="1"/>
  <c r="AD460" i="1"/>
  <c r="AE460" i="1"/>
  <c r="AF460" i="1"/>
  <c r="AG460" i="1"/>
  <c r="AH460" i="1"/>
  <c r="AI460" i="1"/>
  <c r="AJ460" i="1"/>
  <c r="AK460" i="1"/>
  <c r="F461" i="1"/>
  <c r="K461" i="1"/>
  <c r="AL461" i="1"/>
  <c r="L461" i="1"/>
  <c r="T461" i="1"/>
  <c r="V461" i="1"/>
  <c r="W461" i="1"/>
  <c r="X461" i="1"/>
  <c r="Y461" i="1"/>
  <c r="Z461" i="1"/>
  <c r="AA461" i="1"/>
  <c r="AB461" i="1"/>
  <c r="AC461" i="1"/>
  <c r="AD461" i="1"/>
  <c r="AE461" i="1"/>
  <c r="AF461" i="1"/>
  <c r="AG461" i="1"/>
  <c r="AH461" i="1"/>
  <c r="AI461" i="1"/>
  <c r="AJ461" i="1"/>
  <c r="AK461" i="1"/>
  <c r="AP461" i="1"/>
  <c r="F462" i="1"/>
  <c r="K462" i="1"/>
  <c r="AP462" i="1" s="1"/>
  <c r="L462" i="1"/>
  <c r="T462" i="1"/>
  <c r="V462" i="1"/>
  <c r="W462" i="1"/>
  <c r="X462" i="1"/>
  <c r="Y462" i="1"/>
  <c r="Z462" i="1"/>
  <c r="AA462" i="1"/>
  <c r="AB462" i="1"/>
  <c r="AC462" i="1"/>
  <c r="AD462" i="1"/>
  <c r="AE462" i="1"/>
  <c r="AF462" i="1"/>
  <c r="AG462" i="1"/>
  <c r="AH462" i="1"/>
  <c r="AI462" i="1"/>
  <c r="AJ462" i="1"/>
  <c r="AK462" i="1"/>
  <c r="AO462" i="1"/>
  <c r="F463" i="1"/>
  <c r="K463" i="1"/>
  <c r="AO463" i="1" s="1"/>
  <c r="L463" i="1"/>
  <c r="T463" i="1"/>
  <c r="V463" i="1"/>
  <c r="W463" i="1"/>
  <c r="X463" i="1"/>
  <c r="Y463" i="1"/>
  <c r="Z463" i="1"/>
  <c r="AA463" i="1"/>
  <c r="AB463" i="1"/>
  <c r="AC463" i="1"/>
  <c r="AD463" i="1"/>
  <c r="AE463" i="1"/>
  <c r="AF463" i="1"/>
  <c r="AG463" i="1"/>
  <c r="AH463" i="1"/>
  <c r="AI463" i="1"/>
  <c r="AJ463" i="1"/>
  <c r="AK463" i="1"/>
  <c r="AM463" i="1"/>
  <c r="F464" i="1"/>
  <c r="K464" i="1"/>
  <c r="L464" i="1"/>
  <c r="T464" i="1"/>
  <c r="V464" i="1"/>
  <c r="W464" i="1"/>
  <c r="X464" i="1"/>
  <c r="Y464" i="1"/>
  <c r="Z464" i="1"/>
  <c r="AA464" i="1"/>
  <c r="AB464" i="1"/>
  <c r="AC464" i="1"/>
  <c r="AD464" i="1"/>
  <c r="AE464" i="1"/>
  <c r="AF464" i="1"/>
  <c r="AG464" i="1"/>
  <c r="AH464" i="1"/>
  <c r="AI464" i="1"/>
  <c r="AJ464" i="1"/>
  <c r="AK464" i="1"/>
  <c r="F465" i="1"/>
  <c r="K465" i="1"/>
  <c r="AL465" i="1" s="1"/>
  <c r="L465" i="1"/>
  <c r="T465" i="1"/>
  <c r="V465" i="1"/>
  <c r="W465" i="1"/>
  <c r="X465" i="1"/>
  <c r="Y465" i="1"/>
  <c r="Z465" i="1"/>
  <c r="AA465" i="1"/>
  <c r="AB465" i="1"/>
  <c r="AC465" i="1"/>
  <c r="AD465" i="1"/>
  <c r="AE465" i="1"/>
  <c r="AF465" i="1"/>
  <c r="AG465" i="1"/>
  <c r="AH465" i="1"/>
  <c r="AI465" i="1"/>
  <c r="AJ465" i="1"/>
  <c r="AK465" i="1"/>
  <c r="F466" i="1"/>
  <c r="K466" i="1"/>
  <c r="AN466" i="1" s="1"/>
  <c r="L466" i="1"/>
  <c r="T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O466" i="1"/>
  <c r="F467" i="1"/>
  <c r="K467" i="1"/>
  <c r="AO467" i="1"/>
  <c r="L467" i="1"/>
  <c r="T467" i="1"/>
  <c r="V467" i="1"/>
  <c r="W467" i="1"/>
  <c r="X467" i="1"/>
  <c r="Y467" i="1"/>
  <c r="Z467" i="1"/>
  <c r="AA467" i="1"/>
  <c r="AB467" i="1"/>
  <c r="AC467" i="1"/>
  <c r="AD467" i="1"/>
  <c r="AE467" i="1"/>
  <c r="AF467" i="1"/>
  <c r="AG467" i="1"/>
  <c r="AH467" i="1"/>
  <c r="AI467" i="1"/>
  <c r="AJ467" i="1"/>
  <c r="AK467" i="1"/>
  <c r="AM467" i="1"/>
  <c r="AN467" i="1"/>
  <c r="F468" i="1"/>
  <c r="K468" i="1"/>
  <c r="AO468" i="1" s="1"/>
  <c r="L468" i="1"/>
  <c r="T468" i="1"/>
  <c r="V468" i="1"/>
  <c r="W468" i="1"/>
  <c r="X468" i="1"/>
  <c r="Y468" i="1"/>
  <c r="Z468" i="1"/>
  <c r="AA468" i="1"/>
  <c r="AB468" i="1"/>
  <c r="AC468" i="1"/>
  <c r="AD468" i="1"/>
  <c r="AE468" i="1"/>
  <c r="AF468" i="1"/>
  <c r="AG468" i="1"/>
  <c r="AH468" i="1"/>
  <c r="AI468" i="1"/>
  <c r="AJ468" i="1"/>
  <c r="AK468" i="1"/>
  <c r="AP468" i="1"/>
  <c r="F469" i="1"/>
  <c r="K469" i="1"/>
  <c r="L469" i="1"/>
  <c r="T469" i="1"/>
  <c r="V469" i="1"/>
  <c r="W469" i="1"/>
  <c r="X469" i="1"/>
  <c r="Y469" i="1"/>
  <c r="Z469" i="1"/>
  <c r="AA469" i="1"/>
  <c r="AB469" i="1"/>
  <c r="AC469" i="1"/>
  <c r="AD469" i="1"/>
  <c r="AE469" i="1"/>
  <c r="AF469" i="1"/>
  <c r="AG469" i="1"/>
  <c r="AH469" i="1"/>
  <c r="AI469" i="1"/>
  <c r="AJ469" i="1"/>
  <c r="AK469" i="1"/>
  <c r="F470" i="1"/>
  <c r="K470" i="1"/>
  <c r="AN470" i="1" s="1"/>
  <c r="L470" i="1"/>
  <c r="T470" i="1"/>
  <c r="V470" i="1"/>
  <c r="W470" i="1"/>
  <c r="X470" i="1"/>
  <c r="Y470" i="1"/>
  <c r="Z470" i="1"/>
  <c r="AA470" i="1"/>
  <c r="AB470" i="1"/>
  <c r="AC470" i="1"/>
  <c r="AD470" i="1"/>
  <c r="AE470" i="1"/>
  <c r="AF470" i="1"/>
  <c r="AG470" i="1"/>
  <c r="AH470" i="1"/>
  <c r="AI470" i="1"/>
  <c r="AJ470" i="1"/>
  <c r="AK470" i="1"/>
  <c r="AL470" i="1"/>
  <c r="AP470" i="1"/>
  <c r="F471" i="1"/>
  <c r="K471" i="1"/>
  <c r="AP471" i="1" s="1"/>
  <c r="AO471" i="1"/>
  <c r="L471" i="1"/>
  <c r="T471" i="1"/>
  <c r="V471" i="1"/>
  <c r="W471" i="1"/>
  <c r="X471" i="1"/>
  <c r="Y471" i="1"/>
  <c r="Z471" i="1"/>
  <c r="AA471" i="1"/>
  <c r="AB471" i="1"/>
  <c r="AC471" i="1"/>
  <c r="AD471" i="1"/>
  <c r="AE471" i="1"/>
  <c r="AF471" i="1"/>
  <c r="AG471" i="1"/>
  <c r="AH471" i="1"/>
  <c r="AI471" i="1"/>
  <c r="AJ471" i="1"/>
  <c r="AK471" i="1"/>
  <c r="AL471" i="1"/>
  <c r="AN471" i="1"/>
  <c r="F472" i="1"/>
  <c r="K472" i="1"/>
  <c r="AL472" i="1"/>
  <c r="L472" i="1"/>
  <c r="T472" i="1"/>
  <c r="V472" i="1"/>
  <c r="W472" i="1"/>
  <c r="X472" i="1"/>
  <c r="Y472" i="1"/>
  <c r="Z472" i="1"/>
  <c r="AA472" i="1"/>
  <c r="AB472" i="1"/>
  <c r="AC472" i="1"/>
  <c r="AD472" i="1"/>
  <c r="AE472" i="1"/>
  <c r="AF472" i="1"/>
  <c r="AG472" i="1"/>
  <c r="AH472" i="1"/>
  <c r="AI472" i="1"/>
  <c r="AJ472" i="1"/>
  <c r="AK472" i="1"/>
  <c r="F473" i="1"/>
  <c r="K473" i="1"/>
  <c r="L473" i="1"/>
  <c r="T473" i="1"/>
  <c r="V473" i="1"/>
  <c r="W473" i="1"/>
  <c r="X473" i="1"/>
  <c r="Y473" i="1"/>
  <c r="Z473" i="1"/>
  <c r="AA473" i="1"/>
  <c r="AB473" i="1"/>
  <c r="AC473" i="1"/>
  <c r="AD473" i="1"/>
  <c r="AE473" i="1"/>
  <c r="AF473" i="1"/>
  <c r="AG473" i="1"/>
  <c r="AH473" i="1"/>
  <c r="AI473" i="1"/>
  <c r="AJ473" i="1"/>
  <c r="AK473" i="1"/>
  <c r="F474" i="1"/>
  <c r="K474" i="1"/>
  <c r="AM474" i="1"/>
  <c r="L474" i="1"/>
  <c r="T474" i="1"/>
  <c r="V474" i="1"/>
  <c r="W474" i="1"/>
  <c r="X474" i="1"/>
  <c r="Y474" i="1"/>
  <c r="Z474" i="1"/>
  <c r="AA474" i="1"/>
  <c r="AB474" i="1"/>
  <c r="AC474" i="1"/>
  <c r="AD474" i="1"/>
  <c r="AE474" i="1"/>
  <c r="AF474" i="1"/>
  <c r="AG474" i="1"/>
  <c r="AH474" i="1"/>
  <c r="AI474" i="1"/>
  <c r="AJ474" i="1"/>
  <c r="AK474" i="1"/>
  <c r="AL474" i="1"/>
  <c r="AN474" i="1"/>
  <c r="AP474" i="1"/>
  <c r="F475" i="1"/>
  <c r="K475" i="1"/>
  <c r="AP475" i="1" s="1"/>
  <c r="AO475" i="1"/>
  <c r="L475" i="1"/>
  <c r="T475" i="1"/>
  <c r="V475" i="1"/>
  <c r="W475" i="1"/>
  <c r="X475" i="1"/>
  <c r="Y475" i="1"/>
  <c r="Z475" i="1"/>
  <c r="AA475" i="1"/>
  <c r="AB475" i="1"/>
  <c r="AC475" i="1"/>
  <c r="AD475" i="1"/>
  <c r="AE475" i="1"/>
  <c r="AF475" i="1"/>
  <c r="AG475" i="1"/>
  <c r="AH475" i="1"/>
  <c r="AI475" i="1"/>
  <c r="AJ475" i="1"/>
  <c r="AK475" i="1"/>
  <c r="AL475" i="1"/>
  <c r="AN475" i="1"/>
  <c r="F476" i="1"/>
  <c r="K476" i="1"/>
  <c r="AL476" i="1" s="1"/>
  <c r="L476" i="1"/>
  <c r="T476" i="1"/>
  <c r="V476" i="1"/>
  <c r="W476" i="1"/>
  <c r="X476" i="1"/>
  <c r="Y476" i="1"/>
  <c r="Z476" i="1"/>
  <c r="AA476" i="1"/>
  <c r="AB476" i="1"/>
  <c r="AC476" i="1"/>
  <c r="AD476" i="1"/>
  <c r="AE476" i="1"/>
  <c r="AF476" i="1"/>
  <c r="AG476" i="1"/>
  <c r="AH476" i="1"/>
  <c r="AI476" i="1"/>
  <c r="AJ476" i="1"/>
  <c r="AK476" i="1"/>
  <c r="AO476" i="1"/>
  <c r="F477" i="1"/>
  <c r="K477" i="1"/>
  <c r="L477" i="1"/>
  <c r="T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F478" i="1"/>
  <c r="K478" i="1"/>
  <c r="AM478" i="1"/>
  <c r="L478" i="1"/>
  <c r="T478" i="1"/>
  <c r="V478" i="1"/>
  <c r="W478" i="1"/>
  <c r="X478" i="1"/>
  <c r="Y478" i="1"/>
  <c r="Z478" i="1"/>
  <c r="AA478" i="1"/>
  <c r="AB478" i="1"/>
  <c r="AC478" i="1"/>
  <c r="AD478" i="1"/>
  <c r="AE478" i="1"/>
  <c r="AF478" i="1"/>
  <c r="AG478" i="1"/>
  <c r="AH478" i="1"/>
  <c r="AI478" i="1"/>
  <c r="AJ478" i="1"/>
  <c r="AK478" i="1"/>
  <c r="AL478" i="1"/>
  <c r="F479" i="1"/>
  <c r="K479" i="1"/>
  <c r="AO479" i="1"/>
  <c r="L479" i="1"/>
  <c r="T479" i="1"/>
  <c r="V479" i="1"/>
  <c r="W479" i="1"/>
  <c r="X479" i="1"/>
  <c r="Y479" i="1"/>
  <c r="Z479" i="1"/>
  <c r="AA479" i="1"/>
  <c r="AB479" i="1"/>
  <c r="AC479" i="1"/>
  <c r="AD479" i="1"/>
  <c r="AE479" i="1"/>
  <c r="AF479" i="1"/>
  <c r="AG479" i="1"/>
  <c r="AH479" i="1"/>
  <c r="AI479" i="1"/>
  <c r="AJ479" i="1"/>
  <c r="AK479" i="1"/>
  <c r="AM479" i="1"/>
  <c r="AN479" i="1"/>
  <c r="F480" i="1"/>
  <c r="K480" i="1"/>
  <c r="AL480" i="1"/>
  <c r="L480" i="1"/>
  <c r="T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O480" i="1"/>
  <c r="F481" i="1"/>
  <c r="K481" i="1"/>
  <c r="AL481" i="1"/>
  <c r="L481" i="1"/>
  <c r="T481" i="1"/>
  <c r="V481" i="1"/>
  <c r="W481" i="1"/>
  <c r="X481" i="1"/>
  <c r="Y481" i="1"/>
  <c r="Z481" i="1"/>
  <c r="AA481" i="1"/>
  <c r="AB481" i="1"/>
  <c r="AC481" i="1"/>
  <c r="AD481" i="1"/>
  <c r="AE481" i="1"/>
  <c r="AF481" i="1"/>
  <c r="AG481" i="1"/>
  <c r="AH481" i="1"/>
  <c r="AI481" i="1"/>
  <c r="AJ481" i="1"/>
  <c r="AK481" i="1"/>
  <c r="AN481" i="1"/>
  <c r="F482" i="1"/>
  <c r="K482" i="1"/>
  <c r="AM482" i="1" s="1"/>
  <c r="L482" i="1"/>
  <c r="T482" i="1"/>
  <c r="V482" i="1"/>
  <c r="W482" i="1"/>
  <c r="X482" i="1"/>
  <c r="Y482" i="1"/>
  <c r="Z482" i="1"/>
  <c r="AA482" i="1"/>
  <c r="AB482" i="1"/>
  <c r="AC482" i="1"/>
  <c r="AD482" i="1"/>
  <c r="AE482" i="1"/>
  <c r="AF482" i="1"/>
  <c r="AG482" i="1"/>
  <c r="AH482" i="1"/>
  <c r="AI482" i="1"/>
  <c r="AJ482" i="1"/>
  <c r="AK482" i="1"/>
  <c r="AO482" i="1"/>
  <c r="F483" i="1"/>
  <c r="K483" i="1"/>
  <c r="AO483" i="1"/>
  <c r="L483" i="1"/>
  <c r="T483" i="1"/>
  <c r="V483" i="1"/>
  <c r="W483" i="1"/>
  <c r="X483" i="1"/>
  <c r="Y483" i="1"/>
  <c r="Z483" i="1"/>
  <c r="AA483" i="1"/>
  <c r="AB483" i="1"/>
  <c r="AC483" i="1"/>
  <c r="AD483" i="1"/>
  <c r="AE483" i="1"/>
  <c r="AF483" i="1"/>
  <c r="AG483" i="1"/>
  <c r="AH483" i="1"/>
  <c r="AI483" i="1"/>
  <c r="AJ483" i="1"/>
  <c r="AK483" i="1"/>
  <c r="AM483" i="1"/>
  <c r="AN483" i="1"/>
  <c r="F484" i="1"/>
  <c r="K484" i="1"/>
  <c r="AL484" i="1" s="1"/>
  <c r="L484" i="1"/>
  <c r="T484" i="1"/>
  <c r="V484" i="1"/>
  <c r="W484" i="1"/>
  <c r="X484" i="1"/>
  <c r="Y484" i="1"/>
  <c r="Z484" i="1"/>
  <c r="AA484" i="1"/>
  <c r="AB484" i="1"/>
  <c r="AC484" i="1"/>
  <c r="AD484" i="1"/>
  <c r="AE484" i="1"/>
  <c r="AF484" i="1"/>
  <c r="AG484" i="1"/>
  <c r="AH484" i="1"/>
  <c r="AI484" i="1"/>
  <c r="AJ484" i="1"/>
  <c r="AK484" i="1"/>
  <c r="AO484" i="1"/>
  <c r="F485" i="1"/>
  <c r="K485" i="1"/>
  <c r="L485" i="1"/>
  <c r="T485" i="1"/>
  <c r="V485" i="1"/>
  <c r="W485" i="1"/>
  <c r="X485" i="1"/>
  <c r="Y485" i="1"/>
  <c r="Z485" i="1"/>
  <c r="AA485" i="1"/>
  <c r="AB485" i="1"/>
  <c r="AC485" i="1"/>
  <c r="AD485" i="1"/>
  <c r="AE485" i="1"/>
  <c r="AF485" i="1"/>
  <c r="AG485" i="1"/>
  <c r="AH485" i="1"/>
  <c r="AI485" i="1"/>
  <c r="AJ485" i="1"/>
  <c r="AK485" i="1"/>
  <c r="AN485" i="1"/>
  <c r="F486" i="1"/>
  <c r="K486" i="1"/>
  <c r="L486" i="1"/>
  <c r="T486" i="1"/>
  <c r="V486" i="1"/>
  <c r="W486" i="1"/>
  <c r="X486" i="1"/>
  <c r="Y486" i="1"/>
  <c r="Z486" i="1"/>
  <c r="AA486" i="1"/>
  <c r="AB486" i="1"/>
  <c r="AC486" i="1"/>
  <c r="AD486" i="1"/>
  <c r="AE486" i="1"/>
  <c r="AF486" i="1"/>
  <c r="AG486" i="1"/>
  <c r="AH486" i="1"/>
  <c r="AI486" i="1"/>
  <c r="AJ486" i="1"/>
  <c r="AK486" i="1"/>
  <c r="AL486" i="1"/>
  <c r="F487" i="1"/>
  <c r="K487" i="1"/>
  <c r="AO487" i="1"/>
  <c r="L487" i="1"/>
  <c r="T487" i="1"/>
  <c r="V487" i="1"/>
  <c r="W487" i="1"/>
  <c r="X487" i="1"/>
  <c r="Y487" i="1"/>
  <c r="Z487" i="1"/>
  <c r="AA487" i="1"/>
  <c r="AB487" i="1"/>
  <c r="AC487" i="1"/>
  <c r="AD487" i="1"/>
  <c r="AE487" i="1"/>
  <c r="AF487" i="1"/>
  <c r="AG487" i="1"/>
  <c r="AH487" i="1"/>
  <c r="AI487" i="1"/>
  <c r="AJ487" i="1"/>
  <c r="AK487" i="1"/>
  <c r="AP487" i="1"/>
  <c r="F488" i="1"/>
  <c r="K488" i="1"/>
  <c r="AL488" i="1"/>
  <c r="L488" i="1"/>
  <c r="T488" i="1"/>
  <c r="V488" i="1"/>
  <c r="W488" i="1"/>
  <c r="X488" i="1"/>
  <c r="Y488" i="1"/>
  <c r="Z488" i="1"/>
  <c r="AA488" i="1"/>
  <c r="AB488" i="1"/>
  <c r="AC488" i="1"/>
  <c r="AD488" i="1"/>
  <c r="AE488" i="1"/>
  <c r="AF488" i="1"/>
  <c r="AG488" i="1"/>
  <c r="AH488" i="1"/>
  <c r="AI488" i="1"/>
  <c r="AJ488" i="1"/>
  <c r="AK488" i="1"/>
  <c r="AO488" i="1"/>
  <c r="F489" i="1"/>
  <c r="K489" i="1"/>
  <c r="AL489" i="1"/>
  <c r="L489" i="1"/>
  <c r="T489" i="1"/>
  <c r="V489" i="1"/>
  <c r="W489" i="1"/>
  <c r="X489" i="1"/>
  <c r="Y489" i="1"/>
  <c r="Z489" i="1"/>
  <c r="AA489" i="1"/>
  <c r="AB489" i="1"/>
  <c r="AC489" i="1"/>
  <c r="AD489" i="1"/>
  <c r="AE489" i="1"/>
  <c r="AF489" i="1"/>
  <c r="AG489" i="1"/>
  <c r="AH489" i="1"/>
  <c r="AI489" i="1"/>
  <c r="AJ489" i="1"/>
  <c r="AK489" i="1"/>
  <c r="F490" i="1"/>
  <c r="K490" i="1"/>
  <c r="AM490" i="1"/>
  <c r="L490" i="1"/>
  <c r="T490" i="1"/>
  <c r="V490" i="1"/>
  <c r="W490" i="1"/>
  <c r="X490" i="1"/>
  <c r="Y490" i="1"/>
  <c r="Z490" i="1"/>
  <c r="AA490" i="1"/>
  <c r="AB490" i="1"/>
  <c r="AC490" i="1"/>
  <c r="AD490" i="1"/>
  <c r="AE490" i="1"/>
  <c r="AF490" i="1"/>
  <c r="AG490" i="1"/>
  <c r="AH490" i="1"/>
  <c r="AI490" i="1"/>
  <c r="AJ490" i="1"/>
  <c r="AK490" i="1"/>
  <c r="AO490" i="1"/>
  <c r="AP490" i="1"/>
  <c r="F491" i="1"/>
  <c r="K491" i="1"/>
  <c r="AO491" i="1"/>
  <c r="L491" i="1"/>
  <c r="T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M491" i="1"/>
  <c r="AN491" i="1"/>
  <c r="F492" i="1"/>
  <c r="K492" i="1"/>
  <c r="AO492" i="1"/>
  <c r="L492" i="1"/>
  <c r="T492" i="1"/>
  <c r="V492" i="1"/>
  <c r="W492" i="1"/>
  <c r="X492" i="1"/>
  <c r="Y492" i="1"/>
  <c r="Z492" i="1"/>
  <c r="AA492" i="1"/>
  <c r="AB492" i="1"/>
  <c r="AC492" i="1"/>
  <c r="AD492" i="1"/>
  <c r="AE492" i="1"/>
  <c r="AF492" i="1"/>
  <c r="AG492" i="1"/>
  <c r="AH492" i="1"/>
  <c r="AI492" i="1"/>
  <c r="AJ492" i="1"/>
  <c r="AK492" i="1"/>
  <c r="AL492" i="1"/>
  <c r="F493" i="1"/>
  <c r="K493" i="1"/>
  <c r="AL493" i="1" s="1"/>
  <c r="L493" i="1"/>
  <c r="T493" i="1"/>
  <c r="V493" i="1"/>
  <c r="W493" i="1"/>
  <c r="X493" i="1"/>
  <c r="Y493" i="1"/>
  <c r="Z493" i="1"/>
  <c r="AA493" i="1"/>
  <c r="AB493" i="1"/>
  <c r="AC493" i="1"/>
  <c r="AD493" i="1"/>
  <c r="AE493" i="1"/>
  <c r="AF493" i="1"/>
  <c r="AG493" i="1"/>
  <c r="AH493" i="1"/>
  <c r="AI493" i="1"/>
  <c r="AJ493" i="1"/>
  <c r="AK493" i="1"/>
  <c r="AN493" i="1"/>
  <c r="F494" i="1"/>
  <c r="K494" i="1"/>
  <c r="AM494" i="1" s="1"/>
  <c r="L494" i="1"/>
  <c r="T494" i="1"/>
  <c r="V494" i="1"/>
  <c r="W494" i="1"/>
  <c r="X494" i="1"/>
  <c r="Y494" i="1"/>
  <c r="Z494" i="1"/>
  <c r="AA494" i="1"/>
  <c r="AB494" i="1"/>
  <c r="AC494" i="1"/>
  <c r="AD494" i="1"/>
  <c r="AE494" i="1"/>
  <c r="AF494" i="1"/>
  <c r="AG494" i="1"/>
  <c r="AH494" i="1"/>
  <c r="AI494" i="1"/>
  <c r="AJ494" i="1"/>
  <c r="AK494" i="1"/>
  <c r="F495" i="1"/>
  <c r="K495" i="1"/>
  <c r="L495" i="1"/>
  <c r="T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F496" i="1"/>
  <c r="K496" i="1"/>
  <c r="L496" i="1"/>
  <c r="T496" i="1"/>
  <c r="V496" i="1"/>
  <c r="W496" i="1"/>
  <c r="X496" i="1"/>
  <c r="Y496" i="1"/>
  <c r="Z496" i="1"/>
  <c r="AA496" i="1"/>
  <c r="AB496" i="1"/>
  <c r="AC496" i="1"/>
  <c r="AD496" i="1"/>
  <c r="AE496" i="1"/>
  <c r="AF496" i="1"/>
  <c r="AG496" i="1"/>
  <c r="AH496" i="1"/>
  <c r="AI496" i="1"/>
  <c r="AJ496" i="1"/>
  <c r="AK496" i="1"/>
  <c r="F497" i="1"/>
  <c r="K497" i="1"/>
  <c r="AL497" i="1"/>
  <c r="L497" i="1"/>
  <c r="T497" i="1"/>
  <c r="V497" i="1"/>
  <c r="W497" i="1"/>
  <c r="X497" i="1"/>
  <c r="Y497" i="1"/>
  <c r="Z497" i="1"/>
  <c r="AA497" i="1"/>
  <c r="AB497" i="1"/>
  <c r="AC497" i="1"/>
  <c r="AD497" i="1"/>
  <c r="AE497" i="1"/>
  <c r="AF497" i="1"/>
  <c r="AG497" i="1"/>
  <c r="AH497" i="1"/>
  <c r="AI497" i="1"/>
  <c r="AJ497" i="1"/>
  <c r="AK497" i="1"/>
  <c r="F498" i="1"/>
  <c r="K498" i="1"/>
  <c r="AM498" i="1"/>
  <c r="L498" i="1"/>
  <c r="T498" i="1"/>
  <c r="V498" i="1"/>
  <c r="W498" i="1"/>
  <c r="X498" i="1"/>
  <c r="Y498" i="1"/>
  <c r="Z498" i="1"/>
  <c r="AA498" i="1"/>
  <c r="AB498" i="1"/>
  <c r="AC498" i="1"/>
  <c r="AD498" i="1"/>
  <c r="AE498" i="1"/>
  <c r="AF498" i="1"/>
  <c r="AG498" i="1"/>
  <c r="AH498" i="1"/>
  <c r="AI498" i="1"/>
  <c r="AJ498" i="1"/>
  <c r="AK498" i="1"/>
  <c r="F499" i="1"/>
  <c r="K499" i="1"/>
  <c r="AO499" i="1" s="1"/>
  <c r="L499" i="1"/>
  <c r="T499" i="1"/>
  <c r="V499" i="1"/>
  <c r="W499" i="1"/>
  <c r="X499" i="1"/>
  <c r="Y499" i="1"/>
  <c r="Z499" i="1"/>
  <c r="AA499" i="1"/>
  <c r="AB499" i="1"/>
  <c r="AC499" i="1"/>
  <c r="AD499" i="1"/>
  <c r="AE499" i="1"/>
  <c r="AF499" i="1"/>
  <c r="AG499" i="1"/>
  <c r="AH499" i="1"/>
  <c r="AI499" i="1"/>
  <c r="AJ499" i="1"/>
  <c r="AK499" i="1"/>
  <c r="AP499" i="1"/>
  <c r="F500" i="1"/>
  <c r="K500" i="1"/>
  <c r="L500" i="1"/>
  <c r="T500" i="1"/>
  <c r="V500" i="1"/>
  <c r="W500" i="1"/>
  <c r="X500" i="1"/>
  <c r="Y500" i="1"/>
  <c r="Z500" i="1"/>
  <c r="AA500" i="1"/>
  <c r="AB500" i="1"/>
  <c r="AC500" i="1"/>
  <c r="AD500" i="1"/>
  <c r="AE500" i="1"/>
  <c r="AF500" i="1"/>
  <c r="AG500" i="1"/>
  <c r="AH500" i="1"/>
  <c r="AI500" i="1"/>
  <c r="AJ500" i="1"/>
  <c r="AK500" i="1"/>
  <c r="AL500" i="1"/>
  <c r="AO500" i="1"/>
  <c r="F501" i="1"/>
  <c r="K501" i="1"/>
  <c r="AL501" i="1" s="1"/>
  <c r="L501" i="1"/>
  <c r="T501" i="1"/>
  <c r="V501" i="1"/>
  <c r="W501" i="1"/>
  <c r="X501" i="1"/>
  <c r="Y501" i="1"/>
  <c r="Z501" i="1"/>
  <c r="AA501" i="1"/>
  <c r="AB501" i="1"/>
  <c r="AC501" i="1"/>
  <c r="AD501" i="1"/>
  <c r="AE501" i="1"/>
  <c r="AF501" i="1"/>
  <c r="AG501" i="1"/>
  <c r="AH501" i="1"/>
  <c r="AI501" i="1"/>
  <c r="AJ501" i="1"/>
  <c r="AK501" i="1"/>
  <c r="F502" i="1"/>
  <c r="K502" i="1"/>
  <c r="AM502" i="1"/>
  <c r="L502" i="1"/>
  <c r="T502" i="1"/>
  <c r="V502" i="1"/>
  <c r="W502" i="1"/>
  <c r="X502" i="1"/>
  <c r="Y502" i="1"/>
  <c r="Z502" i="1"/>
  <c r="AA502" i="1"/>
  <c r="AB502" i="1"/>
  <c r="AC502" i="1"/>
  <c r="AD502" i="1"/>
  <c r="AE502" i="1"/>
  <c r="AF502" i="1"/>
  <c r="AG502" i="1"/>
  <c r="AH502" i="1"/>
  <c r="AI502" i="1"/>
  <c r="AJ502" i="1"/>
  <c r="AK502" i="1"/>
  <c r="F503" i="1"/>
  <c r="K503" i="1"/>
  <c r="AO503" i="1"/>
  <c r="L503" i="1"/>
  <c r="T503" i="1"/>
  <c r="V503" i="1"/>
  <c r="W503" i="1"/>
  <c r="X503" i="1"/>
  <c r="Y503" i="1"/>
  <c r="Z503" i="1"/>
  <c r="AA503" i="1"/>
  <c r="AB503" i="1"/>
  <c r="AC503" i="1"/>
  <c r="AD503" i="1"/>
  <c r="AE503" i="1"/>
  <c r="AF503" i="1"/>
  <c r="AG503" i="1"/>
  <c r="AH503" i="1"/>
  <c r="AI503" i="1"/>
  <c r="AJ503" i="1"/>
  <c r="AK503" i="1"/>
  <c r="AL503" i="1"/>
  <c r="F504" i="1"/>
  <c r="K504" i="1"/>
  <c r="AL504" i="1" s="1"/>
  <c r="L504" i="1"/>
  <c r="T504" i="1"/>
  <c r="V504" i="1"/>
  <c r="W504" i="1"/>
  <c r="X504" i="1"/>
  <c r="Y504" i="1"/>
  <c r="Z504" i="1"/>
  <c r="AA504" i="1"/>
  <c r="AB504" i="1"/>
  <c r="AC504" i="1"/>
  <c r="AD504" i="1"/>
  <c r="AE504" i="1"/>
  <c r="AF504" i="1"/>
  <c r="AG504" i="1"/>
  <c r="AH504" i="1"/>
  <c r="AI504" i="1"/>
  <c r="AJ504" i="1"/>
  <c r="AK504" i="1"/>
  <c r="F505" i="1"/>
  <c r="K505" i="1"/>
  <c r="AL505" i="1"/>
  <c r="L505" i="1"/>
  <c r="T505" i="1"/>
  <c r="V505" i="1"/>
  <c r="W505" i="1"/>
  <c r="X505" i="1"/>
  <c r="Y505" i="1"/>
  <c r="Z505" i="1"/>
  <c r="AA505" i="1"/>
  <c r="AB505" i="1"/>
  <c r="AC505" i="1"/>
  <c r="AD505" i="1"/>
  <c r="AE505" i="1"/>
  <c r="AF505" i="1"/>
  <c r="AG505" i="1"/>
  <c r="AH505" i="1"/>
  <c r="AI505" i="1"/>
  <c r="AJ505" i="1"/>
  <c r="AK505" i="1"/>
  <c r="F506" i="1"/>
  <c r="K506" i="1"/>
  <c r="L506" i="1"/>
  <c r="T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F507" i="1"/>
  <c r="K507" i="1"/>
  <c r="AO507" i="1"/>
  <c r="L507" i="1"/>
  <c r="T507" i="1"/>
  <c r="V507" i="1"/>
  <c r="W507" i="1"/>
  <c r="X507" i="1"/>
  <c r="Y507" i="1"/>
  <c r="Z507" i="1"/>
  <c r="AA507" i="1"/>
  <c r="AB507" i="1"/>
  <c r="AC507" i="1"/>
  <c r="AD507" i="1"/>
  <c r="AE507" i="1"/>
  <c r="AF507" i="1"/>
  <c r="AG507" i="1"/>
  <c r="AH507" i="1"/>
  <c r="AI507" i="1"/>
  <c r="AJ507" i="1"/>
  <c r="AK507" i="1"/>
  <c r="AL507" i="1"/>
  <c r="AM507" i="1"/>
  <c r="AP507" i="1"/>
  <c r="F508" i="1"/>
  <c r="K508" i="1"/>
  <c r="AO508" i="1"/>
  <c r="L508" i="1"/>
  <c r="T508" i="1"/>
  <c r="V508" i="1"/>
  <c r="W508" i="1"/>
  <c r="X508" i="1"/>
  <c r="Y508" i="1"/>
  <c r="Z508" i="1"/>
  <c r="AA508" i="1"/>
  <c r="AB508" i="1"/>
  <c r="AC508" i="1"/>
  <c r="AD508" i="1"/>
  <c r="AE508" i="1"/>
  <c r="AF508" i="1"/>
  <c r="AG508" i="1"/>
  <c r="AH508" i="1"/>
  <c r="AI508" i="1"/>
  <c r="AJ508" i="1"/>
  <c r="AK508" i="1"/>
  <c r="AL508" i="1"/>
  <c r="F509" i="1"/>
  <c r="K509" i="1"/>
  <c r="AL509" i="1"/>
  <c r="L509" i="1"/>
  <c r="T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M509" i="1"/>
  <c r="AN509" i="1"/>
  <c r="F510" i="1"/>
  <c r="K510" i="1"/>
  <c r="AM510" i="1"/>
  <c r="L510" i="1"/>
  <c r="T510" i="1"/>
  <c r="V510" i="1"/>
  <c r="W510" i="1"/>
  <c r="X510" i="1"/>
  <c r="Y510" i="1"/>
  <c r="Z510" i="1"/>
  <c r="AA510" i="1"/>
  <c r="AB510" i="1"/>
  <c r="AC510" i="1"/>
  <c r="AD510" i="1"/>
  <c r="AE510" i="1"/>
  <c r="AF510" i="1"/>
  <c r="AG510" i="1"/>
  <c r="AH510" i="1"/>
  <c r="AI510" i="1"/>
  <c r="AJ510" i="1"/>
  <c r="AK510" i="1"/>
  <c r="AP510" i="1"/>
  <c r="F511" i="1"/>
  <c r="K511" i="1"/>
  <c r="AP511" i="1" s="1"/>
  <c r="L511" i="1"/>
  <c r="T511" i="1"/>
  <c r="V511" i="1"/>
  <c r="W511" i="1"/>
  <c r="X511" i="1"/>
  <c r="Y511" i="1"/>
  <c r="Z511" i="1"/>
  <c r="AA511" i="1"/>
  <c r="AB511" i="1"/>
  <c r="AC511" i="1"/>
  <c r="AD511" i="1"/>
  <c r="AE511" i="1"/>
  <c r="AF511" i="1"/>
  <c r="AG511" i="1"/>
  <c r="AH511" i="1"/>
  <c r="AI511" i="1"/>
  <c r="AJ511" i="1"/>
  <c r="AK511" i="1"/>
  <c r="AL511" i="1"/>
  <c r="AN511" i="1"/>
  <c r="F512" i="1"/>
  <c r="K512" i="1"/>
  <c r="AM512" i="1"/>
  <c r="L512" i="1"/>
  <c r="T512" i="1"/>
  <c r="V512" i="1"/>
  <c r="W512" i="1"/>
  <c r="X512" i="1"/>
  <c r="Y512" i="1"/>
  <c r="Z512" i="1"/>
  <c r="AA512" i="1"/>
  <c r="AB512" i="1"/>
  <c r="AC512" i="1"/>
  <c r="AD512" i="1"/>
  <c r="AE512" i="1"/>
  <c r="AF512" i="1"/>
  <c r="AG512" i="1"/>
  <c r="AH512" i="1"/>
  <c r="AI512" i="1"/>
  <c r="AJ512" i="1"/>
  <c r="AK512" i="1"/>
  <c r="F513" i="1"/>
  <c r="K513" i="1"/>
  <c r="AM513" i="1" s="1"/>
  <c r="L513" i="1"/>
  <c r="T513" i="1"/>
  <c r="V513" i="1"/>
  <c r="W513" i="1"/>
  <c r="X513" i="1"/>
  <c r="Y513" i="1"/>
  <c r="Z513" i="1"/>
  <c r="AA513" i="1"/>
  <c r="AB513" i="1"/>
  <c r="AC513" i="1"/>
  <c r="AD513" i="1"/>
  <c r="AE513" i="1"/>
  <c r="AF513" i="1"/>
  <c r="AG513" i="1"/>
  <c r="AH513" i="1"/>
  <c r="AI513" i="1"/>
  <c r="AJ513" i="1"/>
  <c r="AK513" i="1"/>
  <c r="F514" i="1"/>
  <c r="K514" i="1"/>
  <c r="AO514" i="1"/>
  <c r="L514" i="1"/>
  <c r="T514" i="1"/>
  <c r="V514" i="1"/>
  <c r="W514" i="1"/>
  <c r="X514" i="1"/>
  <c r="Y514" i="1"/>
  <c r="Z514" i="1"/>
  <c r="AA514" i="1"/>
  <c r="AB514" i="1"/>
  <c r="AC514" i="1"/>
  <c r="AD514" i="1"/>
  <c r="AE514" i="1"/>
  <c r="AF514" i="1"/>
  <c r="AG514" i="1"/>
  <c r="AH514" i="1"/>
  <c r="AI514" i="1"/>
  <c r="AJ514" i="1"/>
  <c r="AK514" i="1"/>
  <c r="AP514" i="1"/>
  <c r="F515" i="1"/>
  <c r="K515" i="1"/>
  <c r="AO515" i="1"/>
  <c r="L515" i="1"/>
  <c r="T515" i="1"/>
  <c r="V515" i="1"/>
  <c r="W515" i="1"/>
  <c r="X515" i="1"/>
  <c r="Y515" i="1"/>
  <c r="Z515" i="1"/>
  <c r="AA515" i="1"/>
  <c r="AB515" i="1"/>
  <c r="AC515" i="1"/>
  <c r="AD515" i="1"/>
  <c r="AE515" i="1"/>
  <c r="AF515" i="1"/>
  <c r="AG515" i="1"/>
  <c r="AH515" i="1"/>
  <c r="AI515" i="1"/>
  <c r="AJ515" i="1"/>
  <c r="AK515" i="1"/>
  <c r="AL515" i="1"/>
  <c r="F516" i="1"/>
  <c r="K516" i="1"/>
  <c r="AM516" i="1"/>
  <c r="L516" i="1"/>
  <c r="T516" i="1"/>
  <c r="V516" i="1"/>
  <c r="W516" i="1"/>
  <c r="X516" i="1"/>
  <c r="Y516" i="1"/>
  <c r="Z516" i="1"/>
  <c r="AA516" i="1"/>
  <c r="AB516" i="1"/>
  <c r="AC516" i="1"/>
  <c r="AD516" i="1"/>
  <c r="AE516" i="1"/>
  <c r="AF516" i="1"/>
  <c r="AG516" i="1"/>
  <c r="AH516" i="1"/>
  <c r="AI516" i="1"/>
  <c r="AJ516" i="1"/>
  <c r="AK516" i="1"/>
  <c r="F517" i="1"/>
  <c r="K517" i="1"/>
  <c r="AO517" i="1" s="1"/>
  <c r="L517" i="1"/>
  <c r="T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F518" i="1"/>
  <c r="K518" i="1"/>
  <c r="AM518" i="1"/>
  <c r="L518" i="1"/>
  <c r="T518" i="1"/>
  <c r="V518" i="1"/>
  <c r="W518" i="1"/>
  <c r="X518" i="1"/>
  <c r="Y518" i="1"/>
  <c r="Z518" i="1"/>
  <c r="AA518" i="1"/>
  <c r="AB518" i="1"/>
  <c r="AC518" i="1"/>
  <c r="AD518" i="1"/>
  <c r="AE518" i="1"/>
  <c r="AF518" i="1"/>
  <c r="AG518" i="1"/>
  <c r="AH518" i="1"/>
  <c r="AI518" i="1"/>
  <c r="AJ518" i="1"/>
  <c r="AK518" i="1"/>
  <c r="F519" i="1"/>
  <c r="K519" i="1"/>
  <c r="AO519" i="1"/>
  <c r="L519" i="1"/>
  <c r="T519" i="1"/>
  <c r="V519" i="1"/>
  <c r="W519" i="1"/>
  <c r="X519" i="1"/>
  <c r="Y519" i="1"/>
  <c r="Z519" i="1"/>
  <c r="AA519" i="1"/>
  <c r="AB519" i="1"/>
  <c r="AC519" i="1"/>
  <c r="AD519" i="1"/>
  <c r="AE519" i="1"/>
  <c r="AF519" i="1"/>
  <c r="AG519" i="1"/>
  <c r="AH519" i="1"/>
  <c r="AI519" i="1"/>
  <c r="AJ519" i="1"/>
  <c r="AK519" i="1"/>
  <c r="F520" i="1"/>
  <c r="K520" i="1"/>
  <c r="AM520" i="1" s="1"/>
  <c r="L520" i="1"/>
  <c r="T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F521" i="1"/>
  <c r="K521" i="1"/>
  <c r="AM521" i="1" s="1"/>
  <c r="L521" i="1"/>
  <c r="T521" i="1"/>
  <c r="V521" i="1"/>
  <c r="W521" i="1"/>
  <c r="X521" i="1"/>
  <c r="Y521" i="1"/>
  <c r="Z521" i="1"/>
  <c r="AA521" i="1"/>
  <c r="AB521" i="1"/>
  <c r="AC521" i="1"/>
  <c r="AD521" i="1"/>
  <c r="AE521" i="1"/>
  <c r="AF521" i="1"/>
  <c r="AG521" i="1"/>
  <c r="AH521" i="1"/>
  <c r="AI521" i="1"/>
  <c r="AJ521" i="1"/>
  <c r="AK521" i="1"/>
  <c r="F522" i="1"/>
  <c r="K522" i="1"/>
  <c r="AO522" i="1"/>
  <c r="L522" i="1"/>
  <c r="T522" i="1"/>
  <c r="V522" i="1"/>
  <c r="W522" i="1"/>
  <c r="X522" i="1"/>
  <c r="Y522" i="1"/>
  <c r="Z522" i="1"/>
  <c r="AA522" i="1"/>
  <c r="AB522" i="1"/>
  <c r="AC522" i="1"/>
  <c r="AD522" i="1"/>
  <c r="AE522" i="1"/>
  <c r="AF522" i="1"/>
  <c r="AG522" i="1"/>
  <c r="AH522" i="1"/>
  <c r="AI522" i="1"/>
  <c r="AJ522" i="1"/>
  <c r="AK522" i="1"/>
  <c r="AM522" i="1"/>
  <c r="F523" i="1"/>
  <c r="K523" i="1"/>
  <c r="AO523" i="1"/>
  <c r="L523" i="1"/>
  <c r="T523" i="1"/>
  <c r="V523" i="1"/>
  <c r="W523" i="1"/>
  <c r="X523" i="1"/>
  <c r="Y523" i="1"/>
  <c r="Z523" i="1"/>
  <c r="AA523" i="1"/>
  <c r="AB523" i="1"/>
  <c r="AC523" i="1"/>
  <c r="AD523" i="1"/>
  <c r="AE523" i="1"/>
  <c r="AF523" i="1"/>
  <c r="AG523" i="1"/>
  <c r="AH523" i="1"/>
  <c r="AI523" i="1"/>
  <c r="AJ523" i="1"/>
  <c r="AK523" i="1"/>
  <c r="AL523" i="1"/>
  <c r="F524" i="1"/>
  <c r="K524" i="1"/>
  <c r="AM524" i="1"/>
  <c r="L524" i="1"/>
  <c r="T524" i="1"/>
  <c r="V524" i="1"/>
  <c r="W524" i="1"/>
  <c r="X524" i="1"/>
  <c r="Y524" i="1"/>
  <c r="Z524" i="1"/>
  <c r="AA524" i="1"/>
  <c r="AB524" i="1"/>
  <c r="AC524" i="1"/>
  <c r="AD524" i="1"/>
  <c r="AE524" i="1"/>
  <c r="AF524" i="1"/>
  <c r="AG524" i="1"/>
  <c r="AH524" i="1"/>
  <c r="AI524" i="1"/>
  <c r="AJ524" i="1"/>
  <c r="AK524" i="1"/>
  <c r="AN524" i="1"/>
  <c r="AP524" i="1"/>
  <c r="F525" i="1"/>
  <c r="K525" i="1"/>
  <c r="AO525" i="1" s="1"/>
  <c r="L525" i="1"/>
  <c r="T525" i="1"/>
  <c r="V525" i="1"/>
  <c r="W525" i="1"/>
  <c r="X525" i="1"/>
  <c r="Y525" i="1"/>
  <c r="Z525" i="1"/>
  <c r="AA525" i="1"/>
  <c r="AB525" i="1"/>
  <c r="AC525" i="1"/>
  <c r="AD525" i="1"/>
  <c r="AE525" i="1"/>
  <c r="AF525" i="1"/>
  <c r="AG525" i="1"/>
  <c r="AH525" i="1"/>
  <c r="AI525" i="1"/>
  <c r="AJ525" i="1"/>
  <c r="AK525" i="1"/>
  <c r="AL525" i="1"/>
  <c r="AP525" i="1"/>
  <c r="F526" i="1"/>
  <c r="K526" i="1"/>
  <c r="AM526" i="1" s="1"/>
  <c r="L526" i="1"/>
  <c r="T526" i="1"/>
  <c r="V526" i="1"/>
  <c r="W526" i="1"/>
  <c r="X526" i="1"/>
  <c r="Y526" i="1"/>
  <c r="Z526" i="1"/>
  <c r="AA526" i="1"/>
  <c r="AB526" i="1"/>
  <c r="AC526" i="1"/>
  <c r="AD526" i="1"/>
  <c r="AE526" i="1"/>
  <c r="AF526" i="1"/>
  <c r="AG526" i="1"/>
  <c r="AH526" i="1"/>
  <c r="AI526" i="1"/>
  <c r="AJ526" i="1"/>
  <c r="AK526" i="1"/>
  <c r="F527" i="1"/>
  <c r="K527" i="1"/>
  <c r="AO527" i="1" s="1"/>
  <c r="L527" i="1"/>
  <c r="T527" i="1"/>
  <c r="V527" i="1"/>
  <c r="W527" i="1"/>
  <c r="X527" i="1"/>
  <c r="Y527" i="1"/>
  <c r="Z527" i="1"/>
  <c r="AA527" i="1"/>
  <c r="AB527" i="1"/>
  <c r="AC527" i="1"/>
  <c r="AD527" i="1"/>
  <c r="AE527" i="1"/>
  <c r="AF527" i="1"/>
  <c r="AG527" i="1"/>
  <c r="AH527" i="1"/>
  <c r="AI527" i="1"/>
  <c r="AJ527" i="1"/>
  <c r="AK527" i="1"/>
  <c r="F528" i="1"/>
  <c r="K528" i="1"/>
  <c r="AM528" i="1" s="1"/>
  <c r="L528" i="1"/>
  <c r="T528" i="1"/>
  <c r="V528" i="1"/>
  <c r="W528" i="1"/>
  <c r="X528" i="1"/>
  <c r="Y528" i="1"/>
  <c r="Z528" i="1"/>
  <c r="AA528" i="1"/>
  <c r="AB528" i="1"/>
  <c r="AC528" i="1"/>
  <c r="AD528" i="1"/>
  <c r="AE528" i="1"/>
  <c r="AF528" i="1"/>
  <c r="AG528" i="1"/>
  <c r="AH528" i="1"/>
  <c r="AI528" i="1"/>
  <c r="AJ528" i="1"/>
  <c r="AK528" i="1"/>
  <c r="AN528" i="1"/>
  <c r="F529" i="1"/>
  <c r="K529" i="1"/>
  <c r="AM529" i="1"/>
  <c r="L529" i="1"/>
  <c r="T529" i="1"/>
  <c r="V529" i="1"/>
  <c r="W529" i="1"/>
  <c r="X529" i="1"/>
  <c r="Y529" i="1"/>
  <c r="Z529" i="1"/>
  <c r="AA529" i="1"/>
  <c r="AB529" i="1"/>
  <c r="AC529" i="1"/>
  <c r="AD529" i="1"/>
  <c r="AE529" i="1"/>
  <c r="AF529" i="1"/>
  <c r="AG529" i="1"/>
  <c r="AH529" i="1"/>
  <c r="AI529" i="1"/>
  <c r="AJ529" i="1"/>
  <c r="AK529" i="1"/>
  <c r="AL529" i="1"/>
  <c r="AP529" i="1"/>
  <c r="F530" i="1"/>
  <c r="K530" i="1"/>
  <c r="AO530" i="1"/>
  <c r="L530" i="1"/>
  <c r="T530" i="1"/>
  <c r="V530" i="1"/>
  <c r="W530" i="1"/>
  <c r="X530" i="1"/>
  <c r="Y530" i="1"/>
  <c r="Z530" i="1"/>
  <c r="AA530" i="1"/>
  <c r="AB530" i="1"/>
  <c r="AC530" i="1"/>
  <c r="AD530" i="1"/>
  <c r="AE530" i="1"/>
  <c r="AF530" i="1"/>
  <c r="AG530" i="1"/>
  <c r="AH530" i="1"/>
  <c r="AI530" i="1"/>
  <c r="AJ530" i="1"/>
  <c r="AK530" i="1"/>
  <c r="AP530" i="1"/>
  <c r="F531" i="1"/>
  <c r="K531" i="1"/>
  <c r="AO531" i="1" s="1"/>
  <c r="L531" i="1"/>
  <c r="T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F532" i="1"/>
  <c r="K532" i="1"/>
  <c r="AM532" i="1"/>
  <c r="L532" i="1"/>
  <c r="T532" i="1"/>
  <c r="V532" i="1"/>
  <c r="W532" i="1"/>
  <c r="X532" i="1"/>
  <c r="Y532" i="1"/>
  <c r="Z532" i="1"/>
  <c r="AA532" i="1"/>
  <c r="AB532" i="1"/>
  <c r="AC532" i="1"/>
  <c r="AD532" i="1"/>
  <c r="AE532" i="1"/>
  <c r="AF532" i="1"/>
  <c r="AG532" i="1"/>
  <c r="AH532" i="1"/>
  <c r="AI532" i="1"/>
  <c r="AJ532" i="1"/>
  <c r="AK532" i="1"/>
  <c r="F533" i="1"/>
  <c r="K533" i="1"/>
  <c r="AO533" i="1"/>
  <c r="L533" i="1"/>
  <c r="T533" i="1"/>
  <c r="V533" i="1"/>
  <c r="W533" i="1"/>
  <c r="X533" i="1"/>
  <c r="Y533" i="1"/>
  <c r="Z533" i="1"/>
  <c r="AA533" i="1"/>
  <c r="AB533" i="1"/>
  <c r="AC533" i="1"/>
  <c r="AD533" i="1"/>
  <c r="AE533" i="1"/>
  <c r="AF533" i="1"/>
  <c r="AG533" i="1"/>
  <c r="AH533" i="1"/>
  <c r="AI533" i="1"/>
  <c r="AJ533" i="1"/>
  <c r="AK533" i="1"/>
  <c r="F534" i="1"/>
  <c r="K534" i="1"/>
  <c r="AP534" i="1" s="1"/>
  <c r="AM534" i="1"/>
  <c r="L534" i="1"/>
  <c r="T534" i="1"/>
  <c r="V534" i="1"/>
  <c r="W534" i="1"/>
  <c r="X534" i="1"/>
  <c r="Y534" i="1"/>
  <c r="Z534" i="1"/>
  <c r="AA534" i="1"/>
  <c r="AB534" i="1"/>
  <c r="AC534" i="1"/>
  <c r="AD534" i="1"/>
  <c r="AE534" i="1"/>
  <c r="AF534" i="1"/>
  <c r="AG534" i="1"/>
  <c r="AH534" i="1"/>
  <c r="AI534" i="1"/>
  <c r="AJ534" i="1"/>
  <c r="AK534" i="1"/>
  <c r="F535" i="1"/>
  <c r="K535" i="1"/>
  <c r="AO535" i="1" s="1"/>
  <c r="L535" i="1"/>
  <c r="T535" i="1"/>
  <c r="V535" i="1"/>
  <c r="W535" i="1"/>
  <c r="X535" i="1"/>
  <c r="Y535" i="1"/>
  <c r="Z535" i="1"/>
  <c r="AA535" i="1"/>
  <c r="AB535" i="1"/>
  <c r="AC535" i="1"/>
  <c r="AD535" i="1"/>
  <c r="AE535" i="1"/>
  <c r="AF535" i="1"/>
  <c r="AG535" i="1"/>
  <c r="AH535" i="1"/>
  <c r="AI535" i="1"/>
  <c r="AJ535" i="1"/>
  <c r="AK535" i="1"/>
  <c r="F536" i="1"/>
  <c r="K536" i="1"/>
  <c r="AM536" i="1" s="1"/>
  <c r="L536" i="1"/>
  <c r="T536" i="1"/>
  <c r="V536" i="1"/>
  <c r="W536" i="1"/>
  <c r="X536" i="1"/>
  <c r="Y536" i="1"/>
  <c r="Z536" i="1"/>
  <c r="AA536" i="1"/>
  <c r="AB536" i="1"/>
  <c r="AC536" i="1"/>
  <c r="AD536" i="1"/>
  <c r="AE536" i="1"/>
  <c r="AF536" i="1"/>
  <c r="AG536" i="1"/>
  <c r="AH536" i="1"/>
  <c r="AI536" i="1"/>
  <c r="AJ536" i="1"/>
  <c r="AK536" i="1"/>
  <c r="AL536" i="1"/>
  <c r="F537" i="1"/>
  <c r="K537" i="1"/>
  <c r="AM537" i="1" s="1"/>
  <c r="L537" i="1"/>
  <c r="T537" i="1"/>
  <c r="V537" i="1"/>
  <c r="W537" i="1"/>
  <c r="X537" i="1"/>
  <c r="Y537" i="1"/>
  <c r="Z537" i="1"/>
  <c r="AA537" i="1"/>
  <c r="AB537" i="1"/>
  <c r="AC537" i="1"/>
  <c r="AD537" i="1"/>
  <c r="AE537" i="1"/>
  <c r="AF537" i="1"/>
  <c r="AG537" i="1"/>
  <c r="AH537" i="1"/>
  <c r="AI537" i="1"/>
  <c r="AJ537" i="1"/>
  <c r="AK537" i="1"/>
  <c r="AP537" i="1"/>
  <c r="F538" i="1"/>
  <c r="K538" i="1"/>
  <c r="AO538" i="1" s="1"/>
  <c r="L538" i="1"/>
  <c r="T538" i="1"/>
  <c r="V538" i="1"/>
  <c r="W538" i="1"/>
  <c r="X538" i="1"/>
  <c r="Y538" i="1"/>
  <c r="Z538" i="1"/>
  <c r="AA538" i="1"/>
  <c r="AB538" i="1"/>
  <c r="AC538" i="1"/>
  <c r="AD538" i="1"/>
  <c r="AE538" i="1"/>
  <c r="AF538" i="1"/>
  <c r="AG538" i="1"/>
  <c r="AH538" i="1"/>
  <c r="AI538" i="1"/>
  <c r="AJ538" i="1"/>
  <c r="AK538" i="1"/>
  <c r="AN538" i="1"/>
  <c r="F539" i="1"/>
  <c r="K539" i="1"/>
  <c r="AO539" i="1" s="1"/>
  <c r="L539" i="1"/>
  <c r="T539" i="1"/>
  <c r="V539" i="1"/>
  <c r="W539" i="1"/>
  <c r="X539" i="1"/>
  <c r="Y539" i="1"/>
  <c r="Z539" i="1"/>
  <c r="AA539" i="1"/>
  <c r="AB539" i="1"/>
  <c r="AC539" i="1"/>
  <c r="AD539" i="1"/>
  <c r="AE539" i="1"/>
  <c r="AF539" i="1"/>
  <c r="AG539" i="1"/>
  <c r="AH539" i="1"/>
  <c r="AI539" i="1"/>
  <c r="AJ539" i="1"/>
  <c r="AK539" i="1"/>
  <c r="F540" i="1"/>
  <c r="K540" i="1"/>
  <c r="AM540" i="1" s="1"/>
  <c r="L540" i="1"/>
  <c r="T540" i="1"/>
  <c r="V540" i="1"/>
  <c r="W540" i="1"/>
  <c r="X540" i="1"/>
  <c r="Y540" i="1"/>
  <c r="Z540" i="1"/>
  <c r="AA540" i="1"/>
  <c r="AB540" i="1"/>
  <c r="AC540" i="1"/>
  <c r="AD540" i="1"/>
  <c r="AE540" i="1"/>
  <c r="AF540" i="1"/>
  <c r="AG540" i="1"/>
  <c r="AH540" i="1"/>
  <c r="AI540" i="1"/>
  <c r="AJ540" i="1"/>
  <c r="AK540" i="1"/>
  <c r="AN540" i="1"/>
  <c r="F541" i="1"/>
  <c r="K541" i="1"/>
  <c r="AP541" i="1" s="1"/>
  <c r="AO541" i="1"/>
  <c r="L541" i="1"/>
  <c r="T541" i="1"/>
  <c r="V541" i="1"/>
  <c r="W541" i="1"/>
  <c r="X541" i="1"/>
  <c r="Y541" i="1"/>
  <c r="Z541" i="1"/>
  <c r="AA541" i="1"/>
  <c r="AB541" i="1"/>
  <c r="AC541" i="1"/>
  <c r="AD541" i="1"/>
  <c r="AE541" i="1"/>
  <c r="AF541" i="1"/>
  <c r="AG541" i="1"/>
  <c r="AH541" i="1"/>
  <c r="AI541" i="1"/>
  <c r="AJ541" i="1"/>
  <c r="AK541" i="1"/>
  <c r="AL541" i="1"/>
  <c r="AM541" i="1"/>
  <c r="AN541" i="1"/>
  <c r="F542" i="1"/>
  <c r="K542" i="1"/>
  <c r="AM542" i="1"/>
  <c r="L542" i="1"/>
  <c r="T542" i="1"/>
  <c r="V542" i="1"/>
  <c r="W542" i="1"/>
  <c r="X542" i="1"/>
  <c r="Y542" i="1"/>
  <c r="Z542" i="1"/>
  <c r="AA542" i="1"/>
  <c r="AB542" i="1"/>
  <c r="AC542" i="1"/>
  <c r="AD542" i="1"/>
  <c r="AE542" i="1"/>
  <c r="AF542" i="1"/>
  <c r="AG542" i="1"/>
  <c r="AH542" i="1"/>
  <c r="AI542" i="1"/>
  <c r="AJ542" i="1"/>
  <c r="AK542" i="1"/>
  <c r="AP542" i="1"/>
  <c r="F543" i="1"/>
  <c r="K543" i="1"/>
  <c r="AO543" i="1"/>
  <c r="L543" i="1"/>
  <c r="T543" i="1"/>
  <c r="V543" i="1"/>
  <c r="W543" i="1"/>
  <c r="X543" i="1"/>
  <c r="Y543" i="1"/>
  <c r="Z543" i="1"/>
  <c r="AA543" i="1"/>
  <c r="AB543" i="1"/>
  <c r="AC543" i="1"/>
  <c r="AD543" i="1"/>
  <c r="AE543" i="1"/>
  <c r="AF543" i="1"/>
  <c r="AG543" i="1"/>
  <c r="AH543" i="1"/>
  <c r="AI543" i="1"/>
  <c r="AJ543" i="1"/>
  <c r="AK543" i="1"/>
  <c r="AN543" i="1"/>
  <c r="F544" i="1"/>
  <c r="K544" i="1"/>
  <c r="L544" i="1"/>
  <c r="T544" i="1"/>
  <c r="V544" i="1"/>
  <c r="W544" i="1"/>
  <c r="X544" i="1"/>
  <c r="Y544" i="1"/>
  <c r="Z544" i="1"/>
  <c r="AA544" i="1"/>
  <c r="AB544" i="1"/>
  <c r="AC544" i="1"/>
  <c r="AD544" i="1"/>
  <c r="AE544" i="1"/>
  <c r="AF544" i="1"/>
  <c r="AG544" i="1"/>
  <c r="AH544" i="1"/>
  <c r="AI544" i="1"/>
  <c r="AJ544" i="1"/>
  <c r="AK544" i="1"/>
  <c r="F545" i="1"/>
  <c r="K545" i="1"/>
  <c r="AM545" i="1" s="1"/>
  <c r="L545" i="1"/>
  <c r="T545" i="1"/>
  <c r="V545" i="1"/>
  <c r="W545" i="1"/>
  <c r="X545" i="1"/>
  <c r="Y545" i="1"/>
  <c r="Z545" i="1"/>
  <c r="AA545" i="1"/>
  <c r="AB545" i="1"/>
  <c r="AC545" i="1"/>
  <c r="AD545" i="1"/>
  <c r="AE545" i="1"/>
  <c r="AF545" i="1"/>
  <c r="AG545" i="1"/>
  <c r="AH545" i="1"/>
  <c r="AI545" i="1"/>
  <c r="AJ545" i="1"/>
  <c r="AK545" i="1"/>
  <c r="F546" i="1"/>
  <c r="K546" i="1"/>
  <c r="AO546" i="1"/>
  <c r="L546" i="1"/>
  <c r="T546" i="1"/>
  <c r="V546" i="1"/>
  <c r="W546" i="1"/>
  <c r="X546" i="1"/>
  <c r="Y546" i="1"/>
  <c r="Z546" i="1"/>
  <c r="AA546" i="1"/>
  <c r="AB546" i="1"/>
  <c r="AC546" i="1"/>
  <c r="AD546" i="1"/>
  <c r="AE546" i="1"/>
  <c r="AF546" i="1"/>
  <c r="AG546" i="1"/>
  <c r="AH546" i="1"/>
  <c r="AI546" i="1"/>
  <c r="AJ546" i="1"/>
  <c r="AK546" i="1"/>
  <c r="AL546" i="1"/>
  <c r="AN546" i="1"/>
  <c r="AP546" i="1"/>
  <c r="F547" i="1"/>
  <c r="K547" i="1"/>
  <c r="AO547" i="1"/>
  <c r="L547" i="1"/>
  <c r="T547" i="1"/>
  <c r="V547" i="1"/>
  <c r="W547" i="1"/>
  <c r="X547" i="1"/>
  <c r="Y547" i="1"/>
  <c r="Z547" i="1"/>
  <c r="AA547" i="1"/>
  <c r="AB547" i="1"/>
  <c r="AC547" i="1"/>
  <c r="AD547" i="1"/>
  <c r="AE547" i="1"/>
  <c r="AF547" i="1"/>
  <c r="AG547" i="1"/>
  <c r="AH547" i="1"/>
  <c r="AI547" i="1"/>
  <c r="AJ547" i="1"/>
  <c r="AK547" i="1"/>
  <c r="F548" i="1"/>
  <c r="K548" i="1"/>
  <c r="AP548" i="1" s="1"/>
  <c r="AM548" i="1"/>
  <c r="L548" i="1"/>
  <c r="T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N548" i="1"/>
  <c r="F549" i="1"/>
  <c r="K549" i="1"/>
  <c r="AO549" i="1" s="1"/>
  <c r="L549" i="1"/>
  <c r="T549" i="1"/>
  <c r="V549" i="1"/>
  <c r="W549" i="1"/>
  <c r="X549" i="1"/>
  <c r="Y549" i="1"/>
  <c r="Z549" i="1"/>
  <c r="AA549" i="1"/>
  <c r="AB549" i="1"/>
  <c r="AC549" i="1"/>
  <c r="AD549" i="1"/>
  <c r="AE549" i="1"/>
  <c r="AF549" i="1"/>
  <c r="AG549" i="1"/>
  <c r="AH549" i="1"/>
  <c r="AI549" i="1"/>
  <c r="AJ549" i="1"/>
  <c r="AK549" i="1"/>
  <c r="AN549" i="1"/>
  <c r="F550" i="1"/>
  <c r="K550" i="1"/>
  <c r="L550" i="1"/>
  <c r="T550" i="1"/>
  <c r="V550" i="1"/>
  <c r="W550" i="1"/>
  <c r="X550" i="1"/>
  <c r="Y550" i="1"/>
  <c r="Z550" i="1"/>
  <c r="AA550" i="1"/>
  <c r="AB550" i="1"/>
  <c r="AC550" i="1"/>
  <c r="AD550" i="1"/>
  <c r="AE550" i="1"/>
  <c r="AF550" i="1"/>
  <c r="AG550" i="1"/>
  <c r="AH550" i="1"/>
  <c r="AI550" i="1"/>
  <c r="AJ550" i="1"/>
  <c r="AK550" i="1"/>
  <c r="F551" i="1"/>
  <c r="K551" i="1"/>
  <c r="AO551" i="1" s="1"/>
  <c r="L551" i="1"/>
  <c r="T551" i="1"/>
  <c r="V551" i="1"/>
  <c r="W551" i="1"/>
  <c r="X551" i="1"/>
  <c r="Y551" i="1"/>
  <c r="Z551" i="1"/>
  <c r="AA551" i="1"/>
  <c r="AB551" i="1"/>
  <c r="AC551" i="1"/>
  <c r="AD551" i="1"/>
  <c r="AE551" i="1"/>
  <c r="AF551" i="1"/>
  <c r="AG551" i="1"/>
  <c r="AH551" i="1"/>
  <c r="AI551" i="1"/>
  <c r="AJ551" i="1"/>
  <c r="AK551" i="1"/>
  <c r="AM551" i="1"/>
  <c r="F552" i="1"/>
  <c r="K552" i="1"/>
  <c r="AM552" i="1"/>
  <c r="L552" i="1"/>
  <c r="T552" i="1"/>
  <c r="V552" i="1"/>
  <c r="W552" i="1"/>
  <c r="X552" i="1"/>
  <c r="Y552" i="1"/>
  <c r="Z552" i="1"/>
  <c r="AA552" i="1"/>
  <c r="AB552" i="1"/>
  <c r="AC552" i="1"/>
  <c r="AD552" i="1"/>
  <c r="AE552" i="1"/>
  <c r="AF552" i="1"/>
  <c r="AG552" i="1"/>
  <c r="AH552" i="1"/>
  <c r="AI552" i="1"/>
  <c r="AJ552" i="1"/>
  <c r="AK552" i="1"/>
  <c r="AN552" i="1"/>
  <c r="AP552" i="1"/>
  <c r="F553" i="1"/>
  <c r="K553" i="1"/>
  <c r="AM553" i="1"/>
  <c r="L553" i="1"/>
  <c r="T553" i="1"/>
  <c r="V553" i="1"/>
  <c r="W553" i="1"/>
  <c r="X553" i="1"/>
  <c r="Y553" i="1"/>
  <c r="Z553" i="1"/>
  <c r="AA553" i="1"/>
  <c r="AB553" i="1"/>
  <c r="AC553" i="1"/>
  <c r="AD553" i="1"/>
  <c r="AE553" i="1"/>
  <c r="AF553" i="1"/>
  <c r="AG553" i="1"/>
  <c r="AH553" i="1"/>
  <c r="AI553" i="1"/>
  <c r="AJ553" i="1"/>
  <c r="AK553" i="1"/>
  <c r="AP553" i="1"/>
  <c r="F554" i="1"/>
  <c r="K554" i="1"/>
  <c r="AO554" i="1" s="1"/>
  <c r="L554" i="1"/>
  <c r="T554" i="1"/>
  <c r="V554" i="1"/>
  <c r="W554" i="1"/>
  <c r="X554" i="1"/>
  <c r="Y554" i="1"/>
  <c r="Z554" i="1"/>
  <c r="AA554" i="1"/>
  <c r="AB554" i="1"/>
  <c r="AC554" i="1"/>
  <c r="AD554" i="1"/>
  <c r="AE554" i="1"/>
  <c r="AF554" i="1"/>
  <c r="AG554" i="1"/>
  <c r="AH554" i="1"/>
  <c r="AI554" i="1"/>
  <c r="AJ554" i="1"/>
  <c r="AK554" i="1"/>
  <c r="AN554" i="1"/>
  <c r="F555" i="1"/>
  <c r="K555" i="1"/>
  <c r="L555" i="1"/>
  <c r="T555" i="1"/>
  <c r="V555" i="1"/>
  <c r="W555" i="1"/>
  <c r="X555" i="1"/>
  <c r="Y555" i="1"/>
  <c r="Z555" i="1"/>
  <c r="AA555" i="1"/>
  <c r="AB555" i="1"/>
  <c r="AC555" i="1"/>
  <c r="AD555" i="1"/>
  <c r="AE555" i="1"/>
  <c r="AF555" i="1"/>
  <c r="AG555" i="1"/>
  <c r="AH555" i="1"/>
  <c r="AI555" i="1"/>
  <c r="AJ555" i="1"/>
  <c r="AK555" i="1"/>
  <c r="F556" i="1"/>
  <c r="K556" i="1"/>
  <c r="AL556" i="1" s="1"/>
  <c r="L556" i="1"/>
  <c r="T556" i="1"/>
  <c r="V556" i="1"/>
  <c r="W556" i="1"/>
  <c r="X556" i="1"/>
  <c r="Y556" i="1"/>
  <c r="Z556" i="1"/>
  <c r="AA556" i="1"/>
  <c r="AB556" i="1"/>
  <c r="AC556" i="1"/>
  <c r="AD556" i="1"/>
  <c r="AE556" i="1"/>
  <c r="AF556" i="1"/>
  <c r="AG556" i="1"/>
  <c r="AH556" i="1"/>
  <c r="AI556" i="1"/>
  <c r="AJ556" i="1"/>
  <c r="AK556" i="1"/>
  <c r="AM556" i="1"/>
  <c r="F557" i="1"/>
  <c r="K557" i="1"/>
  <c r="L557" i="1"/>
  <c r="T557" i="1"/>
  <c r="V557" i="1"/>
  <c r="W557" i="1"/>
  <c r="X557" i="1"/>
  <c r="Y557" i="1"/>
  <c r="Z557" i="1"/>
  <c r="AA557" i="1"/>
  <c r="AB557" i="1"/>
  <c r="AC557" i="1"/>
  <c r="AD557" i="1"/>
  <c r="AE557" i="1"/>
  <c r="AF557" i="1"/>
  <c r="AG557" i="1"/>
  <c r="AH557" i="1"/>
  <c r="AI557" i="1"/>
  <c r="AJ557" i="1"/>
  <c r="AK557" i="1"/>
  <c r="F558" i="1"/>
  <c r="K558" i="1"/>
  <c r="AP558" i="1" s="1"/>
  <c r="L558" i="1"/>
  <c r="T558" i="1"/>
  <c r="V558" i="1"/>
  <c r="W558" i="1"/>
  <c r="X558" i="1"/>
  <c r="Y558" i="1"/>
  <c r="Z558" i="1"/>
  <c r="AA558" i="1"/>
  <c r="AB558" i="1"/>
  <c r="AC558" i="1"/>
  <c r="AD558" i="1"/>
  <c r="AE558" i="1"/>
  <c r="AF558" i="1"/>
  <c r="AG558" i="1"/>
  <c r="AH558" i="1"/>
  <c r="AI558" i="1"/>
  <c r="AJ558" i="1"/>
  <c r="AK558" i="1"/>
  <c r="F559" i="1"/>
  <c r="K559" i="1"/>
  <c r="AN559" i="1" s="1"/>
  <c r="L559" i="1"/>
  <c r="T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M559" i="1"/>
  <c r="F560" i="1"/>
  <c r="K560" i="1"/>
  <c r="AP560" i="1"/>
  <c r="L560" i="1"/>
  <c r="T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F561" i="1"/>
  <c r="K561" i="1"/>
  <c r="AN561" i="1"/>
  <c r="L561" i="1"/>
  <c r="T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P561" i="1"/>
  <c r="F562" i="1"/>
  <c r="K562" i="1"/>
  <c r="AL562" i="1" s="1"/>
  <c r="L562" i="1"/>
  <c r="T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M562" i="1"/>
  <c r="AN562" i="1"/>
  <c r="AO562" i="1"/>
  <c r="AP562" i="1"/>
  <c r="F563" i="1"/>
  <c r="K563" i="1"/>
  <c r="AN563" i="1" s="1"/>
  <c r="L563" i="1"/>
  <c r="T563" i="1"/>
  <c r="V563" i="1"/>
  <c r="W563" i="1"/>
  <c r="X563" i="1"/>
  <c r="Y563" i="1"/>
  <c r="Z563" i="1"/>
  <c r="AA563" i="1"/>
  <c r="AB563" i="1"/>
  <c r="AC563" i="1"/>
  <c r="AD563" i="1"/>
  <c r="AE563" i="1"/>
  <c r="AF563" i="1"/>
  <c r="AG563" i="1"/>
  <c r="AH563" i="1"/>
  <c r="AI563" i="1"/>
  <c r="AJ563" i="1"/>
  <c r="AK563" i="1"/>
  <c r="AM563" i="1"/>
  <c r="F564" i="1"/>
  <c r="K564" i="1"/>
  <c r="AN564" i="1" s="1"/>
  <c r="L564" i="1"/>
  <c r="T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O564" i="1"/>
  <c r="F565" i="1"/>
  <c r="K565" i="1"/>
  <c r="AN565" i="1"/>
  <c r="L565" i="1"/>
  <c r="T565" i="1"/>
  <c r="V565" i="1"/>
  <c r="W565" i="1"/>
  <c r="X565" i="1"/>
  <c r="Y565" i="1"/>
  <c r="Z565" i="1"/>
  <c r="AA565" i="1"/>
  <c r="AB565" i="1"/>
  <c r="AC565" i="1"/>
  <c r="AD565" i="1"/>
  <c r="AE565" i="1"/>
  <c r="AF565" i="1"/>
  <c r="AG565" i="1"/>
  <c r="AH565" i="1"/>
  <c r="AI565" i="1"/>
  <c r="AJ565" i="1"/>
  <c r="AK565" i="1"/>
  <c r="AL565" i="1"/>
  <c r="AM565" i="1"/>
  <c r="F566" i="1"/>
  <c r="K566" i="1"/>
  <c r="AO566" i="1" s="1"/>
  <c r="AN566" i="1"/>
  <c r="L566" i="1"/>
  <c r="T566" i="1"/>
  <c r="V566" i="1"/>
  <c r="W566" i="1"/>
  <c r="X566" i="1"/>
  <c r="Y566" i="1"/>
  <c r="Z566" i="1"/>
  <c r="AA566" i="1"/>
  <c r="AB566" i="1"/>
  <c r="AC566" i="1"/>
  <c r="AD566" i="1"/>
  <c r="AE566" i="1"/>
  <c r="AF566" i="1"/>
  <c r="AG566" i="1"/>
  <c r="AH566" i="1"/>
  <c r="AI566" i="1"/>
  <c r="AJ566" i="1"/>
  <c r="AK566" i="1"/>
  <c r="AL566" i="1"/>
  <c r="AM566" i="1"/>
  <c r="F567" i="1"/>
  <c r="K567" i="1"/>
  <c r="AN567" i="1" s="1"/>
  <c r="L567" i="1"/>
  <c r="T567" i="1"/>
  <c r="V567" i="1"/>
  <c r="W567" i="1"/>
  <c r="X567" i="1"/>
  <c r="Y567" i="1"/>
  <c r="Z567" i="1"/>
  <c r="AA567" i="1"/>
  <c r="AB567" i="1"/>
  <c r="AC567" i="1"/>
  <c r="AD567" i="1"/>
  <c r="AE567" i="1"/>
  <c r="AF567" i="1"/>
  <c r="AG567" i="1"/>
  <c r="AH567" i="1"/>
  <c r="AI567" i="1"/>
  <c r="AJ567" i="1"/>
  <c r="AK567" i="1"/>
  <c r="AP567" i="1"/>
  <c r="F568" i="1"/>
  <c r="K568" i="1"/>
  <c r="AL568" i="1"/>
  <c r="L568" i="1"/>
  <c r="T568" i="1"/>
  <c r="V568" i="1"/>
  <c r="W568" i="1"/>
  <c r="X568" i="1"/>
  <c r="Y568" i="1"/>
  <c r="Z568" i="1"/>
  <c r="AA568" i="1"/>
  <c r="AB568" i="1"/>
  <c r="AC568" i="1"/>
  <c r="AD568" i="1"/>
  <c r="AE568" i="1"/>
  <c r="AF568" i="1"/>
  <c r="AG568" i="1"/>
  <c r="AH568" i="1"/>
  <c r="AI568" i="1"/>
  <c r="AJ568" i="1"/>
  <c r="AK568" i="1"/>
  <c r="AM568" i="1"/>
  <c r="AO568" i="1"/>
  <c r="AP568" i="1"/>
  <c r="F569" i="1"/>
  <c r="K569" i="1"/>
  <c r="L569" i="1"/>
  <c r="T569" i="1"/>
  <c r="V569" i="1"/>
  <c r="W569" i="1"/>
  <c r="X569" i="1"/>
  <c r="Y569" i="1"/>
  <c r="Z569" i="1"/>
  <c r="AA569" i="1"/>
  <c r="AB569" i="1"/>
  <c r="AC569" i="1"/>
  <c r="AD569" i="1"/>
  <c r="AE569" i="1"/>
  <c r="AF569" i="1"/>
  <c r="AG569" i="1"/>
  <c r="AH569" i="1"/>
  <c r="AI569" i="1"/>
  <c r="AJ569" i="1"/>
  <c r="AK569" i="1"/>
  <c r="F570" i="1"/>
  <c r="K570" i="1"/>
  <c r="AL570" i="1" s="1"/>
  <c r="L570" i="1"/>
  <c r="T570" i="1"/>
  <c r="V570" i="1"/>
  <c r="W570" i="1"/>
  <c r="X570" i="1"/>
  <c r="Y570" i="1"/>
  <c r="Z570" i="1"/>
  <c r="AA570" i="1"/>
  <c r="AB570" i="1"/>
  <c r="AC570" i="1"/>
  <c r="AD570" i="1"/>
  <c r="AE570" i="1"/>
  <c r="AF570" i="1"/>
  <c r="AG570" i="1"/>
  <c r="AH570" i="1"/>
  <c r="AI570" i="1"/>
  <c r="AJ570" i="1"/>
  <c r="AK570" i="1"/>
  <c r="AM570" i="1"/>
  <c r="F571" i="1"/>
  <c r="K571" i="1"/>
  <c r="L571" i="1"/>
  <c r="T571" i="1"/>
  <c r="V571" i="1"/>
  <c r="W571" i="1"/>
  <c r="X571" i="1"/>
  <c r="Y571" i="1"/>
  <c r="Z571" i="1"/>
  <c r="AA571" i="1"/>
  <c r="AB571" i="1"/>
  <c r="AC571" i="1"/>
  <c r="AD571" i="1"/>
  <c r="AE571" i="1"/>
  <c r="AF571" i="1"/>
  <c r="AG571" i="1"/>
  <c r="AH571" i="1"/>
  <c r="AI571" i="1"/>
  <c r="AJ571" i="1"/>
  <c r="AK571" i="1"/>
  <c r="F572" i="1"/>
  <c r="K572" i="1"/>
  <c r="AL572" i="1" s="1"/>
  <c r="L572" i="1"/>
  <c r="T572" i="1"/>
  <c r="V572" i="1"/>
  <c r="W572" i="1"/>
  <c r="X572" i="1"/>
  <c r="Y572" i="1"/>
  <c r="Z572" i="1"/>
  <c r="AA572" i="1"/>
  <c r="AB572" i="1"/>
  <c r="AC572" i="1"/>
  <c r="AD572" i="1"/>
  <c r="AE572" i="1"/>
  <c r="AF572" i="1"/>
  <c r="AG572" i="1"/>
  <c r="AH572" i="1"/>
  <c r="AI572" i="1"/>
  <c r="AJ572" i="1"/>
  <c r="AK572" i="1"/>
  <c r="AM572" i="1"/>
  <c r="F573" i="1"/>
  <c r="K573" i="1"/>
  <c r="L573" i="1"/>
  <c r="T573" i="1"/>
  <c r="V573" i="1"/>
  <c r="W573" i="1"/>
  <c r="X573" i="1"/>
  <c r="Y573" i="1"/>
  <c r="Z573" i="1"/>
  <c r="AA573" i="1"/>
  <c r="AB573" i="1"/>
  <c r="AC573" i="1"/>
  <c r="AD573" i="1"/>
  <c r="AE573" i="1"/>
  <c r="AF573" i="1"/>
  <c r="AG573" i="1"/>
  <c r="AH573" i="1"/>
  <c r="AI573" i="1"/>
  <c r="AJ573" i="1"/>
  <c r="AK573" i="1"/>
  <c r="F574" i="1"/>
  <c r="K574" i="1"/>
  <c r="AP574" i="1" s="1"/>
  <c r="L574" i="1"/>
  <c r="T574" i="1"/>
  <c r="V574" i="1"/>
  <c r="W574" i="1"/>
  <c r="X574" i="1"/>
  <c r="Y574" i="1"/>
  <c r="Z574" i="1"/>
  <c r="AA574" i="1"/>
  <c r="AB574" i="1"/>
  <c r="AC574" i="1"/>
  <c r="AD574" i="1"/>
  <c r="AE574" i="1"/>
  <c r="AF574" i="1"/>
  <c r="AG574" i="1"/>
  <c r="AH574" i="1"/>
  <c r="AI574" i="1"/>
  <c r="AJ574" i="1"/>
  <c r="AK574" i="1"/>
  <c r="F575" i="1"/>
  <c r="K575" i="1"/>
  <c r="AN575" i="1" s="1"/>
  <c r="L575" i="1"/>
  <c r="T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M575" i="1"/>
  <c r="F576" i="1"/>
  <c r="K576" i="1"/>
  <c r="AP576" i="1" s="1"/>
  <c r="L576" i="1"/>
  <c r="T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F577" i="1"/>
  <c r="K577" i="1"/>
  <c r="AN577" i="1"/>
  <c r="L577" i="1"/>
  <c r="T577" i="1"/>
  <c r="V577" i="1"/>
  <c r="W577" i="1"/>
  <c r="X577" i="1"/>
  <c r="Y577" i="1"/>
  <c r="Z577" i="1"/>
  <c r="AA577" i="1"/>
  <c r="AB577" i="1"/>
  <c r="AC577" i="1"/>
  <c r="AD577" i="1"/>
  <c r="AE577" i="1"/>
  <c r="AF577" i="1"/>
  <c r="AG577" i="1"/>
  <c r="AH577" i="1"/>
  <c r="AI577" i="1"/>
  <c r="AJ577" i="1"/>
  <c r="AK577" i="1"/>
  <c r="AL577" i="1"/>
  <c r="AM577" i="1"/>
  <c r="AP577" i="1"/>
  <c r="F578" i="1"/>
  <c r="K578" i="1"/>
  <c r="L578" i="1"/>
  <c r="T578" i="1"/>
  <c r="V578" i="1"/>
  <c r="W578" i="1"/>
  <c r="X578" i="1"/>
  <c r="Y578" i="1"/>
  <c r="Z578" i="1"/>
  <c r="AA578" i="1"/>
  <c r="AB578" i="1"/>
  <c r="AC578" i="1"/>
  <c r="AD578" i="1"/>
  <c r="AE578" i="1"/>
  <c r="AF578" i="1"/>
  <c r="AG578" i="1"/>
  <c r="AH578" i="1"/>
  <c r="AI578" i="1"/>
  <c r="AJ578" i="1"/>
  <c r="AK578" i="1"/>
  <c r="AL578" i="1"/>
  <c r="AM578" i="1"/>
  <c r="AN578" i="1"/>
  <c r="AO578" i="1"/>
  <c r="AP578" i="1"/>
  <c r="F579" i="1"/>
  <c r="K579" i="1"/>
  <c r="AN579" i="1"/>
  <c r="L579" i="1"/>
  <c r="T579" i="1"/>
  <c r="V579" i="1"/>
  <c r="W579" i="1"/>
  <c r="X579" i="1"/>
  <c r="Y579" i="1"/>
  <c r="Z579" i="1"/>
  <c r="AA579" i="1"/>
  <c r="AB579" i="1"/>
  <c r="AC579" i="1"/>
  <c r="AD579" i="1"/>
  <c r="AE579" i="1"/>
  <c r="AF579" i="1"/>
  <c r="AG579" i="1"/>
  <c r="AH579" i="1"/>
  <c r="AI579" i="1"/>
  <c r="AJ579" i="1"/>
  <c r="AK579" i="1"/>
  <c r="AM579" i="1"/>
  <c r="AP579" i="1"/>
  <c r="F580" i="1"/>
  <c r="K580" i="1"/>
  <c r="L580" i="1"/>
  <c r="T580" i="1"/>
  <c r="V580" i="1"/>
  <c r="W580" i="1"/>
  <c r="X580" i="1"/>
  <c r="Y580" i="1"/>
  <c r="Z580" i="1"/>
  <c r="AA580" i="1"/>
  <c r="AB580" i="1"/>
  <c r="AC580" i="1"/>
  <c r="AD580" i="1"/>
  <c r="AE580" i="1"/>
  <c r="AF580" i="1"/>
  <c r="AG580" i="1"/>
  <c r="AH580" i="1"/>
  <c r="AI580" i="1"/>
  <c r="AJ580" i="1"/>
  <c r="AK580" i="1"/>
  <c r="AN580" i="1"/>
  <c r="AO580" i="1"/>
  <c r="F581" i="1"/>
  <c r="K581" i="1"/>
  <c r="AN581" i="1"/>
  <c r="L581" i="1"/>
  <c r="T581" i="1"/>
  <c r="V581" i="1"/>
  <c r="W581" i="1"/>
  <c r="X581" i="1"/>
  <c r="Y581" i="1"/>
  <c r="Z581" i="1"/>
  <c r="AA581" i="1"/>
  <c r="AB581" i="1"/>
  <c r="AC581" i="1"/>
  <c r="AD581" i="1"/>
  <c r="AE581" i="1"/>
  <c r="AF581" i="1"/>
  <c r="AG581" i="1"/>
  <c r="AH581" i="1"/>
  <c r="AI581" i="1"/>
  <c r="AJ581" i="1"/>
  <c r="AK581" i="1"/>
  <c r="AL581" i="1"/>
  <c r="AM581" i="1"/>
  <c r="F582" i="1"/>
  <c r="K582" i="1"/>
  <c r="AN582" i="1" s="1"/>
  <c r="L582" i="1"/>
  <c r="T582" i="1"/>
  <c r="V582" i="1"/>
  <c r="W582" i="1"/>
  <c r="X582" i="1"/>
  <c r="Y582" i="1"/>
  <c r="Z582" i="1"/>
  <c r="AA582" i="1"/>
  <c r="AB582" i="1"/>
  <c r="AC582" i="1"/>
  <c r="AD582" i="1"/>
  <c r="AE582" i="1"/>
  <c r="AF582" i="1"/>
  <c r="AG582" i="1"/>
  <c r="AH582" i="1"/>
  <c r="AI582" i="1"/>
  <c r="AJ582" i="1"/>
  <c r="AK582" i="1"/>
  <c r="AL582" i="1"/>
  <c r="F583" i="1"/>
  <c r="K583" i="1"/>
  <c r="AN583" i="1" s="1"/>
  <c r="L583" i="1"/>
  <c r="T583" i="1"/>
  <c r="V583" i="1"/>
  <c r="W583" i="1"/>
  <c r="X583" i="1"/>
  <c r="Y583" i="1"/>
  <c r="Z583" i="1"/>
  <c r="AA583" i="1"/>
  <c r="AB583" i="1"/>
  <c r="AC583" i="1"/>
  <c r="AD583" i="1"/>
  <c r="AE583" i="1"/>
  <c r="AF583" i="1"/>
  <c r="AG583" i="1"/>
  <c r="AH583" i="1"/>
  <c r="AI583" i="1"/>
  <c r="AJ583" i="1"/>
  <c r="AK583" i="1"/>
  <c r="AP583" i="1"/>
  <c r="F584" i="1"/>
  <c r="K584" i="1"/>
  <c r="AL584" i="1"/>
  <c r="L584" i="1"/>
  <c r="T584" i="1"/>
  <c r="V584" i="1"/>
  <c r="W584" i="1"/>
  <c r="X584" i="1"/>
  <c r="Y584" i="1"/>
  <c r="Z584" i="1"/>
  <c r="AA584" i="1"/>
  <c r="AB584" i="1"/>
  <c r="AC584" i="1"/>
  <c r="AD584" i="1"/>
  <c r="AE584" i="1"/>
  <c r="AF584" i="1"/>
  <c r="AG584" i="1"/>
  <c r="AH584" i="1"/>
  <c r="AI584" i="1"/>
  <c r="AJ584" i="1"/>
  <c r="AK584" i="1"/>
  <c r="AM584" i="1"/>
  <c r="AO584" i="1"/>
  <c r="AP584" i="1"/>
  <c r="F585" i="1"/>
  <c r="K585" i="1"/>
  <c r="L585" i="1"/>
  <c r="T585" i="1"/>
  <c r="V585" i="1"/>
  <c r="W585" i="1"/>
  <c r="X585" i="1"/>
  <c r="Y585" i="1"/>
  <c r="Z585" i="1"/>
  <c r="AA585" i="1"/>
  <c r="AB585" i="1"/>
  <c r="AC585" i="1"/>
  <c r="AD585" i="1"/>
  <c r="AE585" i="1"/>
  <c r="AF585" i="1"/>
  <c r="AG585" i="1"/>
  <c r="AH585" i="1"/>
  <c r="AI585" i="1"/>
  <c r="AJ585" i="1"/>
  <c r="AK585" i="1"/>
  <c r="F586" i="1"/>
  <c r="K586" i="1"/>
  <c r="AM586" i="1" s="1"/>
  <c r="L586" i="1"/>
  <c r="T586" i="1"/>
  <c r="V586" i="1"/>
  <c r="W586" i="1"/>
  <c r="X586" i="1"/>
  <c r="Y586" i="1"/>
  <c r="Z586" i="1"/>
  <c r="AA586" i="1"/>
  <c r="AB586" i="1"/>
  <c r="AC586" i="1"/>
  <c r="AD586" i="1"/>
  <c r="AE586" i="1"/>
  <c r="AF586" i="1"/>
  <c r="AG586" i="1"/>
  <c r="AH586" i="1"/>
  <c r="AI586" i="1"/>
  <c r="AJ586" i="1"/>
  <c r="AK586" i="1"/>
  <c r="F587" i="1"/>
  <c r="K587" i="1"/>
  <c r="L587" i="1"/>
  <c r="T587" i="1"/>
  <c r="V587" i="1"/>
  <c r="W587" i="1"/>
  <c r="X587" i="1"/>
  <c r="Y587" i="1"/>
  <c r="Z587" i="1"/>
  <c r="AA587" i="1"/>
  <c r="AB587" i="1"/>
  <c r="AC587" i="1"/>
  <c r="AD587" i="1"/>
  <c r="AE587" i="1"/>
  <c r="AF587" i="1"/>
  <c r="AG587" i="1"/>
  <c r="AH587" i="1"/>
  <c r="AI587" i="1"/>
  <c r="AJ587" i="1"/>
  <c r="AK587" i="1"/>
  <c r="F588" i="1"/>
  <c r="K588" i="1"/>
  <c r="AL588" i="1" s="1"/>
  <c r="L588" i="1"/>
  <c r="T588" i="1"/>
  <c r="V588" i="1"/>
  <c r="W588" i="1"/>
  <c r="X588" i="1"/>
  <c r="Y588" i="1"/>
  <c r="Z588" i="1"/>
  <c r="AA588" i="1"/>
  <c r="AB588" i="1"/>
  <c r="AC588" i="1"/>
  <c r="AD588" i="1"/>
  <c r="AE588" i="1"/>
  <c r="AF588" i="1"/>
  <c r="AG588" i="1"/>
  <c r="AH588" i="1"/>
  <c r="AI588" i="1"/>
  <c r="AJ588" i="1"/>
  <c r="AK588" i="1"/>
  <c r="AM588" i="1"/>
  <c r="F589" i="1"/>
  <c r="K589" i="1"/>
  <c r="L589" i="1"/>
  <c r="T589" i="1"/>
  <c r="V589" i="1"/>
  <c r="W589" i="1"/>
  <c r="X589" i="1"/>
  <c r="Y589" i="1"/>
  <c r="Z589" i="1"/>
  <c r="AA589" i="1"/>
  <c r="AB589" i="1"/>
  <c r="AC589" i="1"/>
  <c r="AD589" i="1"/>
  <c r="AE589" i="1"/>
  <c r="AF589" i="1"/>
  <c r="AG589" i="1"/>
  <c r="AH589" i="1"/>
  <c r="AI589" i="1"/>
  <c r="AJ589" i="1"/>
  <c r="AK589" i="1"/>
  <c r="F590" i="1"/>
  <c r="K590" i="1"/>
  <c r="AN590" i="1"/>
  <c r="L590" i="1"/>
  <c r="T590" i="1"/>
  <c r="V590" i="1"/>
  <c r="W590" i="1"/>
  <c r="X590" i="1"/>
  <c r="Y590" i="1"/>
  <c r="Z590" i="1"/>
  <c r="AA590" i="1"/>
  <c r="AB590" i="1"/>
  <c r="AC590" i="1"/>
  <c r="AD590" i="1"/>
  <c r="AE590" i="1"/>
  <c r="AF590" i="1"/>
  <c r="AG590" i="1"/>
  <c r="AH590" i="1"/>
  <c r="AI590" i="1"/>
  <c r="AJ590" i="1"/>
  <c r="AK590" i="1"/>
  <c r="F591" i="1"/>
  <c r="K591" i="1"/>
  <c r="AN591" i="1"/>
  <c r="L591" i="1"/>
  <c r="T591" i="1"/>
  <c r="V591" i="1"/>
  <c r="W591" i="1"/>
  <c r="X591" i="1"/>
  <c r="Y591" i="1"/>
  <c r="Z591" i="1"/>
  <c r="AA591" i="1"/>
  <c r="AB591" i="1"/>
  <c r="AC591" i="1"/>
  <c r="AD591" i="1"/>
  <c r="AE591" i="1"/>
  <c r="AF591" i="1"/>
  <c r="AG591" i="1"/>
  <c r="AH591" i="1"/>
  <c r="AI591" i="1"/>
  <c r="AJ591" i="1"/>
  <c r="AK591" i="1"/>
  <c r="AM591" i="1"/>
  <c r="AP591" i="1"/>
  <c r="F592" i="1"/>
  <c r="K592" i="1"/>
  <c r="AN592" i="1"/>
  <c r="L592" i="1"/>
  <c r="T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F593" i="1"/>
  <c r="K593" i="1"/>
  <c r="AN593" i="1" s="1"/>
  <c r="L593" i="1"/>
  <c r="T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F594" i="1"/>
  <c r="K594" i="1"/>
  <c r="AN594" i="1" s="1"/>
  <c r="L594" i="1"/>
  <c r="T594" i="1"/>
  <c r="V594" i="1"/>
  <c r="W594" i="1"/>
  <c r="X594" i="1"/>
  <c r="Y594" i="1"/>
  <c r="Z594" i="1"/>
  <c r="AA594" i="1"/>
  <c r="AB594" i="1"/>
  <c r="AC594" i="1"/>
  <c r="AD594" i="1"/>
  <c r="AE594" i="1"/>
  <c r="AF594" i="1"/>
  <c r="AG594" i="1"/>
  <c r="AH594" i="1"/>
  <c r="AI594" i="1"/>
  <c r="AJ594" i="1"/>
  <c r="AK594" i="1"/>
  <c r="AL594" i="1"/>
  <c r="AM594" i="1"/>
  <c r="AO594" i="1"/>
  <c r="AP594" i="1"/>
  <c r="F595" i="1"/>
  <c r="K595" i="1"/>
  <c r="L595" i="1"/>
  <c r="T595" i="1"/>
  <c r="V595" i="1"/>
  <c r="W595" i="1"/>
  <c r="X595" i="1"/>
  <c r="Y595" i="1"/>
  <c r="Z595" i="1"/>
  <c r="AA595" i="1"/>
  <c r="AB595" i="1"/>
  <c r="AC595" i="1"/>
  <c r="AD595" i="1"/>
  <c r="AE595" i="1"/>
  <c r="AF595" i="1"/>
  <c r="AG595" i="1"/>
  <c r="AH595" i="1"/>
  <c r="AI595" i="1"/>
  <c r="AJ595" i="1"/>
  <c r="AK595" i="1"/>
  <c r="F596" i="1"/>
  <c r="K596" i="1"/>
  <c r="AM596" i="1" s="1"/>
  <c r="L596" i="1"/>
  <c r="T596" i="1"/>
  <c r="V596" i="1"/>
  <c r="W596" i="1"/>
  <c r="X596" i="1"/>
  <c r="Y596" i="1"/>
  <c r="Z596" i="1"/>
  <c r="AA596" i="1"/>
  <c r="AB596" i="1"/>
  <c r="AC596" i="1"/>
  <c r="AD596" i="1"/>
  <c r="AE596" i="1"/>
  <c r="AF596" i="1"/>
  <c r="AG596" i="1"/>
  <c r="AH596" i="1"/>
  <c r="AI596" i="1"/>
  <c r="AJ596" i="1"/>
  <c r="AK596" i="1"/>
  <c r="AN596" i="1"/>
  <c r="F597" i="1"/>
  <c r="K597" i="1"/>
  <c r="AL597" i="1" s="1"/>
  <c r="L597" i="1"/>
  <c r="T597" i="1"/>
  <c r="V597" i="1"/>
  <c r="W597" i="1"/>
  <c r="X597" i="1"/>
  <c r="Y597" i="1"/>
  <c r="Z597" i="1"/>
  <c r="AA597" i="1"/>
  <c r="AB597" i="1"/>
  <c r="AC597" i="1"/>
  <c r="AD597" i="1"/>
  <c r="AE597" i="1"/>
  <c r="AF597" i="1"/>
  <c r="AG597" i="1"/>
  <c r="AH597" i="1"/>
  <c r="AI597" i="1"/>
  <c r="AJ597" i="1"/>
  <c r="AK597" i="1"/>
  <c r="AM597" i="1"/>
  <c r="F598" i="1"/>
  <c r="K598" i="1"/>
  <c r="AN598" i="1"/>
  <c r="L598" i="1"/>
  <c r="T598" i="1"/>
  <c r="V598" i="1"/>
  <c r="W598" i="1"/>
  <c r="X598" i="1"/>
  <c r="Y598" i="1"/>
  <c r="Z598" i="1"/>
  <c r="AA598" i="1"/>
  <c r="AB598" i="1"/>
  <c r="AC598" i="1"/>
  <c r="AD598" i="1"/>
  <c r="AE598" i="1"/>
  <c r="AF598" i="1"/>
  <c r="AG598" i="1"/>
  <c r="AH598" i="1"/>
  <c r="AI598" i="1"/>
  <c r="AJ598" i="1"/>
  <c r="AK598" i="1"/>
  <c r="AO598" i="1"/>
  <c r="F599" i="1"/>
  <c r="K599" i="1"/>
  <c r="AP599" i="1" s="1"/>
  <c r="L599" i="1"/>
  <c r="T599" i="1"/>
  <c r="V599" i="1"/>
  <c r="W599" i="1"/>
  <c r="X599" i="1"/>
  <c r="Y599" i="1"/>
  <c r="Z599" i="1"/>
  <c r="AA599" i="1"/>
  <c r="AB599" i="1"/>
  <c r="AC599" i="1"/>
  <c r="AD599" i="1"/>
  <c r="AE599" i="1"/>
  <c r="AF599" i="1"/>
  <c r="AG599" i="1"/>
  <c r="AH599" i="1"/>
  <c r="AI599" i="1"/>
  <c r="AJ599" i="1"/>
  <c r="AK599" i="1"/>
  <c r="F600" i="1"/>
  <c r="K600" i="1"/>
  <c r="AL600" i="1"/>
  <c r="L600" i="1"/>
  <c r="T600" i="1"/>
  <c r="V600" i="1"/>
  <c r="W600" i="1"/>
  <c r="X600" i="1"/>
  <c r="Y600" i="1"/>
  <c r="Z600" i="1"/>
  <c r="AA600" i="1"/>
  <c r="AB600" i="1"/>
  <c r="AC600" i="1"/>
  <c r="AD600" i="1"/>
  <c r="AE600" i="1"/>
  <c r="AF600" i="1"/>
  <c r="AG600" i="1"/>
  <c r="AH600" i="1"/>
  <c r="AI600" i="1"/>
  <c r="AJ600" i="1"/>
  <c r="AK600" i="1"/>
  <c r="AM600" i="1"/>
  <c r="AO600" i="1"/>
  <c r="AP600" i="1"/>
  <c r="F601" i="1"/>
  <c r="K601" i="1"/>
  <c r="AP601" i="1" s="1"/>
  <c r="L601" i="1"/>
  <c r="T601" i="1"/>
  <c r="V601" i="1"/>
  <c r="W601" i="1"/>
  <c r="X601" i="1"/>
  <c r="Y601" i="1"/>
  <c r="Z601" i="1"/>
  <c r="AA601" i="1"/>
  <c r="AB601" i="1"/>
  <c r="AC601" i="1"/>
  <c r="AD601" i="1"/>
  <c r="AE601" i="1"/>
  <c r="AF601" i="1"/>
  <c r="AG601" i="1"/>
  <c r="AH601" i="1"/>
  <c r="AI601" i="1"/>
  <c r="AJ601" i="1"/>
  <c r="AK601" i="1"/>
  <c r="AM601" i="1"/>
  <c r="F602" i="1"/>
  <c r="K602" i="1"/>
  <c r="L602" i="1"/>
  <c r="T602" i="1"/>
  <c r="V602" i="1"/>
  <c r="W602" i="1"/>
  <c r="X602" i="1"/>
  <c r="Y602" i="1"/>
  <c r="Z602" i="1"/>
  <c r="AA602" i="1"/>
  <c r="AB602" i="1"/>
  <c r="AC602" i="1"/>
  <c r="AD602" i="1"/>
  <c r="AE602" i="1"/>
  <c r="AF602" i="1"/>
  <c r="AG602" i="1"/>
  <c r="AH602" i="1"/>
  <c r="AI602" i="1"/>
  <c r="AJ602" i="1"/>
  <c r="AK602" i="1"/>
  <c r="AM602" i="1"/>
  <c r="F603" i="1"/>
  <c r="K603" i="1"/>
  <c r="AM603" i="1" s="1"/>
  <c r="L603" i="1"/>
  <c r="T603" i="1"/>
  <c r="V603" i="1"/>
  <c r="W603" i="1"/>
  <c r="X603" i="1"/>
  <c r="Y603" i="1"/>
  <c r="Z603" i="1"/>
  <c r="AA603" i="1"/>
  <c r="AB603" i="1"/>
  <c r="AC603" i="1"/>
  <c r="AD603" i="1"/>
  <c r="AE603" i="1"/>
  <c r="AF603" i="1"/>
  <c r="AG603" i="1"/>
  <c r="AH603" i="1"/>
  <c r="AI603" i="1"/>
  <c r="AJ603" i="1"/>
  <c r="AK603" i="1"/>
  <c r="F604" i="1"/>
  <c r="K604" i="1"/>
  <c r="AM604" i="1" s="1"/>
  <c r="L604" i="1"/>
  <c r="T604" i="1"/>
  <c r="V604" i="1"/>
  <c r="W604" i="1"/>
  <c r="X604" i="1"/>
  <c r="Y604" i="1"/>
  <c r="Z604" i="1"/>
  <c r="AA604" i="1"/>
  <c r="AB604" i="1"/>
  <c r="AC604" i="1"/>
  <c r="AD604" i="1"/>
  <c r="AE604" i="1"/>
  <c r="AF604" i="1"/>
  <c r="AG604" i="1"/>
  <c r="AH604" i="1"/>
  <c r="AI604" i="1"/>
  <c r="AJ604" i="1"/>
  <c r="AK604" i="1"/>
  <c r="AN604" i="1"/>
  <c r="AP604" i="1"/>
  <c r="F605" i="1"/>
  <c r="K605" i="1"/>
  <c r="L605" i="1"/>
  <c r="T605" i="1"/>
  <c r="V605" i="1"/>
  <c r="W605" i="1"/>
  <c r="X605" i="1"/>
  <c r="Y605" i="1"/>
  <c r="Z605" i="1"/>
  <c r="AA605" i="1"/>
  <c r="AB605" i="1"/>
  <c r="AC605" i="1"/>
  <c r="AD605" i="1"/>
  <c r="AE605" i="1"/>
  <c r="AF605" i="1"/>
  <c r="AG605" i="1"/>
  <c r="AH605" i="1"/>
  <c r="AI605" i="1"/>
  <c r="AJ605" i="1"/>
  <c r="AK605" i="1"/>
  <c r="AL605" i="1"/>
  <c r="AP605" i="1"/>
  <c r="F606" i="1"/>
  <c r="K606" i="1"/>
  <c r="AM606" i="1" s="1"/>
  <c r="L606" i="1"/>
  <c r="T606" i="1"/>
  <c r="V606" i="1"/>
  <c r="W606" i="1"/>
  <c r="X606" i="1"/>
  <c r="Y606" i="1"/>
  <c r="Z606" i="1"/>
  <c r="AA606" i="1"/>
  <c r="AB606" i="1"/>
  <c r="AC606" i="1"/>
  <c r="AD606" i="1"/>
  <c r="AE606" i="1"/>
  <c r="AF606" i="1"/>
  <c r="AG606" i="1"/>
  <c r="AH606" i="1"/>
  <c r="AI606" i="1"/>
  <c r="AJ606" i="1"/>
  <c r="AK606" i="1"/>
  <c r="AN606" i="1"/>
  <c r="AP606" i="1"/>
  <c r="F607" i="1"/>
  <c r="K607" i="1"/>
  <c r="AN607" i="1"/>
  <c r="L607" i="1"/>
  <c r="T607" i="1"/>
  <c r="V607" i="1"/>
  <c r="W607" i="1"/>
  <c r="X607" i="1"/>
  <c r="Y607" i="1"/>
  <c r="Z607" i="1"/>
  <c r="AA607" i="1"/>
  <c r="AB607" i="1"/>
  <c r="AC607" i="1"/>
  <c r="AD607" i="1"/>
  <c r="AE607" i="1"/>
  <c r="AF607" i="1"/>
  <c r="AG607" i="1"/>
  <c r="AH607" i="1"/>
  <c r="AI607" i="1"/>
  <c r="AJ607" i="1"/>
  <c r="AK607" i="1"/>
  <c r="AM607" i="1"/>
  <c r="AP607" i="1"/>
  <c r="F608" i="1"/>
  <c r="K608" i="1"/>
  <c r="L608" i="1"/>
  <c r="T608" i="1"/>
  <c r="V608" i="1"/>
  <c r="W608" i="1"/>
  <c r="X608" i="1"/>
  <c r="Y608" i="1"/>
  <c r="Z608" i="1"/>
  <c r="AA608" i="1"/>
  <c r="AB608" i="1"/>
  <c r="AC608" i="1"/>
  <c r="AD608" i="1"/>
  <c r="AE608" i="1"/>
  <c r="AF608" i="1"/>
  <c r="AG608" i="1"/>
  <c r="AH608" i="1"/>
  <c r="AI608" i="1"/>
  <c r="AJ608" i="1"/>
  <c r="AK608" i="1"/>
  <c r="AO608" i="1"/>
  <c r="AP608" i="1"/>
  <c r="F609" i="1"/>
  <c r="K609" i="1"/>
  <c r="AN609" i="1"/>
  <c r="L609" i="1"/>
  <c r="T609" i="1"/>
  <c r="V609" i="1"/>
  <c r="W609" i="1"/>
  <c r="X609" i="1"/>
  <c r="Y609" i="1"/>
  <c r="Z609" i="1"/>
  <c r="AA609" i="1"/>
  <c r="AB609" i="1"/>
  <c r="AC609" i="1"/>
  <c r="AD609" i="1"/>
  <c r="AE609" i="1"/>
  <c r="AF609" i="1"/>
  <c r="AG609" i="1"/>
  <c r="AH609" i="1"/>
  <c r="AI609" i="1"/>
  <c r="AJ609" i="1"/>
  <c r="AK609" i="1"/>
  <c r="AL609" i="1"/>
  <c r="AM609" i="1"/>
  <c r="AP609" i="1"/>
  <c r="F610" i="1"/>
  <c r="K610" i="1"/>
  <c r="L610" i="1"/>
  <c r="T610" i="1"/>
  <c r="V610" i="1"/>
  <c r="W610" i="1"/>
  <c r="X610" i="1"/>
  <c r="Y610" i="1"/>
  <c r="Z610" i="1"/>
  <c r="AA610" i="1"/>
  <c r="AB610" i="1"/>
  <c r="AC610" i="1"/>
  <c r="AD610" i="1"/>
  <c r="AE610" i="1"/>
  <c r="AF610" i="1"/>
  <c r="AG610" i="1"/>
  <c r="AH610" i="1"/>
  <c r="AI610" i="1"/>
  <c r="AJ610" i="1"/>
  <c r="AK610" i="1"/>
  <c r="AL610" i="1"/>
  <c r="AM610" i="1"/>
  <c r="AN610" i="1"/>
  <c r="AO610" i="1"/>
  <c r="AP610" i="1"/>
  <c r="F611" i="1"/>
  <c r="K611" i="1"/>
  <c r="AN611" i="1"/>
  <c r="L611" i="1"/>
  <c r="T611" i="1"/>
  <c r="V611" i="1"/>
  <c r="W611" i="1"/>
  <c r="X611" i="1"/>
  <c r="Y611" i="1"/>
  <c r="Z611" i="1"/>
  <c r="AA611" i="1"/>
  <c r="AB611" i="1"/>
  <c r="AC611" i="1"/>
  <c r="AD611" i="1"/>
  <c r="AE611" i="1"/>
  <c r="AF611" i="1"/>
  <c r="AG611" i="1"/>
  <c r="AH611" i="1"/>
  <c r="AI611" i="1"/>
  <c r="AJ611" i="1"/>
  <c r="AK611" i="1"/>
  <c r="AM611" i="1"/>
  <c r="AP611" i="1"/>
  <c r="F612" i="1"/>
  <c r="K612" i="1"/>
  <c r="L612" i="1"/>
  <c r="T612" i="1"/>
  <c r="V612" i="1"/>
  <c r="W612" i="1"/>
  <c r="X612" i="1"/>
  <c r="Y612" i="1"/>
  <c r="Z612" i="1"/>
  <c r="AA612" i="1"/>
  <c r="AB612" i="1"/>
  <c r="AC612" i="1"/>
  <c r="AD612" i="1"/>
  <c r="AE612" i="1"/>
  <c r="AF612" i="1"/>
  <c r="AG612" i="1"/>
  <c r="AH612" i="1"/>
  <c r="AI612" i="1"/>
  <c r="AJ612" i="1"/>
  <c r="AK612" i="1"/>
  <c r="AM612" i="1"/>
  <c r="AN612" i="1"/>
  <c r="AO612" i="1"/>
  <c r="F613" i="1"/>
  <c r="K613" i="1"/>
  <c r="AP613" i="1" s="1"/>
  <c r="AN613" i="1"/>
  <c r="L613" i="1"/>
  <c r="T613" i="1"/>
  <c r="V613" i="1"/>
  <c r="W613" i="1"/>
  <c r="X613" i="1"/>
  <c r="Y613" i="1"/>
  <c r="Z613" i="1"/>
  <c r="AA613" i="1"/>
  <c r="AB613" i="1"/>
  <c r="AC613" i="1"/>
  <c r="AD613" i="1"/>
  <c r="AE613" i="1"/>
  <c r="AF613" i="1"/>
  <c r="AG613" i="1"/>
  <c r="AH613" i="1"/>
  <c r="AI613" i="1"/>
  <c r="AJ613" i="1"/>
  <c r="AK613" i="1"/>
  <c r="AL613" i="1"/>
  <c r="AM613" i="1"/>
  <c r="F614" i="1"/>
  <c r="K614" i="1"/>
  <c r="AL614" i="1" s="1"/>
  <c r="L614" i="1"/>
  <c r="T614" i="1"/>
  <c r="V614" i="1"/>
  <c r="W614" i="1"/>
  <c r="X614" i="1"/>
  <c r="Y614" i="1"/>
  <c r="Z614" i="1"/>
  <c r="AA614" i="1"/>
  <c r="AB614" i="1"/>
  <c r="AC614" i="1"/>
  <c r="AD614" i="1"/>
  <c r="AE614" i="1"/>
  <c r="AF614" i="1"/>
  <c r="AG614" i="1"/>
  <c r="AH614" i="1"/>
  <c r="AI614" i="1"/>
  <c r="AJ614" i="1"/>
  <c r="AK614" i="1"/>
  <c r="AM614" i="1"/>
  <c r="AP614" i="1"/>
  <c r="F615" i="1"/>
  <c r="K615" i="1"/>
  <c r="AN615" i="1"/>
  <c r="L615" i="1"/>
  <c r="T615" i="1"/>
  <c r="V615" i="1"/>
  <c r="W615" i="1"/>
  <c r="X615" i="1"/>
  <c r="Y615" i="1"/>
  <c r="Z615" i="1"/>
  <c r="AA615" i="1"/>
  <c r="AB615" i="1"/>
  <c r="AC615" i="1"/>
  <c r="AD615" i="1"/>
  <c r="AE615" i="1"/>
  <c r="AF615" i="1"/>
  <c r="AG615" i="1"/>
  <c r="AH615" i="1"/>
  <c r="AI615" i="1"/>
  <c r="AJ615" i="1"/>
  <c r="AK615" i="1"/>
  <c r="AM615" i="1"/>
  <c r="F616" i="1"/>
  <c r="K616" i="1"/>
  <c r="AL616" i="1"/>
  <c r="L616" i="1"/>
  <c r="T616" i="1"/>
  <c r="V616" i="1"/>
  <c r="W616" i="1"/>
  <c r="X616" i="1"/>
  <c r="Y616" i="1"/>
  <c r="Z616" i="1"/>
  <c r="AA616" i="1"/>
  <c r="AB616" i="1"/>
  <c r="AC616" i="1"/>
  <c r="AD616" i="1"/>
  <c r="AE616" i="1"/>
  <c r="AF616" i="1"/>
  <c r="AG616" i="1"/>
  <c r="AH616" i="1"/>
  <c r="AI616" i="1"/>
  <c r="AJ616" i="1"/>
  <c r="AK616" i="1"/>
  <c r="AM616" i="1"/>
  <c r="AN616" i="1"/>
  <c r="AO616" i="1"/>
  <c r="F617" i="1"/>
  <c r="K617" i="1"/>
  <c r="AN617" i="1" s="1"/>
  <c r="L617" i="1"/>
  <c r="T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F618" i="1"/>
  <c r="K618" i="1"/>
  <c r="AM618" i="1"/>
  <c r="L618" i="1"/>
  <c r="T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P618" i="1"/>
  <c r="F619" i="1"/>
  <c r="K619" i="1"/>
  <c r="AN619" i="1"/>
  <c r="L619" i="1"/>
  <c r="T619" i="1"/>
  <c r="V619" i="1"/>
  <c r="W619" i="1"/>
  <c r="X619" i="1"/>
  <c r="Y619" i="1"/>
  <c r="Z619" i="1"/>
  <c r="AA619" i="1"/>
  <c r="AB619" i="1"/>
  <c r="AC619" i="1"/>
  <c r="AD619" i="1"/>
  <c r="AE619" i="1"/>
  <c r="AF619" i="1"/>
  <c r="AG619" i="1"/>
  <c r="AH619" i="1"/>
  <c r="AI619" i="1"/>
  <c r="AJ619" i="1"/>
  <c r="AK619" i="1"/>
  <c r="F620" i="1"/>
  <c r="K620" i="1"/>
  <c r="AL620" i="1" s="1"/>
  <c r="L620" i="1"/>
  <c r="T620" i="1"/>
  <c r="V620" i="1"/>
  <c r="W620" i="1"/>
  <c r="X620" i="1"/>
  <c r="Y620" i="1"/>
  <c r="Z620" i="1"/>
  <c r="AA620" i="1"/>
  <c r="AB620" i="1"/>
  <c r="AC620" i="1"/>
  <c r="AD620" i="1"/>
  <c r="AE620" i="1"/>
  <c r="AF620" i="1"/>
  <c r="AG620" i="1"/>
  <c r="AH620" i="1"/>
  <c r="AI620" i="1"/>
  <c r="AJ620" i="1"/>
  <c r="AK620" i="1"/>
  <c r="AM620" i="1"/>
  <c r="F621" i="1"/>
  <c r="K621" i="1"/>
  <c r="AN621" i="1"/>
  <c r="L621" i="1"/>
  <c r="T621" i="1"/>
  <c r="V621" i="1"/>
  <c r="W621" i="1"/>
  <c r="X621" i="1"/>
  <c r="Y621" i="1"/>
  <c r="Z621" i="1"/>
  <c r="AA621" i="1"/>
  <c r="AB621" i="1"/>
  <c r="AC621" i="1"/>
  <c r="AD621" i="1"/>
  <c r="AE621" i="1"/>
  <c r="AF621" i="1"/>
  <c r="AG621" i="1"/>
  <c r="AH621" i="1"/>
  <c r="AI621" i="1"/>
  <c r="AJ621" i="1"/>
  <c r="AK621" i="1"/>
  <c r="F622" i="1"/>
  <c r="K622" i="1"/>
  <c r="AO622" i="1"/>
  <c r="L622" i="1"/>
  <c r="T622" i="1"/>
  <c r="V622" i="1"/>
  <c r="W622" i="1"/>
  <c r="X622" i="1"/>
  <c r="Y622" i="1"/>
  <c r="Z622" i="1"/>
  <c r="AA622" i="1"/>
  <c r="AB622" i="1"/>
  <c r="AC622" i="1"/>
  <c r="AD622" i="1"/>
  <c r="AE622" i="1"/>
  <c r="AF622" i="1"/>
  <c r="AG622" i="1"/>
  <c r="AH622" i="1"/>
  <c r="AI622" i="1"/>
  <c r="AJ622" i="1"/>
  <c r="AK622" i="1"/>
  <c r="AP622" i="1"/>
  <c r="F623" i="1"/>
  <c r="K623" i="1"/>
  <c r="AN623" i="1" s="1"/>
  <c r="L623" i="1"/>
  <c r="T623" i="1"/>
  <c r="V623" i="1"/>
  <c r="W623" i="1"/>
  <c r="X623" i="1"/>
  <c r="Y623" i="1"/>
  <c r="Z623" i="1"/>
  <c r="AA623" i="1"/>
  <c r="AB623" i="1"/>
  <c r="AC623" i="1"/>
  <c r="AD623" i="1"/>
  <c r="AE623" i="1"/>
  <c r="AF623" i="1"/>
  <c r="AG623" i="1"/>
  <c r="AH623" i="1"/>
  <c r="AI623" i="1"/>
  <c r="AJ623" i="1"/>
  <c r="AK623" i="1"/>
  <c r="F624" i="1"/>
  <c r="K624" i="1"/>
  <c r="AL624" i="1"/>
  <c r="L624" i="1"/>
  <c r="T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P624" i="1"/>
  <c r="F625" i="1"/>
  <c r="K625" i="1"/>
  <c r="AN625" i="1"/>
  <c r="L625" i="1"/>
  <c r="T625" i="1"/>
  <c r="V625" i="1"/>
  <c r="W625" i="1"/>
  <c r="X625" i="1"/>
  <c r="Y625" i="1"/>
  <c r="Z625" i="1"/>
  <c r="AA625" i="1"/>
  <c r="AB625" i="1"/>
  <c r="AC625" i="1"/>
  <c r="AD625" i="1"/>
  <c r="AE625" i="1"/>
  <c r="AF625" i="1"/>
  <c r="AG625" i="1"/>
  <c r="AH625" i="1"/>
  <c r="AI625" i="1"/>
  <c r="AJ625" i="1"/>
  <c r="AK625" i="1"/>
  <c r="F626" i="1"/>
  <c r="K626" i="1"/>
  <c r="AL626" i="1" s="1"/>
  <c r="AM626" i="1"/>
  <c r="L626" i="1"/>
  <c r="T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P626" i="1"/>
  <c r="F627" i="1"/>
  <c r="K627" i="1"/>
  <c r="AN627" i="1"/>
  <c r="L627" i="1"/>
  <c r="T627" i="1"/>
  <c r="V627" i="1"/>
  <c r="W627" i="1"/>
  <c r="X627" i="1"/>
  <c r="Y627" i="1"/>
  <c r="Z627" i="1"/>
  <c r="AA627" i="1"/>
  <c r="AB627" i="1"/>
  <c r="AC627" i="1"/>
  <c r="AD627" i="1"/>
  <c r="AE627" i="1"/>
  <c r="AF627" i="1"/>
  <c r="AG627" i="1"/>
  <c r="AH627" i="1"/>
  <c r="AI627" i="1"/>
  <c r="AJ627" i="1"/>
  <c r="AK627" i="1"/>
  <c r="AM627" i="1"/>
  <c r="AP627" i="1"/>
  <c r="F628" i="1"/>
  <c r="K628" i="1"/>
  <c r="AL628" i="1"/>
  <c r="L628" i="1"/>
  <c r="T628" i="1"/>
  <c r="V628" i="1"/>
  <c r="W628" i="1"/>
  <c r="X628" i="1"/>
  <c r="Y628" i="1"/>
  <c r="Z628" i="1"/>
  <c r="AA628" i="1"/>
  <c r="AB628" i="1"/>
  <c r="AC628" i="1"/>
  <c r="AD628" i="1"/>
  <c r="AE628" i="1"/>
  <c r="AF628" i="1"/>
  <c r="AG628" i="1"/>
  <c r="AH628" i="1"/>
  <c r="AI628" i="1"/>
  <c r="AJ628" i="1"/>
  <c r="AK628" i="1"/>
  <c r="AM628" i="1"/>
  <c r="AN628" i="1"/>
  <c r="AO628" i="1"/>
  <c r="AP628" i="1"/>
  <c r="F629" i="1"/>
  <c r="K629" i="1"/>
  <c r="AN629" i="1" s="1"/>
  <c r="L629" i="1"/>
  <c r="T629" i="1"/>
  <c r="V629" i="1"/>
  <c r="W629" i="1"/>
  <c r="X629" i="1"/>
  <c r="Y629" i="1"/>
  <c r="Z629" i="1"/>
  <c r="AA629" i="1"/>
  <c r="AB629" i="1"/>
  <c r="AC629" i="1"/>
  <c r="AD629" i="1"/>
  <c r="AE629" i="1"/>
  <c r="AF629" i="1"/>
  <c r="AG629" i="1"/>
  <c r="AH629" i="1"/>
  <c r="AI629" i="1"/>
  <c r="AJ629" i="1"/>
  <c r="AK629" i="1"/>
  <c r="AL629" i="1"/>
  <c r="F630" i="1"/>
  <c r="K630" i="1"/>
  <c r="AL630" i="1" s="1"/>
  <c r="L630" i="1"/>
  <c r="T630" i="1"/>
  <c r="V630" i="1"/>
  <c r="W630" i="1"/>
  <c r="X630" i="1"/>
  <c r="Y630" i="1"/>
  <c r="Z630" i="1"/>
  <c r="AA630" i="1"/>
  <c r="AB630" i="1"/>
  <c r="AC630" i="1"/>
  <c r="AD630" i="1"/>
  <c r="AE630" i="1"/>
  <c r="AF630" i="1"/>
  <c r="AG630" i="1"/>
  <c r="AH630" i="1"/>
  <c r="AI630" i="1"/>
  <c r="AJ630" i="1"/>
  <c r="AK630" i="1"/>
  <c r="AM630" i="1"/>
  <c r="AN630" i="1"/>
  <c r="AO630" i="1"/>
  <c r="F631" i="1"/>
  <c r="K631" i="1"/>
  <c r="AN631" i="1"/>
  <c r="L631" i="1"/>
  <c r="T631" i="1"/>
  <c r="V631" i="1"/>
  <c r="W631" i="1"/>
  <c r="X631" i="1"/>
  <c r="Y631" i="1"/>
  <c r="Z631" i="1"/>
  <c r="AA631" i="1"/>
  <c r="AB631" i="1"/>
  <c r="AC631" i="1"/>
  <c r="AD631" i="1"/>
  <c r="AE631" i="1"/>
  <c r="AF631" i="1"/>
  <c r="AG631" i="1"/>
  <c r="AH631" i="1"/>
  <c r="AI631" i="1"/>
  <c r="AJ631" i="1"/>
  <c r="AK631" i="1"/>
  <c r="AP631" i="1"/>
  <c r="F632" i="1"/>
  <c r="K632" i="1"/>
  <c r="L632" i="1"/>
  <c r="T632" i="1"/>
  <c r="V632" i="1"/>
  <c r="W632" i="1"/>
  <c r="X632" i="1"/>
  <c r="Y632" i="1"/>
  <c r="Z632" i="1"/>
  <c r="AA632" i="1"/>
  <c r="AB632" i="1"/>
  <c r="AC632" i="1"/>
  <c r="AD632" i="1"/>
  <c r="AE632" i="1"/>
  <c r="AF632" i="1"/>
  <c r="AG632" i="1"/>
  <c r="AH632" i="1"/>
  <c r="AI632" i="1"/>
  <c r="AJ632" i="1"/>
  <c r="AK632" i="1"/>
  <c r="F633" i="1"/>
  <c r="K633" i="1"/>
  <c r="AN633" i="1" s="1"/>
  <c r="L633" i="1"/>
  <c r="T633" i="1"/>
  <c r="V633" i="1"/>
  <c r="W633" i="1"/>
  <c r="X633" i="1"/>
  <c r="Y633" i="1"/>
  <c r="Z633" i="1"/>
  <c r="AA633" i="1"/>
  <c r="AB633" i="1"/>
  <c r="AC633" i="1"/>
  <c r="AD633" i="1"/>
  <c r="AE633" i="1"/>
  <c r="AF633" i="1"/>
  <c r="AG633" i="1"/>
  <c r="AH633" i="1"/>
  <c r="AI633" i="1"/>
  <c r="AJ633" i="1"/>
  <c r="AK633" i="1"/>
  <c r="AL633" i="1"/>
  <c r="AP633" i="1"/>
  <c r="F634" i="1"/>
  <c r="K634" i="1"/>
  <c r="AO634" i="1" s="1"/>
  <c r="L634" i="1"/>
  <c r="T634" i="1"/>
  <c r="V634" i="1"/>
  <c r="W634" i="1"/>
  <c r="X634" i="1"/>
  <c r="Y634" i="1"/>
  <c r="Z634" i="1"/>
  <c r="AA634" i="1"/>
  <c r="AB634" i="1"/>
  <c r="AC634" i="1"/>
  <c r="AD634" i="1"/>
  <c r="AE634" i="1"/>
  <c r="AF634" i="1"/>
  <c r="AG634" i="1"/>
  <c r="AH634" i="1"/>
  <c r="AI634" i="1"/>
  <c r="AJ634" i="1"/>
  <c r="AK634" i="1"/>
  <c r="AL634" i="1"/>
  <c r="F635" i="1"/>
  <c r="K635" i="1"/>
  <c r="AN635" i="1" s="1"/>
  <c r="L635" i="1"/>
  <c r="T635" i="1"/>
  <c r="V635" i="1"/>
  <c r="W635" i="1"/>
  <c r="X635" i="1"/>
  <c r="Y635" i="1"/>
  <c r="Z635" i="1"/>
  <c r="AA635" i="1"/>
  <c r="AB635" i="1"/>
  <c r="AC635" i="1"/>
  <c r="AD635" i="1"/>
  <c r="AE635" i="1"/>
  <c r="AF635" i="1"/>
  <c r="AG635" i="1"/>
  <c r="AH635" i="1"/>
  <c r="AI635" i="1"/>
  <c r="AJ635" i="1"/>
  <c r="AK635" i="1"/>
  <c r="AP635" i="1"/>
  <c r="F636" i="1"/>
  <c r="K636" i="1"/>
  <c r="AL636" i="1"/>
  <c r="L636" i="1"/>
  <c r="T636" i="1"/>
  <c r="V636" i="1"/>
  <c r="W636" i="1"/>
  <c r="X636" i="1"/>
  <c r="Y636" i="1"/>
  <c r="Z636" i="1"/>
  <c r="AA636" i="1"/>
  <c r="AB636" i="1"/>
  <c r="AC636" i="1"/>
  <c r="AD636" i="1"/>
  <c r="AE636" i="1"/>
  <c r="AF636" i="1"/>
  <c r="AG636" i="1"/>
  <c r="AH636" i="1"/>
  <c r="AI636" i="1"/>
  <c r="AJ636" i="1"/>
  <c r="AK636" i="1"/>
  <c r="AM636" i="1"/>
  <c r="AN636" i="1"/>
  <c r="AO636" i="1"/>
  <c r="F637" i="1"/>
  <c r="K637" i="1"/>
  <c r="L637" i="1"/>
  <c r="T637" i="1"/>
  <c r="V637" i="1"/>
  <c r="W637" i="1"/>
  <c r="X637" i="1"/>
  <c r="Y637" i="1"/>
  <c r="Z637" i="1"/>
  <c r="AA637" i="1"/>
  <c r="AB637" i="1"/>
  <c r="AC637" i="1"/>
  <c r="AD637" i="1"/>
  <c r="AE637" i="1"/>
  <c r="AF637" i="1"/>
  <c r="AG637" i="1"/>
  <c r="AH637" i="1"/>
  <c r="AI637" i="1"/>
  <c r="AJ637" i="1"/>
  <c r="AK637" i="1"/>
  <c r="AL637" i="1"/>
  <c r="F638" i="1"/>
  <c r="K638" i="1"/>
  <c r="AN638" i="1" s="1"/>
  <c r="L638" i="1"/>
  <c r="T638" i="1"/>
  <c r="V638" i="1"/>
  <c r="W638" i="1"/>
  <c r="X638" i="1"/>
  <c r="Y638" i="1"/>
  <c r="Z638" i="1"/>
  <c r="AA638" i="1"/>
  <c r="AB638" i="1"/>
  <c r="AC638" i="1"/>
  <c r="AD638" i="1"/>
  <c r="AE638" i="1"/>
  <c r="AF638" i="1"/>
  <c r="AG638" i="1"/>
  <c r="AH638" i="1"/>
  <c r="AI638" i="1"/>
  <c r="AJ638" i="1"/>
  <c r="AK638" i="1"/>
  <c r="AL638" i="1"/>
  <c r="AP638" i="1"/>
  <c r="F639" i="1"/>
  <c r="K639" i="1"/>
  <c r="AN639" i="1"/>
  <c r="L639" i="1"/>
  <c r="T639" i="1"/>
  <c r="V639" i="1"/>
  <c r="W639" i="1"/>
  <c r="X639" i="1"/>
  <c r="Y639" i="1"/>
  <c r="Z639" i="1"/>
  <c r="AA639" i="1"/>
  <c r="AB639" i="1"/>
  <c r="AC639" i="1"/>
  <c r="AD639" i="1"/>
  <c r="AE639" i="1"/>
  <c r="AF639" i="1"/>
  <c r="AG639" i="1"/>
  <c r="AH639" i="1"/>
  <c r="AI639" i="1"/>
  <c r="AJ639" i="1"/>
  <c r="AK639" i="1"/>
  <c r="F640" i="1"/>
  <c r="K640" i="1"/>
  <c r="AL640" i="1" s="1"/>
  <c r="L640" i="1"/>
  <c r="T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M640" i="1"/>
  <c r="F641" i="1"/>
  <c r="K641" i="1"/>
  <c r="AN641" i="1" s="1"/>
  <c r="L641" i="1"/>
  <c r="T641" i="1"/>
  <c r="V641" i="1"/>
  <c r="W641" i="1"/>
  <c r="X641" i="1"/>
  <c r="Y641" i="1"/>
  <c r="Z641" i="1"/>
  <c r="AA641" i="1"/>
  <c r="AB641" i="1"/>
  <c r="AC641" i="1"/>
  <c r="AD641" i="1"/>
  <c r="AE641" i="1"/>
  <c r="AF641" i="1"/>
  <c r="AG641" i="1"/>
  <c r="AH641" i="1"/>
  <c r="AI641" i="1"/>
  <c r="AJ641" i="1"/>
  <c r="AK641" i="1"/>
  <c r="AL641" i="1"/>
  <c r="F642" i="1"/>
  <c r="K642" i="1"/>
  <c r="AM642" i="1" s="1"/>
  <c r="L642" i="1"/>
  <c r="T642" i="1"/>
  <c r="V642" i="1"/>
  <c r="W642" i="1"/>
  <c r="X642" i="1"/>
  <c r="Y642" i="1"/>
  <c r="Z642" i="1"/>
  <c r="AA642" i="1"/>
  <c r="AB642" i="1"/>
  <c r="AC642" i="1"/>
  <c r="AD642" i="1"/>
  <c r="AE642" i="1"/>
  <c r="AF642" i="1"/>
  <c r="AG642" i="1"/>
  <c r="AH642" i="1"/>
  <c r="AI642" i="1"/>
  <c r="AJ642" i="1"/>
  <c r="AK642" i="1"/>
  <c r="AL642" i="1"/>
  <c r="F643" i="1"/>
  <c r="K643" i="1"/>
  <c r="AL643" i="1" s="1"/>
  <c r="AN643" i="1"/>
  <c r="L643" i="1"/>
  <c r="T643" i="1"/>
  <c r="V643" i="1"/>
  <c r="W643" i="1"/>
  <c r="X643" i="1"/>
  <c r="Y643" i="1"/>
  <c r="Z643" i="1"/>
  <c r="AA643" i="1"/>
  <c r="AB643" i="1"/>
  <c r="AC643" i="1"/>
  <c r="AD643" i="1"/>
  <c r="AE643" i="1"/>
  <c r="AF643" i="1"/>
  <c r="AG643" i="1"/>
  <c r="AH643" i="1"/>
  <c r="AI643" i="1"/>
  <c r="AJ643" i="1"/>
  <c r="AK643" i="1"/>
  <c r="F644" i="1"/>
  <c r="K644" i="1"/>
  <c r="L644" i="1"/>
  <c r="T644" i="1"/>
  <c r="V644" i="1"/>
  <c r="W644" i="1"/>
  <c r="X644" i="1"/>
  <c r="Y644" i="1"/>
  <c r="Z644" i="1"/>
  <c r="AA644" i="1"/>
  <c r="AB644" i="1"/>
  <c r="AC644" i="1"/>
  <c r="AD644" i="1"/>
  <c r="AE644" i="1"/>
  <c r="AF644" i="1"/>
  <c r="AG644" i="1"/>
  <c r="AH644" i="1"/>
  <c r="AI644" i="1"/>
  <c r="AJ644" i="1"/>
  <c r="AK644" i="1"/>
  <c r="F645" i="1"/>
  <c r="K645" i="1"/>
  <c r="AN645" i="1"/>
  <c r="L645" i="1"/>
  <c r="T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F646" i="1"/>
  <c r="K646" i="1"/>
  <c r="AO646" i="1" s="1"/>
  <c r="L646" i="1"/>
  <c r="T646" i="1"/>
  <c r="V646" i="1"/>
  <c r="W646" i="1"/>
  <c r="X646" i="1"/>
  <c r="Y646" i="1"/>
  <c r="Z646" i="1"/>
  <c r="AA646" i="1"/>
  <c r="AB646" i="1"/>
  <c r="AC646" i="1"/>
  <c r="AD646" i="1"/>
  <c r="AE646" i="1"/>
  <c r="AF646" i="1"/>
  <c r="AG646" i="1"/>
  <c r="AH646" i="1"/>
  <c r="AI646" i="1"/>
  <c r="AJ646" i="1"/>
  <c r="AK646" i="1"/>
  <c r="AP646" i="1"/>
  <c r="F647" i="1"/>
  <c r="K647" i="1"/>
  <c r="AN647" i="1"/>
  <c r="L647" i="1"/>
  <c r="T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F648" i="1"/>
  <c r="K648" i="1"/>
  <c r="AL648" i="1" s="1"/>
  <c r="L648" i="1"/>
  <c r="T648" i="1"/>
  <c r="V648" i="1"/>
  <c r="W648" i="1"/>
  <c r="X648" i="1"/>
  <c r="Y648" i="1"/>
  <c r="Z648" i="1"/>
  <c r="AA648" i="1"/>
  <c r="AB648" i="1"/>
  <c r="AC648" i="1"/>
  <c r="AD648" i="1"/>
  <c r="AE648" i="1"/>
  <c r="AF648" i="1"/>
  <c r="AG648" i="1"/>
  <c r="AH648" i="1"/>
  <c r="AI648" i="1"/>
  <c r="AJ648" i="1"/>
  <c r="AK648" i="1"/>
  <c r="F649" i="1"/>
  <c r="K649" i="1"/>
  <c r="AN649" i="1" s="1"/>
  <c r="L649" i="1"/>
  <c r="T649" i="1"/>
  <c r="V649" i="1"/>
  <c r="W649" i="1"/>
  <c r="X649" i="1"/>
  <c r="Y649" i="1"/>
  <c r="Z649" i="1"/>
  <c r="AA649" i="1"/>
  <c r="AB649" i="1"/>
  <c r="AC649" i="1"/>
  <c r="AD649" i="1"/>
  <c r="AE649" i="1"/>
  <c r="AF649" i="1"/>
  <c r="AG649" i="1"/>
  <c r="AH649" i="1"/>
  <c r="AI649" i="1"/>
  <c r="AJ649" i="1"/>
  <c r="AK649" i="1"/>
  <c r="F650" i="1"/>
  <c r="K650" i="1"/>
  <c r="AN650" i="1"/>
  <c r="L650" i="1"/>
  <c r="T650" i="1"/>
  <c r="V650" i="1"/>
  <c r="W650" i="1"/>
  <c r="X650" i="1"/>
  <c r="Y650" i="1"/>
  <c r="Z650" i="1"/>
  <c r="AA650" i="1"/>
  <c r="AB650" i="1"/>
  <c r="AC650" i="1"/>
  <c r="AD650" i="1"/>
  <c r="AE650" i="1"/>
  <c r="AF650" i="1"/>
  <c r="AG650" i="1"/>
  <c r="AH650" i="1"/>
  <c r="AI650" i="1"/>
  <c r="AJ650" i="1"/>
  <c r="AK650" i="1"/>
  <c r="AO650" i="1"/>
  <c r="AP650" i="1"/>
  <c r="F651" i="1"/>
  <c r="K651" i="1"/>
  <c r="AN651" i="1"/>
  <c r="L651" i="1"/>
  <c r="T651" i="1"/>
  <c r="V651" i="1"/>
  <c r="W651" i="1"/>
  <c r="X651" i="1"/>
  <c r="Y651" i="1"/>
  <c r="Z651" i="1"/>
  <c r="AA651" i="1"/>
  <c r="AB651" i="1"/>
  <c r="AC651" i="1"/>
  <c r="AD651" i="1"/>
  <c r="AE651" i="1"/>
  <c r="AF651" i="1"/>
  <c r="AG651" i="1"/>
  <c r="AH651" i="1"/>
  <c r="AI651" i="1"/>
  <c r="AJ651" i="1"/>
  <c r="AK651" i="1"/>
  <c r="F652" i="1"/>
  <c r="K652" i="1"/>
  <c r="AL652" i="1" s="1"/>
  <c r="L652" i="1"/>
  <c r="T652" i="1"/>
  <c r="V652" i="1"/>
  <c r="W652" i="1"/>
  <c r="X652" i="1"/>
  <c r="Y652" i="1"/>
  <c r="Z652" i="1"/>
  <c r="AA652" i="1"/>
  <c r="AB652" i="1"/>
  <c r="AC652" i="1"/>
  <c r="AD652" i="1"/>
  <c r="AE652" i="1"/>
  <c r="AF652" i="1"/>
  <c r="AG652" i="1"/>
  <c r="AH652" i="1"/>
  <c r="AI652" i="1"/>
  <c r="AJ652" i="1"/>
  <c r="AK652" i="1"/>
  <c r="AP652" i="1"/>
  <c r="F653" i="1"/>
  <c r="K653" i="1"/>
  <c r="AN653" i="1"/>
  <c r="L653" i="1"/>
  <c r="T653" i="1"/>
  <c r="V653" i="1"/>
  <c r="W653" i="1"/>
  <c r="X653" i="1"/>
  <c r="Y653" i="1"/>
  <c r="Z653" i="1"/>
  <c r="AA653" i="1"/>
  <c r="AB653" i="1"/>
  <c r="AC653" i="1"/>
  <c r="AD653" i="1"/>
  <c r="AE653" i="1"/>
  <c r="AF653" i="1"/>
  <c r="AG653" i="1"/>
  <c r="AH653" i="1"/>
  <c r="AI653" i="1"/>
  <c r="AJ653" i="1"/>
  <c r="AK653" i="1"/>
  <c r="F654" i="1"/>
  <c r="K654" i="1"/>
  <c r="AM654" i="1"/>
  <c r="L654" i="1"/>
  <c r="T654" i="1"/>
  <c r="V654" i="1"/>
  <c r="W654" i="1"/>
  <c r="X654" i="1"/>
  <c r="Y654" i="1"/>
  <c r="Z654" i="1"/>
  <c r="AA654" i="1"/>
  <c r="AB654" i="1"/>
  <c r="AC654" i="1"/>
  <c r="AD654" i="1"/>
  <c r="AE654" i="1"/>
  <c r="AF654" i="1"/>
  <c r="AG654" i="1"/>
  <c r="AH654" i="1"/>
  <c r="AI654" i="1"/>
  <c r="AJ654" i="1"/>
  <c r="AK654" i="1"/>
  <c r="AP654" i="1"/>
  <c r="F655" i="1"/>
  <c r="K655" i="1"/>
  <c r="AL655" i="1" s="1"/>
  <c r="L655" i="1"/>
  <c r="T655" i="1"/>
  <c r="V655" i="1"/>
  <c r="W655" i="1"/>
  <c r="X655" i="1"/>
  <c r="Y655" i="1"/>
  <c r="Z655" i="1"/>
  <c r="AA655" i="1"/>
  <c r="AB655" i="1"/>
  <c r="AC655" i="1"/>
  <c r="AD655" i="1"/>
  <c r="AE655" i="1"/>
  <c r="AF655" i="1"/>
  <c r="AG655" i="1"/>
  <c r="AH655" i="1"/>
  <c r="AI655" i="1"/>
  <c r="AJ655" i="1"/>
  <c r="AK655" i="1"/>
  <c r="AP655" i="1"/>
  <c r="F656" i="1"/>
  <c r="K656" i="1"/>
  <c r="AL656" i="1"/>
  <c r="L656" i="1"/>
  <c r="T656" i="1"/>
  <c r="V656" i="1"/>
  <c r="W656" i="1"/>
  <c r="X656" i="1"/>
  <c r="Y656" i="1"/>
  <c r="Z656" i="1"/>
  <c r="AA656" i="1"/>
  <c r="AB656" i="1"/>
  <c r="AC656" i="1"/>
  <c r="AD656" i="1"/>
  <c r="AE656" i="1"/>
  <c r="AF656" i="1"/>
  <c r="AG656" i="1"/>
  <c r="AH656" i="1"/>
  <c r="AI656" i="1"/>
  <c r="AJ656" i="1"/>
  <c r="AK656" i="1"/>
  <c r="F657" i="1"/>
  <c r="K657" i="1"/>
  <c r="AN657" i="1" s="1"/>
  <c r="L657" i="1"/>
  <c r="T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M657" i="1"/>
  <c r="F658" i="1"/>
  <c r="K658" i="1"/>
  <c r="AL658" i="1" s="1"/>
  <c r="L658" i="1"/>
  <c r="T658" i="1"/>
  <c r="V658" i="1"/>
  <c r="W658" i="1"/>
  <c r="X658" i="1"/>
  <c r="Y658" i="1"/>
  <c r="Z658" i="1"/>
  <c r="AA658" i="1"/>
  <c r="AB658" i="1"/>
  <c r="AC658" i="1"/>
  <c r="AD658" i="1"/>
  <c r="AE658" i="1"/>
  <c r="AF658" i="1"/>
  <c r="AG658" i="1"/>
  <c r="AH658" i="1"/>
  <c r="AI658" i="1"/>
  <c r="AJ658" i="1"/>
  <c r="AK658" i="1"/>
  <c r="AM658" i="1"/>
  <c r="AO658" i="1"/>
  <c r="AP658" i="1"/>
  <c r="F659" i="1"/>
  <c r="K659" i="1"/>
  <c r="AN659" i="1"/>
  <c r="L659" i="1"/>
  <c r="T659" i="1"/>
  <c r="V659" i="1"/>
  <c r="W659" i="1"/>
  <c r="X659" i="1"/>
  <c r="Y659" i="1"/>
  <c r="Z659" i="1"/>
  <c r="AA659" i="1"/>
  <c r="AB659" i="1"/>
  <c r="AC659" i="1"/>
  <c r="AD659" i="1"/>
  <c r="AE659" i="1"/>
  <c r="AF659" i="1"/>
  <c r="AG659" i="1"/>
  <c r="AH659" i="1"/>
  <c r="AI659" i="1"/>
  <c r="AJ659" i="1"/>
  <c r="AK659" i="1"/>
  <c r="AP659" i="1"/>
  <c r="F660" i="1"/>
  <c r="K660" i="1"/>
  <c r="AL660" i="1"/>
  <c r="L660" i="1"/>
  <c r="T660" i="1"/>
  <c r="V660" i="1"/>
  <c r="W660" i="1"/>
  <c r="X660" i="1"/>
  <c r="Y660" i="1"/>
  <c r="Z660" i="1"/>
  <c r="AA660" i="1"/>
  <c r="AB660" i="1"/>
  <c r="AC660" i="1"/>
  <c r="AD660" i="1"/>
  <c r="AE660" i="1"/>
  <c r="AF660" i="1"/>
  <c r="AG660" i="1"/>
  <c r="AH660" i="1"/>
  <c r="AI660" i="1"/>
  <c r="AJ660" i="1"/>
  <c r="AK660" i="1"/>
  <c r="AN660" i="1"/>
  <c r="AO660" i="1"/>
  <c r="AP660" i="1"/>
  <c r="F661" i="1"/>
  <c r="K661" i="1"/>
  <c r="AN661" i="1"/>
  <c r="L661" i="1"/>
  <c r="T661" i="1"/>
  <c r="V661" i="1"/>
  <c r="W661" i="1"/>
  <c r="X661" i="1"/>
  <c r="Y661" i="1"/>
  <c r="Z661" i="1"/>
  <c r="AA661" i="1"/>
  <c r="AB661" i="1"/>
  <c r="AC661" i="1"/>
  <c r="AD661" i="1"/>
  <c r="AE661" i="1"/>
  <c r="AF661" i="1"/>
  <c r="AG661" i="1"/>
  <c r="AH661" i="1"/>
  <c r="AI661" i="1"/>
  <c r="AJ661" i="1"/>
  <c r="AK661" i="1"/>
  <c r="AL661" i="1"/>
  <c r="AM661" i="1"/>
  <c r="AP661" i="1"/>
  <c r="F662" i="1"/>
  <c r="K662" i="1"/>
  <c r="L662" i="1"/>
  <c r="T662" i="1"/>
  <c r="V662" i="1"/>
  <c r="W662" i="1"/>
  <c r="X662" i="1"/>
  <c r="Y662" i="1"/>
  <c r="Z662" i="1"/>
  <c r="AA662" i="1"/>
  <c r="AB662" i="1"/>
  <c r="AC662" i="1"/>
  <c r="AD662" i="1"/>
  <c r="AE662" i="1"/>
  <c r="AF662" i="1"/>
  <c r="AG662" i="1"/>
  <c r="AH662" i="1"/>
  <c r="AI662" i="1"/>
  <c r="AJ662" i="1"/>
  <c r="AK662" i="1"/>
  <c r="AL662" i="1"/>
  <c r="AM662" i="1"/>
  <c r="F663" i="1"/>
  <c r="K663" i="1"/>
  <c r="AN663" i="1" s="1"/>
  <c r="L663" i="1"/>
  <c r="T663" i="1"/>
  <c r="V663" i="1"/>
  <c r="W663" i="1"/>
  <c r="X663" i="1"/>
  <c r="Y663" i="1"/>
  <c r="Z663" i="1"/>
  <c r="AA663" i="1"/>
  <c r="AB663" i="1"/>
  <c r="AC663" i="1"/>
  <c r="AD663" i="1"/>
  <c r="AE663" i="1"/>
  <c r="AF663" i="1"/>
  <c r="AG663" i="1"/>
  <c r="AH663" i="1"/>
  <c r="AI663" i="1"/>
  <c r="AJ663" i="1"/>
  <c r="AK663" i="1"/>
  <c r="AP663" i="1"/>
  <c r="F664" i="1"/>
  <c r="K664" i="1"/>
  <c r="AO664" i="1" s="1"/>
  <c r="AL664" i="1"/>
  <c r="L664" i="1"/>
  <c r="T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M664" i="1"/>
  <c r="AN664" i="1"/>
  <c r="F665" i="1"/>
  <c r="K665" i="1"/>
  <c r="AN665" i="1"/>
  <c r="L665" i="1"/>
  <c r="T665" i="1"/>
  <c r="V665" i="1"/>
  <c r="W665" i="1"/>
  <c r="X665" i="1"/>
  <c r="Y665" i="1"/>
  <c r="Z665" i="1"/>
  <c r="AA665" i="1"/>
  <c r="AB665" i="1"/>
  <c r="AC665" i="1"/>
  <c r="AD665" i="1"/>
  <c r="AE665" i="1"/>
  <c r="AF665" i="1"/>
  <c r="AG665" i="1"/>
  <c r="AH665" i="1"/>
  <c r="AI665" i="1"/>
  <c r="AJ665" i="1"/>
  <c r="AK665" i="1"/>
  <c r="AL665" i="1"/>
  <c r="AM665" i="1"/>
  <c r="AP665" i="1"/>
  <c r="F666" i="1"/>
  <c r="K666" i="1"/>
  <c r="AO666" i="1"/>
  <c r="L666" i="1"/>
  <c r="T666" i="1"/>
  <c r="V666" i="1"/>
  <c r="W666" i="1"/>
  <c r="X666" i="1"/>
  <c r="Y666" i="1"/>
  <c r="Z666" i="1"/>
  <c r="AA666" i="1"/>
  <c r="AB666" i="1"/>
  <c r="AC666" i="1"/>
  <c r="AD666" i="1"/>
  <c r="AE666" i="1"/>
  <c r="AF666" i="1"/>
  <c r="AG666" i="1"/>
  <c r="AH666" i="1"/>
  <c r="AI666" i="1"/>
  <c r="AJ666" i="1"/>
  <c r="AK666" i="1"/>
  <c r="AL666" i="1"/>
  <c r="AM666" i="1"/>
  <c r="AN666" i="1"/>
  <c r="AP666" i="1"/>
  <c r="F667" i="1"/>
  <c r="K667" i="1"/>
  <c r="AN667" i="1"/>
  <c r="L667" i="1"/>
  <c r="T667" i="1"/>
  <c r="V667" i="1"/>
  <c r="W667" i="1"/>
  <c r="X667" i="1"/>
  <c r="Y667" i="1"/>
  <c r="Z667" i="1"/>
  <c r="AA667" i="1"/>
  <c r="AB667" i="1"/>
  <c r="AC667" i="1"/>
  <c r="AD667" i="1"/>
  <c r="AE667" i="1"/>
  <c r="AF667" i="1"/>
  <c r="AG667" i="1"/>
  <c r="AH667" i="1"/>
  <c r="AI667" i="1"/>
  <c r="AJ667" i="1"/>
  <c r="AK667" i="1"/>
  <c r="AP667" i="1"/>
  <c r="F668" i="1"/>
  <c r="K668" i="1"/>
  <c r="AL668" i="1" s="1"/>
  <c r="L668" i="1"/>
  <c r="T668" i="1"/>
  <c r="V668" i="1"/>
  <c r="W668" i="1"/>
  <c r="X668" i="1"/>
  <c r="Y668" i="1"/>
  <c r="Z668" i="1"/>
  <c r="AA668" i="1"/>
  <c r="AB668" i="1"/>
  <c r="AC668" i="1"/>
  <c r="AD668" i="1"/>
  <c r="AE668" i="1"/>
  <c r="AF668" i="1"/>
  <c r="AG668" i="1"/>
  <c r="AH668" i="1"/>
  <c r="AI668" i="1"/>
  <c r="AJ668" i="1"/>
  <c r="AK668" i="1"/>
  <c r="AM668" i="1"/>
  <c r="AO668" i="1"/>
  <c r="F669" i="1"/>
  <c r="K669" i="1"/>
  <c r="AN669" i="1"/>
  <c r="L669" i="1"/>
  <c r="T669" i="1"/>
  <c r="V669" i="1"/>
  <c r="W669" i="1"/>
  <c r="X669" i="1"/>
  <c r="Y669" i="1"/>
  <c r="Z669" i="1"/>
  <c r="AA669" i="1"/>
  <c r="AB669" i="1"/>
  <c r="AC669" i="1"/>
  <c r="AD669" i="1"/>
  <c r="AE669" i="1"/>
  <c r="AF669" i="1"/>
  <c r="AG669" i="1"/>
  <c r="AH669" i="1"/>
  <c r="AI669" i="1"/>
  <c r="AJ669" i="1"/>
  <c r="AK669" i="1"/>
  <c r="AL669" i="1"/>
  <c r="AM669" i="1"/>
  <c r="F670" i="1"/>
  <c r="K670" i="1"/>
  <c r="AN670" i="1"/>
  <c r="L670" i="1"/>
  <c r="T670" i="1"/>
  <c r="V670" i="1"/>
  <c r="W670" i="1"/>
  <c r="X670" i="1"/>
  <c r="Y670" i="1"/>
  <c r="Z670" i="1"/>
  <c r="AA670" i="1"/>
  <c r="AB670" i="1"/>
  <c r="AC670" i="1"/>
  <c r="AD670" i="1"/>
  <c r="AE670" i="1"/>
  <c r="AF670" i="1"/>
  <c r="AG670" i="1"/>
  <c r="AH670" i="1"/>
  <c r="AI670" i="1"/>
  <c r="AJ670" i="1"/>
  <c r="AK670" i="1"/>
  <c r="AL670" i="1"/>
  <c r="AM670" i="1"/>
  <c r="AP670" i="1"/>
  <c r="F671" i="1"/>
  <c r="K671" i="1"/>
  <c r="AN671" i="1" s="1"/>
  <c r="L671" i="1"/>
  <c r="T671" i="1"/>
  <c r="V671" i="1"/>
  <c r="W671" i="1"/>
  <c r="X671" i="1"/>
  <c r="Y671" i="1"/>
  <c r="Z671" i="1"/>
  <c r="AA671" i="1"/>
  <c r="AB671" i="1"/>
  <c r="AC671" i="1"/>
  <c r="AD671" i="1"/>
  <c r="AE671" i="1"/>
  <c r="AF671" i="1"/>
  <c r="AG671" i="1"/>
  <c r="AH671" i="1"/>
  <c r="AI671" i="1"/>
  <c r="AJ671" i="1"/>
  <c r="AK671" i="1"/>
  <c r="F672" i="1"/>
  <c r="K672" i="1"/>
  <c r="AL672" i="1" s="1"/>
  <c r="L672" i="1"/>
  <c r="T672" i="1"/>
  <c r="V672" i="1"/>
  <c r="W672" i="1"/>
  <c r="X672" i="1"/>
  <c r="Y672" i="1"/>
  <c r="Z672" i="1"/>
  <c r="AA672" i="1"/>
  <c r="AB672" i="1"/>
  <c r="AC672" i="1"/>
  <c r="AD672" i="1"/>
  <c r="AE672" i="1"/>
  <c r="AF672" i="1"/>
  <c r="AG672" i="1"/>
  <c r="AH672" i="1"/>
  <c r="AI672" i="1"/>
  <c r="AJ672" i="1"/>
  <c r="AK672" i="1"/>
  <c r="AM672" i="1"/>
  <c r="F673" i="1"/>
  <c r="K673" i="1"/>
  <c r="AN673" i="1"/>
  <c r="L673" i="1"/>
  <c r="T673" i="1"/>
  <c r="V673" i="1"/>
  <c r="W673" i="1"/>
  <c r="X673" i="1"/>
  <c r="Y673" i="1"/>
  <c r="Z673" i="1"/>
  <c r="AA673" i="1"/>
  <c r="AB673" i="1"/>
  <c r="AC673" i="1"/>
  <c r="AD673" i="1"/>
  <c r="AE673" i="1"/>
  <c r="AF673" i="1"/>
  <c r="AG673" i="1"/>
  <c r="AH673" i="1"/>
  <c r="AI673" i="1"/>
  <c r="AJ673" i="1"/>
  <c r="AK673" i="1"/>
  <c r="AL673" i="1"/>
  <c r="AP673" i="1"/>
  <c r="F674" i="1"/>
  <c r="K674" i="1"/>
  <c r="AO674" i="1" s="1"/>
  <c r="AM674" i="1"/>
  <c r="L674" i="1"/>
  <c r="T674" i="1"/>
  <c r="V674" i="1"/>
  <c r="W674" i="1"/>
  <c r="X674" i="1"/>
  <c r="Y674" i="1"/>
  <c r="Z674" i="1"/>
  <c r="AA674" i="1"/>
  <c r="AB674" i="1"/>
  <c r="AC674" i="1"/>
  <c r="AD674" i="1"/>
  <c r="AE674" i="1"/>
  <c r="AF674" i="1"/>
  <c r="AG674" i="1"/>
  <c r="AH674" i="1"/>
  <c r="AI674" i="1"/>
  <c r="AJ674" i="1"/>
  <c r="AK674" i="1"/>
  <c r="AL674" i="1"/>
  <c r="AN674" i="1"/>
  <c r="F675" i="1"/>
  <c r="K675" i="1"/>
  <c r="AN675" i="1"/>
  <c r="L675" i="1"/>
  <c r="T675" i="1"/>
  <c r="V675" i="1"/>
  <c r="W675" i="1"/>
  <c r="X675" i="1"/>
  <c r="Y675" i="1"/>
  <c r="Z675" i="1"/>
  <c r="AA675" i="1"/>
  <c r="AB675" i="1"/>
  <c r="AC675" i="1"/>
  <c r="AD675" i="1"/>
  <c r="AE675" i="1"/>
  <c r="AF675" i="1"/>
  <c r="AG675" i="1"/>
  <c r="AH675" i="1"/>
  <c r="AI675" i="1"/>
  <c r="AJ675" i="1"/>
  <c r="AK675" i="1"/>
  <c r="AP675" i="1"/>
  <c r="F676" i="1"/>
  <c r="K676" i="1"/>
  <c r="AL676" i="1" s="1"/>
  <c r="L676" i="1"/>
  <c r="T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M676" i="1"/>
  <c r="F677" i="1"/>
  <c r="K677" i="1"/>
  <c r="AN677" i="1"/>
  <c r="L677" i="1"/>
  <c r="T677" i="1"/>
  <c r="V677" i="1"/>
  <c r="W677" i="1"/>
  <c r="X677" i="1"/>
  <c r="Y677" i="1"/>
  <c r="Z677" i="1"/>
  <c r="AA677" i="1"/>
  <c r="AB677" i="1"/>
  <c r="AC677" i="1"/>
  <c r="AD677" i="1"/>
  <c r="AE677" i="1"/>
  <c r="AF677" i="1"/>
  <c r="AG677" i="1"/>
  <c r="AH677" i="1"/>
  <c r="AI677" i="1"/>
  <c r="AJ677" i="1"/>
  <c r="AK677" i="1"/>
  <c r="F678" i="1"/>
  <c r="K678" i="1"/>
  <c r="AO678" i="1"/>
  <c r="L678" i="1"/>
  <c r="T678" i="1"/>
  <c r="V678" i="1"/>
  <c r="W678" i="1"/>
  <c r="X678" i="1"/>
  <c r="Y678" i="1"/>
  <c r="Z678" i="1"/>
  <c r="AA678" i="1"/>
  <c r="AB678" i="1"/>
  <c r="AC678" i="1"/>
  <c r="AD678" i="1"/>
  <c r="AE678" i="1"/>
  <c r="AF678" i="1"/>
  <c r="AG678" i="1"/>
  <c r="AH678" i="1"/>
  <c r="AI678" i="1"/>
  <c r="AJ678" i="1"/>
  <c r="AK678" i="1"/>
  <c r="AP678" i="1"/>
  <c r="F679" i="1"/>
  <c r="K679" i="1"/>
  <c r="AN679" i="1" s="1"/>
  <c r="L679" i="1"/>
  <c r="T679" i="1"/>
  <c r="V679" i="1"/>
  <c r="W679" i="1"/>
  <c r="X679" i="1"/>
  <c r="Y679" i="1"/>
  <c r="Z679" i="1"/>
  <c r="AA679" i="1"/>
  <c r="AB679" i="1"/>
  <c r="AC679" i="1"/>
  <c r="AD679" i="1"/>
  <c r="AE679" i="1"/>
  <c r="AF679" i="1"/>
  <c r="AG679" i="1"/>
  <c r="AH679" i="1"/>
  <c r="AI679" i="1"/>
  <c r="AJ679" i="1"/>
  <c r="AK679" i="1"/>
  <c r="F680" i="1"/>
  <c r="K680" i="1"/>
  <c r="AL680" i="1"/>
  <c r="L680" i="1"/>
  <c r="T680" i="1"/>
  <c r="V680" i="1"/>
  <c r="W680" i="1"/>
  <c r="X680" i="1"/>
  <c r="Y680" i="1"/>
  <c r="Z680" i="1"/>
  <c r="AA680" i="1"/>
  <c r="AB680" i="1"/>
  <c r="AC680" i="1"/>
  <c r="AD680" i="1"/>
  <c r="AE680" i="1"/>
  <c r="AF680" i="1"/>
  <c r="AG680" i="1"/>
  <c r="AH680" i="1"/>
  <c r="AI680" i="1"/>
  <c r="AJ680" i="1"/>
  <c r="AK680" i="1"/>
  <c r="F681" i="1"/>
  <c r="K681" i="1"/>
  <c r="AN681" i="1"/>
  <c r="L681" i="1"/>
  <c r="T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F682" i="1"/>
  <c r="K682" i="1"/>
  <c r="AP682" i="1" s="1"/>
  <c r="L682" i="1"/>
  <c r="T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F683" i="1"/>
  <c r="K683" i="1"/>
  <c r="AN683" i="1" s="1"/>
  <c r="L683" i="1"/>
  <c r="T683" i="1"/>
  <c r="V683" i="1"/>
  <c r="W683" i="1"/>
  <c r="X683" i="1"/>
  <c r="Y683" i="1"/>
  <c r="Z683" i="1"/>
  <c r="AA683" i="1"/>
  <c r="AB683" i="1"/>
  <c r="AC683" i="1"/>
  <c r="AD683" i="1"/>
  <c r="AE683" i="1"/>
  <c r="AF683" i="1"/>
  <c r="AG683" i="1"/>
  <c r="AH683" i="1"/>
  <c r="AI683" i="1"/>
  <c r="AJ683" i="1"/>
  <c r="AK683" i="1"/>
  <c r="F684" i="1"/>
  <c r="K684" i="1"/>
  <c r="AL684" i="1"/>
  <c r="L684" i="1"/>
  <c r="T684" i="1"/>
  <c r="V684" i="1"/>
  <c r="W684" i="1"/>
  <c r="X684" i="1"/>
  <c r="Y684" i="1"/>
  <c r="Z684" i="1"/>
  <c r="AA684" i="1"/>
  <c r="AB684" i="1"/>
  <c r="AC684" i="1"/>
  <c r="AD684" i="1"/>
  <c r="AE684" i="1"/>
  <c r="AF684" i="1"/>
  <c r="AG684" i="1"/>
  <c r="AH684" i="1"/>
  <c r="AI684" i="1"/>
  <c r="AJ684" i="1"/>
  <c r="AK684" i="1"/>
  <c r="AM684" i="1"/>
  <c r="AP684" i="1"/>
  <c r="F685" i="1"/>
  <c r="K685" i="1"/>
  <c r="AN685" i="1"/>
  <c r="L685" i="1"/>
  <c r="T685" i="1"/>
  <c r="V685" i="1"/>
  <c r="W685" i="1"/>
  <c r="X685" i="1"/>
  <c r="Y685" i="1"/>
  <c r="Z685" i="1"/>
  <c r="AA685" i="1"/>
  <c r="AB685" i="1"/>
  <c r="AC685" i="1"/>
  <c r="AD685" i="1"/>
  <c r="AE685" i="1"/>
  <c r="AF685" i="1"/>
  <c r="AG685" i="1"/>
  <c r="AH685" i="1"/>
  <c r="AI685" i="1"/>
  <c r="AJ685" i="1"/>
  <c r="AK685" i="1"/>
  <c r="AP685" i="1"/>
  <c r="F686" i="1"/>
  <c r="K686" i="1"/>
  <c r="AM686" i="1" s="1"/>
  <c r="L686" i="1"/>
  <c r="T686" i="1"/>
  <c r="V686" i="1"/>
  <c r="W686" i="1"/>
  <c r="X686" i="1"/>
  <c r="Y686" i="1"/>
  <c r="Z686" i="1"/>
  <c r="AA686" i="1"/>
  <c r="AB686" i="1"/>
  <c r="AC686" i="1"/>
  <c r="AD686" i="1"/>
  <c r="AE686" i="1"/>
  <c r="AF686" i="1"/>
  <c r="AG686" i="1"/>
  <c r="AH686" i="1"/>
  <c r="AI686" i="1"/>
  <c r="AJ686" i="1"/>
  <c r="AK686" i="1"/>
  <c r="AN686" i="1"/>
  <c r="F687" i="1"/>
  <c r="K687" i="1"/>
  <c r="AN687" i="1"/>
  <c r="L687" i="1"/>
  <c r="T687" i="1"/>
  <c r="V687" i="1"/>
  <c r="W687" i="1"/>
  <c r="X687" i="1"/>
  <c r="Y687" i="1"/>
  <c r="Z687" i="1"/>
  <c r="AA687" i="1"/>
  <c r="AB687" i="1"/>
  <c r="AC687" i="1"/>
  <c r="AD687" i="1"/>
  <c r="AE687" i="1"/>
  <c r="AF687" i="1"/>
  <c r="AG687" i="1"/>
  <c r="AH687" i="1"/>
  <c r="AI687" i="1"/>
  <c r="AJ687" i="1"/>
  <c r="AK687" i="1"/>
  <c r="AP687" i="1"/>
  <c r="F688" i="1"/>
  <c r="K688" i="1"/>
  <c r="AL688" i="1" s="1"/>
  <c r="L688" i="1"/>
  <c r="T688" i="1"/>
  <c r="V688" i="1"/>
  <c r="W688" i="1"/>
  <c r="X688" i="1"/>
  <c r="Y688" i="1"/>
  <c r="Z688" i="1"/>
  <c r="AA688" i="1"/>
  <c r="AB688" i="1"/>
  <c r="AC688" i="1"/>
  <c r="AD688" i="1"/>
  <c r="AE688" i="1"/>
  <c r="AF688" i="1"/>
  <c r="AG688" i="1"/>
  <c r="AH688" i="1"/>
  <c r="AI688" i="1"/>
  <c r="AJ688" i="1"/>
  <c r="AK688" i="1"/>
  <c r="AO688" i="1"/>
  <c r="F689" i="1"/>
  <c r="K689" i="1"/>
  <c r="AN689" i="1"/>
  <c r="L689" i="1"/>
  <c r="T689" i="1"/>
  <c r="V689" i="1"/>
  <c r="W689" i="1"/>
  <c r="X689" i="1"/>
  <c r="Y689" i="1"/>
  <c r="Z689" i="1"/>
  <c r="AA689" i="1"/>
  <c r="AB689" i="1"/>
  <c r="AC689" i="1"/>
  <c r="AD689" i="1"/>
  <c r="AE689" i="1"/>
  <c r="AF689" i="1"/>
  <c r="AG689" i="1"/>
  <c r="AH689" i="1"/>
  <c r="AI689" i="1"/>
  <c r="AJ689" i="1"/>
  <c r="AK689" i="1"/>
  <c r="AM689" i="1"/>
  <c r="AP689" i="1"/>
  <c r="F690" i="1"/>
  <c r="K690" i="1"/>
  <c r="AL690" i="1"/>
  <c r="L690" i="1"/>
  <c r="T690" i="1"/>
  <c r="V690" i="1"/>
  <c r="W690" i="1"/>
  <c r="X690" i="1"/>
  <c r="Y690" i="1"/>
  <c r="Z690" i="1"/>
  <c r="AA690" i="1"/>
  <c r="AB690" i="1"/>
  <c r="AC690" i="1"/>
  <c r="AD690" i="1"/>
  <c r="AE690" i="1"/>
  <c r="AF690" i="1"/>
  <c r="AG690" i="1"/>
  <c r="AH690" i="1"/>
  <c r="AI690" i="1"/>
  <c r="AJ690" i="1"/>
  <c r="AK690" i="1"/>
  <c r="AM690" i="1"/>
  <c r="AN690" i="1"/>
  <c r="F691" i="1"/>
  <c r="K691" i="1"/>
  <c r="AN691" i="1"/>
  <c r="L691" i="1"/>
  <c r="T691" i="1"/>
  <c r="V691" i="1"/>
  <c r="W691" i="1"/>
  <c r="X691" i="1"/>
  <c r="Y691" i="1"/>
  <c r="Z691" i="1"/>
  <c r="AA691" i="1"/>
  <c r="AB691" i="1"/>
  <c r="AC691" i="1"/>
  <c r="AD691" i="1"/>
  <c r="AE691" i="1"/>
  <c r="AF691" i="1"/>
  <c r="AG691" i="1"/>
  <c r="AH691" i="1"/>
  <c r="AI691" i="1"/>
  <c r="AJ691" i="1"/>
  <c r="AK691" i="1"/>
  <c r="F692" i="1"/>
  <c r="K692" i="1"/>
  <c r="AL692" i="1" s="1"/>
  <c r="L692" i="1"/>
  <c r="T692" i="1"/>
  <c r="V692" i="1"/>
  <c r="W692" i="1"/>
  <c r="X692" i="1"/>
  <c r="Y692" i="1"/>
  <c r="Z692" i="1"/>
  <c r="AA692" i="1"/>
  <c r="AB692" i="1"/>
  <c r="AC692" i="1"/>
  <c r="AD692" i="1"/>
  <c r="AE692" i="1"/>
  <c r="AF692" i="1"/>
  <c r="AG692" i="1"/>
  <c r="AH692" i="1"/>
  <c r="AI692" i="1"/>
  <c r="AJ692" i="1"/>
  <c r="AK692" i="1"/>
  <c r="AN692" i="1"/>
  <c r="AP692" i="1"/>
  <c r="F693" i="1"/>
  <c r="K693" i="1"/>
  <c r="AN693" i="1" s="1"/>
  <c r="L693" i="1"/>
  <c r="T693" i="1"/>
  <c r="V693" i="1"/>
  <c r="W693" i="1"/>
  <c r="X693" i="1"/>
  <c r="Y693" i="1"/>
  <c r="Z693" i="1"/>
  <c r="AA693" i="1"/>
  <c r="AB693" i="1"/>
  <c r="AC693" i="1"/>
  <c r="AD693" i="1"/>
  <c r="AE693" i="1"/>
  <c r="AF693" i="1"/>
  <c r="AG693" i="1"/>
  <c r="AH693" i="1"/>
  <c r="AI693" i="1"/>
  <c r="AJ693" i="1"/>
  <c r="AK693" i="1"/>
  <c r="AL693" i="1"/>
  <c r="F694" i="1"/>
  <c r="K694" i="1"/>
  <c r="AL694" i="1" s="1"/>
  <c r="L694" i="1"/>
  <c r="T694" i="1"/>
  <c r="V694" i="1"/>
  <c r="W694" i="1"/>
  <c r="X694" i="1"/>
  <c r="Y694" i="1"/>
  <c r="Z694" i="1"/>
  <c r="AA694" i="1"/>
  <c r="AB694" i="1"/>
  <c r="AC694" i="1"/>
  <c r="AD694" i="1"/>
  <c r="AE694" i="1"/>
  <c r="AF694" i="1"/>
  <c r="AG694" i="1"/>
  <c r="AH694" i="1"/>
  <c r="AI694" i="1"/>
  <c r="AJ694" i="1"/>
  <c r="AK694" i="1"/>
  <c r="AM694" i="1"/>
  <c r="AN694" i="1"/>
  <c r="F695" i="1"/>
  <c r="K695" i="1"/>
  <c r="AN695" i="1"/>
  <c r="L695" i="1"/>
  <c r="T695" i="1"/>
  <c r="V695" i="1"/>
  <c r="W695" i="1"/>
  <c r="X695" i="1"/>
  <c r="Y695" i="1"/>
  <c r="Z695" i="1"/>
  <c r="AA695" i="1"/>
  <c r="AB695" i="1"/>
  <c r="AC695" i="1"/>
  <c r="AD695" i="1"/>
  <c r="AE695" i="1"/>
  <c r="AF695" i="1"/>
  <c r="AG695" i="1"/>
  <c r="AH695" i="1"/>
  <c r="AI695" i="1"/>
  <c r="AJ695" i="1"/>
  <c r="AK695" i="1"/>
  <c r="AP695" i="1"/>
  <c r="F696" i="1"/>
  <c r="K696" i="1"/>
  <c r="L696" i="1"/>
  <c r="T696" i="1"/>
  <c r="V696" i="1"/>
  <c r="W696" i="1"/>
  <c r="X696" i="1"/>
  <c r="Y696" i="1"/>
  <c r="Z696" i="1"/>
  <c r="AA696" i="1"/>
  <c r="AB696" i="1"/>
  <c r="AC696" i="1"/>
  <c r="AD696" i="1"/>
  <c r="AE696" i="1"/>
  <c r="AF696" i="1"/>
  <c r="AG696" i="1"/>
  <c r="AH696" i="1"/>
  <c r="AI696" i="1"/>
  <c r="AJ696" i="1"/>
  <c r="AK696" i="1"/>
  <c r="F697" i="1"/>
  <c r="K697" i="1"/>
  <c r="AN697" i="1"/>
  <c r="L697" i="1"/>
  <c r="T697" i="1"/>
  <c r="V697" i="1"/>
  <c r="W697" i="1"/>
  <c r="X697" i="1"/>
  <c r="Y697" i="1"/>
  <c r="Z697" i="1"/>
  <c r="AA697" i="1"/>
  <c r="AB697" i="1"/>
  <c r="AC697" i="1"/>
  <c r="AD697" i="1"/>
  <c r="AE697" i="1"/>
  <c r="AF697" i="1"/>
  <c r="AG697" i="1"/>
  <c r="AH697" i="1"/>
  <c r="AI697" i="1"/>
  <c r="AJ697" i="1"/>
  <c r="AK697" i="1"/>
  <c r="AL697" i="1"/>
  <c r="AM697" i="1"/>
  <c r="AP697" i="1"/>
  <c r="F698" i="1"/>
  <c r="K698" i="1"/>
  <c r="AL698" i="1" s="1"/>
  <c r="L698" i="1"/>
  <c r="T698" i="1"/>
  <c r="V698" i="1"/>
  <c r="W698" i="1"/>
  <c r="X698" i="1"/>
  <c r="Y698" i="1"/>
  <c r="Z698" i="1"/>
  <c r="AA698" i="1"/>
  <c r="AB698" i="1"/>
  <c r="AC698" i="1"/>
  <c r="AD698" i="1"/>
  <c r="AE698" i="1"/>
  <c r="AF698" i="1"/>
  <c r="AG698" i="1"/>
  <c r="AH698" i="1"/>
  <c r="AI698" i="1"/>
  <c r="AJ698" i="1"/>
  <c r="AK698" i="1"/>
  <c r="AM698" i="1"/>
  <c r="F699" i="1"/>
  <c r="K699" i="1"/>
  <c r="AN699" i="1"/>
  <c r="L699" i="1"/>
  <c r="T699" i="1"/>
  <c r="V699" i="1"/>
  <c r="W699" i="1"/>
  <c r="X699" i="1"/>
  <c r="Y699" i="1"/>
  <c r="Z699" i="1"/>
  <c r="AA699" i="1"/>
  <c r="AB699" i="1"/>
  <c r="AC699" i="1"/>
  <c r="AD699" i="1"/>
  <c r="AE699" i="1"/>
  <c r="AF699" i="1"/>
  <c r="AG699" i="1"/>
  <c r="AH699" i="1"/>
  <c r="AI699" i="1"/>
  <c r="AJ699" i="1"/>
  <c r="AK699" i="1"/>
  <c r="AP699" i="1"/>
  <c r="F700" i="1"/>
  <c r="K700" i="1"/>
  <c r="AL700" i="1" s="1"/>
  <c r="L700" i="1"/>
  <c r="T700" i="1"/>
  <c r="V700" i="1"/>
  <c r="W700" i="1"/>
  <c r="X700" i="1"/>
  <c r="Y700" i="1"/>
  <c r="Z700" i="1"/>
  <c r="AA700" i="1"/>
  <c r="AB700" i="1"/>
  <c r="AC700" i="1"/>
  <c r="AD700" i="1"/>
  <c r="AE700" i="1"/>
  <c r="AF700" i="1"/>
  <c r="AG700" i="1"/>
  <c r="AH700" i="1"/>
  <c r="AI700" i="1"/>
  <c r="AJ700" i="1"/>
  <c r="AK700" i="1"/>
  <c r="AN700" i="1"/>
  <c r="AP700" i="1"/>
  <c r="F701" i="1"/>
  <c r="K701" i="1"/>
  <c r="AP701" i="1" s="1"/>
  <c r="AN701" i="1"/>
  <c r="L701" i="1"/>
  <c r="T701" i="1"/>
  <c r="V701" i="1"/>
  <c r="W701" i="1"/>
  <c r="X701" i="1"/>
  <c r="Y701" i="1"/>
  <c r="Z701" i="1"/>
  <c r="AA701" i="1"/>
  <c r="AB701" i="1"/>
  <c r="AC701" i="1"/>
  <c r="AD701" i="1"/>
  <c r="AE701" i="1"/>
  <c r="AF701" i="1"/>
  <c r="AG701" i="1"/>
  <c r="AH701" i="1"/>
  <c r="AI701" i="1"/>
  <c r="AJ701" i="1"/>
  <c r="AK701" i="1"/>
  <c r="AL701" i="1"/>
  <c r="AM701" i="1"/>
  <c r="F702" i="1"/>
  <c r="K702" i="1"/>
  <c r="AN702" i="1" s="1"/>
  <c r="L702" i="1"/>
  <c r="T702" i="1"/>
  <c r="V702" i="1"/>
  <c r="W702" i="1"/>
  <c r="X702" i="1"/>
  <c r="Y702" i="1"/>
  <c r="Z702" i="1"/>
  <c r="AA702" i="1"/>
  <c r="AB702" i="1"/>
  <c r="AC702" i="1"/>
  <c r="AD702" i="1"/>
  <c r="AE702" i="1"/>
  <c r="AF702" i="1"/>
  <c r="AG702" i="1"/>
  <c r="AH702" i="1"/>
  <c r="AI702" i="1"/>
  <c r="AJ702" i="1"/>
  <c r="AK702" i="1"/>
  <c r="AL702" i="1"/>
  <c r="AM702" i="1"/>
  <c r="AO702" i="1"/>
  <c r="AP702" i="1"/>
  <c r="F703" i="1"/>
  <c r="K703" i="1"/>
  <c r="AN703" i="1" s="1"/>
  <c r="L703" i="1"/>
  <c r="T703" i="1"/>
  <c r="V703" i="1"/>
  <c r="W703" i="1"/>
  <c r="X703" i="1"/>
  <c r="Y703" i="1"/>
  <c r="Z703" i="1"/>
  <c r="AA703" i="1"/>
  <c r="AB703" i="1"/>
  <c r="AC703" i="1"/>
  <c r="AD703" i="1"/>
  <c r="AE703" i="1"/>
  <c r="AF703" i="1"/>
  <c r="AG703" i="1"/>
  <c r="AH703" i="1"/>
  <c r="AI703" i="1"/>
  <c r="AJ703" i="1"/>
  <c r="AK703" i="1"/>
  <c r="AP703" i="1"/>
  <c r="F704" i="1"/>
  <c r="K704" i="1"/>
  <c r="AL704" i="1"/>
  <c r="L704" i="1"/>
  <c r="T704" i="1"/>
  <c r="V704" i="1"/>
  <c r="W704" i="1"/>
  <c r="X704" i="1"/>
  <c r="Y704" i="1"/>
  <c r="Z704" i="1"/>
  <c r="AA704" i="1"/>
  <c r="AB704" i="1"/>
  <c r="AC704" i="1"/>
  <c r="AD704" i="1"/>
  <c r="AE704" i="1"/>
  <c r="AF704" i="1"/>
  <c r="AG704" i="1"/>
  <c r="AH704" i="1"/>
  <c r="AI704" i="1"/>
  <c r="AJ704" i="1"/>
  <c r="AK704" i="1"/>
  <c r="AN704" i="1"/>
  <c r="AO704" i="1"/>
  <c r="AP704" i="1"/>
  <c r="F705" i="1"/>
  <c r="K705" i="1"/>
  <c r="AN705" i="1" s="1"/>
  <c r="L705" i="1"/>
  <c r="T705" i="1"/>
  <c r="V705" i="1"/>
  <c r="W705" i="1"/>
  <c r="X705" i="1"/>
  <c r="Y705" i="1"/>
  <c r="Z705" i="1"/>
  <c r="AA705" i="1"/>
  <c r="AB705" i="1"/>
  <c r="AC705" i="1"/>
  <c r="AD705" i="1"/>
  <c r="AE705" i="1"/>
  <c r="AF705" i="1"/>
  <c r="AG705" i="1"/>
  <c r="AH705" i="1"/>
  <c r="AI705" i="1"/>
  <c r="AJ705" i="1"/>
  <c r="AK705" i="1"/>
  <c r="AL705" i="1"/>
  <c r="F706" i="1"/>
  <c r="K706" i="1"/>
  <c r="AL706" i="1" s="1"/>
  <c r="L706" i="1"/>
  <c r="T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M706" i="1"/>
  <c r="AN706" i="1"/>
  <c r="AO706" i="1"/>
  <c r="F707" i="1"/>
  <c r="K707" i="1"/>
  <c r="AN707" i="1" s="1"/>
  <c r="L707" i="1"/>
  <c r="T707" i="1"/>
  <c r="V707" i="1"/>
  <c r="W707" i="1"/>
  <c r="X707" i="1"/>
  <c r="Y707" i="1"/>
  <c r="Z707" i="1"/>
  <c r="AA707" i="1"/>
  <c r="AB707" i="1"/>
  <c r="AC707" i="1"/>
  <c r="AD707" i="1"/>
  <c r="AE707" i="1"/>
  <c r="AF707" i="1"/>
  <c r="AG707" i="1"/>
  <c r="AH707" i="1"/>
  <c r="AI707" i="1"/>
  <c r="AJ707" i="1"/>
  <c r="AK707" i="1"/>
  <c r="AP707" i="1"/>
  <c r="F708" i="1"/>
  <c r="K708" i="1"/>
  <c r="AL708" i="1" s="1"/>
  <c r="L708" i="1"/>
  <c r="T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N708" i="1"/>
  <c r="AP708" i="1"/>
  <c r="F709" i="1"/>
  <c r="K709" i="1"/>
  <c r="AN709" i="1" s="1"/>
  <c r="L709" i="1"/>
  <c r="T709" i="1"/>
  <c r="V709" i="1"/>
  <c r="W709" i="1"/>
  <c r="X709" i="1"/>
  <c r="Y709" i="1"/>
  <c r="Z709" i="1"/>
  <c r="AA709" i="1"/>
  <c r="AB709" i="1"/>
  <c r="AC709" i="1"/>
  <c r="AD709" i="1"/>
  <c r="AE709" i="1"/>
  <c r="AF709" i="1"/>
  <c r="AG709" i="1"/>
  <c r="AH709" i="1"/>
  <c r="AI709" i="1"/>
  <c r="AJ709" i="1"/>
  <c r="AK709" i="1"/>
  <c r="AL709" i="1"/>
  <c r="F710" i="1"/>
  <c r="K710" i="1"/>
  <c r="AL710" i="1" s="1"/>
  <c r="L710" i="1"/>
  <c r="T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M710" i="1"/>
  <c r="AN710" i="1"/>
  <c r="F711" i="1"/>
  <c r="K711" i="1"/>
  <c r="AN711" i="1"/>
  <c r="L711" i="1"/>
  <c r="T711" i="1"/>
  <c r="V711" i="1"/>
  <c r="W711" i="1"/>
  <c r="X711" i="1"/>
  <c r="Y711" i="1"/>
  <c r="Z711" i="1"/>
  <c r="AA711" i="1"/>
  <c r="AB711" i="1"/>
  <c r="AC711" i="1"/>
  <c r="AD711" i="1"/>
  <c r="AE711" i="1"/>
  <c r="AF711" i="1"/>
  <c r="AG711" i="1"/>
  <c r="AH711" i="1"/>
  <c r="AI711" i="1"/>
  <c r="AJ711" i="1"/>
  <c r="AK711" i="1"/>
  <c r="AP711" i="1"/>
  <c r="F712" i="1"/>
  <c r="K712" i="1"/>
  <c r="L712" i="1"/>
  <c r="T712" i="1"/>
  <c r="V712" i="1"/>
  <c r="W712" i="1"/>
  <c r="X712" i="1"/>
  <c r="Y712" i="1"/>
  <c r="Z712" i="1"/>
  <c r="AA712" i="1"/>
  <c r="AB712" i="1"/>
  <c r="AC712" i="1"/>
  <c r="AD712" i="1"/>
  <c r="AE712" i="1"/>
  <c r="AF712" i="1"/>
  <c r="AG712" i="1"/>
  <c r="AH712" i="1"/>
  <c r="AI712" i="1"/>
  <c r="AJ712" i="1"/>
  <c r="AK712" i="1"/>
  <c r="F713" i="1"/>
  <c r="K713" i="1"/>
  <c r="AN713" i="1"/>
  <c r="L713" i="1"/>
  <c r="T713" i="1"/>
  <c r="V713" i="1"/>
  <c r="W713" i="1"/>
  <c r="X713" i="1"/>
  <c r="Y713" i="1"/>
  <c r="Z713" i="1"/>
  <c r="AA713" i="1"/>
  <c r="AB713" i="1"/>
  <c r="AC713" i="1"/>
  <c r="AD713" i="1"/>
  <c r="AE713" i="1"/>
  <c r="AF713" i="1"/>
  <c r="AG713" i="1"/>
  <c r="AH713" i="1"/>
  <c r="AI713" i="1"/>
  <c r="AJ713" i="1"/>
  <c r="AK713" i="1"/>
  <c r="AL713" i="1"/>
  <c r="AM713" i="1"/>
  <c r="AP713" i="1"/>
  <c r="F714" i="1"/>
  <c r="K714" i="1"/>
  <c r="AL714" i="1" s="1"/>
  <c r="L714" i="1"/>
  <c r="T714" i="1"/>
  <c r="V714" i="1"/>
  <c r="W714" i="1"/>
  <c r="X714" i="1"/>
  <c r="Y714" i="1"/>
  <c r="Z714" i="1"/>
  <c r="AA714" i="1"/>
  <c r="AB714" i="1"/>
  <c r="AC714" i="1"/>
  <c r="AD714" i="1"/>
  <c r="AE714" i="1"/>
  <c r="AF714" i="1"/>
  <c r="AG714" i="1"/>
  <c r="AH714" i="1"/>
  <c r="AI714" i="1"/>
  <c r="AJ714" i="1"/>
  <c r="AK714" i="1"/>
  <c r="AM714" i="1"/>
  <c r="F715" i="1"/>
  <c r="K715" i="1"/>
  <c r="AN715" i="1"/>
  <c r="L715" i="1"/>
  <c r="T715" i="1"/>
  <c r="V715" i="1"/>
  <c r="W715" i="1"/>
  <c r="X715" i="1"/>
  <c r="Y715" i="1"/>
  <c r="Z715" i="1"/>
  <c r="AA715" i="1"/>
  <c r="AB715" i="1"/>
  <c r="AC715" i="1"/>
  <c r="AD715" i="1"/>
  <c r="AE715" i="1"/>
  <c r="AF715" i="1"/>
  <c r="AG715" i="1"/>
  <c r="AH715" i="1"/>
  <c r="AI715" i="1"/>
  <c r="AJ715" i="1"/>
  <c r="AK715" i="1"/>
  <c r="AP715" i="1"/>
  <c r="F716" i="1"/>
  <c r="K716" i="1"/>
  <c r="AL716" i="1" s="1"/>
  <c r="L716" i="1"/>
  <c r="T716" i="1"/>
  <c r="V716" i="1"/>
  <c r="W716" i="1"/>
  <c r="X716" i="1"/>
  <c r="Y716" i="1"/>
  <c r="Z716" i="1"/>
  <c r="AA716" i="1"/>
  <c r="AB716" i="1"/>
  <c r="AC716" i="1"/>
  <c r="AD716" i="1"/>
  <c r="AE716" i="1"/>
  <c r="AF716" i="1"/>
  <c r="AG716" i="1"/>
  <c r="AH716" i="1"/>
  <c r="AI716" i="1"/>
  <c r="AJ716" i="1"/>
  <c r="AK716" i="1"/>
  <c r="AN716" i="1"/>
  <c r="AP716" i="1"/>
  <c r="F717" i="1"/>
  <c r="K717" i="1"/>
  <c r="AP717" i="1" s="1"/>
  <c r="AN717" i="1"/>
  <c r="L717" i="1"/>
  <c r="T717" i="1"/>
  <c r="V717" i="1"/>
  <c r="W717" i="1"/>
  <c r="X717" i="1"/>
  <c r="Y717" i="1"/>
  <c r="Z717" i="1"/>
  <c r="AA717" i="1"/>
  <c r="AB717" i="1"/>
  <c r="AC717" i="1"/>
  <c r="AD717" i="1"/>
  <c r="AE717" i="1"/>
  <c r="AF717" i="1"/>
  <c r="AG717" i="1"/>
  <c r="AH717" i="1"/>
  <c r="AI717" i="1"/>
  <c r="AJ717" i="1"/>
  <c r="AK717" i="1"/>
  <c r="AL717" i="1"/>
  <c r="AM717" i="1"/>
  <c r="F718" i="1"/>
  <c r="K718" i="1"/>
  <c r="AN718" i="1" s="1"/>
  <c r="L718" i="1"/>
  <c r="T718" i="1"/>
  <c r="V718" i="1"/>
  <c r="W718" i="1"/>
  <c r="X718" i="1"/>
  <c r="Y718" i="1"/>
  <c r="Z718" i="1"/>
  <c r="AA718" i="1"/>
  <c r="AB718" i="1"/>
  <c r="AC718" i="1"/>
  <c r="AD718" i="1"/>
  <c r="AE718" i="1"/>
  <c r="AF718" i="1"/>
  <c r="AG718" i="1"/>
  <c r="AH718" i="1"/>
  <c r="AI718" i="1"/>
  <c r="AJ718" i="1"/>
  <c r="AK718" i="1"/>
  <c r="AL718" i="1"/>
  <c r="AM718" i="1"/>
  <c r="AO718" i="1"/>
  <c r="AP718" i="1"/>
  <c r="F719" i="1"/>
  <c r="K719" i="1"/>
  <c r="AN719" i="1" s="1"/>
  <c r="L719" i="1"/>
  <c r="T719" i="1"/>
  <c r="V719" i="1"/>
  <c r="W719" i="1"/>
  <c r="X719" i="1"/>
  <c r="Y719" i="1"/>
  <c r="Z719" i="1"/>
  <c r="AA719" i="1"/>
  <c r="AB719" i="1"/>
  <c r="AC719" i="1"/>
  <c r="AD719" i="1"/>
  <c r="AE719" i="1"/>
  <c r="AF719" i="1"/>
  <c r="AG719" i="1"/>
  <c r="AH719" i="1"/>
  <c r="AI719" i="1"/>
  <c r="AJ719" i="1"/>
  <c r="AK719" i="1"/>
  <c r="AP719" i="1"/>
  <c r="F720" i="1"/>
  <c r="K720" i="1"/>
  <c r="AL720" i="1"/>
  <c r="L720" i="1"/>
  <c r="T720" i="1"/>
  <c r="V720" i="1"/>
  <c r="W720" i="1"/>
  <c r="X720" i="1"/>
  <c r="Y720" i="1"/>
  <c r="Z720" i="1"/>
  <c r="AA720" i="1"/>
  <c r="AB720" i="1"/>
  <c r="AC720" i="1"/>
  <c r="AD720" i="1"/>
  <c r="AE720" i="1"/>
  <c r="AF720" i="1"/>
  <c r="AG720" i="1"/>
  <c r="AH720" i="1"/>
  <c r="AI720" i="1"/>
  <c r="AJ720" i="1"/>
  <c r="AK720" i="1"/>
  <c r="AN720" i="1"/>
  <c r="AO720" i="1"/>
  <c r="AP720" i="1"/>
  <c r="F721" i="1"/>
  <c r="K721" i="1"/>
  <c r="AN721" i="1" s="1"/>
  <c r="L721" i="1"/>
  <c r="T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F722" i="1"/>
  <c r="K722" i="1"/>
  <c r="AL722" i="1" s="1"/>
  <c r="L722" i="1"/>
  <c r="T722" i="1"/>
  <c r="V722" i="1"/>
  <c r="W722" i="1"/>
  <c r="X722" i="1"/>
  <c r="Y722" i="1"/>
  <c r="Z722" i="1"/>
  <c r="AA722" i="1"/>
  <c r="AB722" i="1"/>
  <c r="AC722" i="1"/>
  <c r="AD722" i="1"/>
  <c r="AE722" i="1"/>
  <c r="AF722" i="1"/>
  <c r="AG722" i="1"/>
  <c r="AH722" i="1"/>
  <c r="AI722" i="1"/>
  <c r="AJ722" i="1"/>
  <c r="AK722" i="1"/>
  <c r="AM722" i="1"/>
  <c r="AN722" i="1"/>
  <c r="AO722" i="1"/>
  <c r="F723" i="1"/>
  <c r="K723" i="1"/>
  <c r="AN723" i="1" s="1"/>
  <c r="L723" i="1"/>
  <c r="T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P723" i="1"/>
  <c r="F724" i="1"/>
  <c r="K724" i="1"/>
  <c r="AL724" i="1" s="1"/>
  <c r="L724" i="1"/>
  <c r="T724" i="1"/>
  <c r="V724" i="1"/>
  <c r="W724" i="1"/>
  <c r="X724" i="1"/>
  <c r="Y724" i="1"/>
  <c r="Z724" i="1"/>
  <c r="AA724" i="1"/>
  <c r="AB724" i="1"/>
  <c r="AC724" i="1"/>
  <c r="AD724" i="1"/>
  <c r="AE724" i="1"/>
  <c r="AF724" i="1"/>
  <c r="AG724" i="1"/>
  <c r="AH724" i="1"/>
  <c r="AI724" i="1"/>
  <c r="AJ724" i="1"/>
  <c r="AK724" i="1"/>
  <c r="AN724" i="1"/>
  <c r="AP724" i="1"/>
  <c r="F725" i="1"/>
  <c r="K725" i="1"/>
  <c r="AN725" i="1" s="1"/>
  <c r="L725" i="1"/>
  <c r="T725" i="1"/>
  <c r="V725" i="1"/>
  <c r="W725" i="1"/>
  <c r="X725" i="1"/>
  <c r="Y725" i="1"/>
  <c r="Z725" i="1"/>
  <c r="AA725" i="1"/>
  <c r="AB725" i="1"/>
  <c r="AC725" i="1"/>
  <c r="AD725" i="1"/>
  <c r="AE725" i="1"/>
  <c r="AF725" i="1"/>
  <c r="AG725" i="1"/>
  <c r="AH725" i="1"/>
  <c r="AI725" i="1"/>
  <c r="AJ725" i="1"/>
  <c r="AK725" i="1"/>
  <c r="AL725" i="1"/>
  <c r="F726" i="1"/>
  <c r="K726" i="1"/>
  <c r="AL726" i="1" s="1"/>
  <c r="L726" i="1"/>
  <c r="T726" i="1"/>
  <c r="V726" i="1"/>
  <c r="W726" i="1"/>
  <c r="X726" i="1"/>
  <c r="Y726" i="1"/>
  <c r="Z726" i="1"/>
  <c r="AA726" i="1"/>
  <c r="AB726" i="1"/>
  <c r="AC726" i="1"/>
  <c r="AD726" i="1"/>
  <c r="AE726" i="1"/>
  <c r="AF726" i="1"/>
  <c r="AG726" i="1"/>
  <c r="AH726" i="1"/>
  <c r="AI726" i="1"/>
  <c r="AJ726" i="1"/>
  <c r="AK726" i="1"/>
  <c r="AM726" i="1"/>
  <c r="AN726" i="1"/>
  <c r="F727" i="1"/>
  <c r="K727" i="1"/>
  <c r="AN727" i="1"/>
  <c r="L727" i="1"/>
  <c r="T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P727" i="1"/>
  <c r="F728" i="1"/>
  <c r="K728" i="1"/>
  <c r="L728" i="1"/>
  <c r="T728" i="1"/>
  <c r="V728" i="1"/>
  <c r="W728" i="1"/>
  <c r="X728" i="1"/>
  <c r="Y728" i="1"/>
  <c r="Z728" i="1"/>
  <c r="AA728" i="1"/>
  <c r="AB728" i="1"/>
  <c r="AC728" i="1"/>
  <c r="AD728" i="1"/>
  <c r="AE728" i="1"/>
  <c r="AF728" i="1"/>
  <c r="AG728" i="1"/>
  <c r="AH728" i="1"/>
  <c r="AI728" i="1"/>
  <c r="AJ728" i="1"/>
  <c r="AK728" i="1"/>
  <c r="AN728" i="1"/>
  <c r="F729" i="1"/>
  <c r="K729" i="1"/>
  <c r="AN729" i="1"/>
  <c r="L729" i="1"/>
  <c r="T729" i="1"/>
  <c r="V729" i="1"/>
  <c r="W729" i="1"/>
  <c r="X729" i="1"/>
  <c r="Y729" i="1"/>
  <c r="Z729" i="1"/>
  <c r="AA729" i="1"/>
  <c r="AB729" i="1"/>
  <c r="AC729" i="1"/>
  <c r="AD729" i="1"/>
  <c r="AE729" i="1"/>
  <c r="AF729" i="1"/>
  <c r="AG729" i="1"/>
  <c r="AH729" i="1"/>
  <c r="AI729" i="1"/>
  <c r="AJ729" i="1"/>
  <c r="AK729" i="1"/>
  <c r="AL729" i="1"/>
  <c r="AM729" i="1"/>
  <c r="AP729" i="1"/>
  <c r="F730" i="1"/>
  <c r="K730" i="1"/>
  <c r="AL730" i="1" s="1"/>
  <c r="L730" i="1"/>
  <c r="T730" i="1"/>
  <c r="V730" i="1"/>
  <c r="W730" i="1"/>
  <c r="X730" i="1"/>
  <c r="Y730" i="1"/>
  <c r="Z730" i="1"/>
  <c r="AA730" i="1"/>
  <c r="AB730" i="1"/>
  <c r="AC730" i="1"/>
  <c r="AD730" i="1"/>
  <c r="AE730" i="1"/>
  <c r="AF730" i="1"/>
  <c r="AG730" i="1"/>
  <c r="AH730" i="1"/>
  <c r="AI730" i="1"/>
  <c r="AJ730" i="1"/>
  <c r="AK730" i="1"/>
  <c r="AM730" i="1"/>
  <c r="F731" i="1"/>
  <c r="K731" i="1"/>
  <c r="AN731" i="1"/>
  <c r="L731" i="1"/>
  <c r="T731" i="1"/>
  <c r="V731" i="1"/>
  <c r="W731" i="1"/>
  <c r="X731" i="1"/>
  <c r="Y731" i="1"/>
  <c r="Z731" i="1"/>
  <c r="AA731" i="1"/>
  <c r="AB731" i="1"/>
  <c r="AC731" i="1"/>
  <c r="AD731" i="1"/>
  <c r="AE731" i="1"/>
  <c r="AF731" i="1"/>
  <c r="AG731" i="1"/>
  <c r="AH731" i="1"/>
  <c r="AI731" i="1"/>
  <c r="AJ731" i="1"/>
  <c r="AK731" i="1"/>
  <c r="AP731" i="1"/>
  <c r="F732" i="1"/>
  <c r="K732" i="1"/>
  <c r="AL732" i="1" s="1"/>
  <c r="L732" i="1"/>
  <c r="T732" i="1"/>
  <c r="V732" i="1"/>
  <c r="W732" i="1"/>
  <c r="X732" i="1"/>
  <c r="Y732" i="1"/>
  <c r="Z732" i="1"/>
  <c r="AA732" i="1"/>
  <c r="AB732" i="1"/>
  <c r="AC732" i="1"/>
  <c r="AD732" i="1"/>
  <c r="AE732" i="1"/>
  <c r="AF732" i="1"/>
  <c r="AG732" i="1"/>
  <c r="AH732" i="1"/>
  <c r="AI732" i="1"/>
  <c r="AJ732" i="1"/>
  <c r="AK732" i="1"/>
  <c r="AN732" i="1"/>
  <c r="AP732" i="1"/>
  <c r="F733" i="1"/>
  <c r="K733" i="1"/>
  <c r="AP733" i="1" s="1"/>
  <c r="L733" i="1"/>
  <c r="T733" i="1"/>
  <c r="V733" i="1"/>
  <c r="W733" i="1"/>
  <c r="X733" i="1"/>
  <c r="Y733" i="1"/>
  <c r="Z733" i="1"/>
  <c r="AA733" i="1"/>
  <c r="AB733" i="1"/>
  <c r="AC733" i="1"/>
  <c r="AD733" i="1"/>
  <c r="AE733" i="1"/>
  <c r="AF733" i="1"/>
  <c r="AG733" i="1"/>
  <c r="AH733" i="1"/>
  <c r="AI733" i="1"/>
  <c r="AJ733" i="1"/>
  <c r="AK733" i="1"/>
  <c r="AL733" i="1"/>
  <c r="F734" i="1"/>
  <c r="K734" i="1"/>
  <c r="AN734" i="1" s="1"/>
  <c r="L734" i="1"/>
  <c r="T734" i="1"/>
  <c r="V734" i="1"/>
  <c r="W734" i="1"/>
  <c r="X734" i="1"/>
  <c r="Y734" i="1"/>
  <c r="Z734" i="1"/>
  <c r="AA734" i="1"/>
  <c r="AB734" i="1"/>
  <c r="AC734" i="1"/>
  <c r="AD734" i="1"/>
  <c r="AE734" i="1"/>
  <c r="AF734" i="1"/>
  <c r="AG734" i="1"/>
  <c r="AH734" i="1"/>
  <c r="AI734" i="1"/>
  <c r="AJ734" i="1"/>
  <c r="AK734" i="1"/>
  <c r="AL734" i="1"/>
  <c r="AM734" i="1"/>
  <c r="AO734" i="1"/>
  <c r="AP734" i="1"/>
  <c r="F735" i="1"/>
  <c r="K735" i="1"/>
  <c r="AN735" i="1" s="1"/>
  <c r="L735" i="1"/>
  <c r="T735" i="1"/>
  <c r="V735" i="1"/>
  <c r="W735" i="1"/>
  <c r="X735" i="1"/>
  <c r="Y735" i="1"/>
  <c r="Z735" i="1"/>
  <c r="AA735" i="1"/>
  <c r="AB735" i="1"/>
  <c r="AC735" i="1"/>
  <c r="AD735" i="1"/>
  <c r="AE735" i="1"/>
  <c r="AF735" i="1"/>
  <c r="AG735" i="1"/>
  <c r="AH735" i="1"/>
  <c r="AI735" i="1"/>
  <c r="AJ735" i="1"/>
  <c r="AK735" i="1"/>
  <c r="AP735" i="1"/>
  <c r="F736" i="1"/>
  <c r="K736" i="1"/>
  <c r="AL736" i="1"/>
  <c r="L736" i="1"/>
  <c r="T736" i="1"/>
  <c r="V736" i="1"/>
  <c r="W736" i="1"/>
  <c r="X736" i="1"/>
  <c r="Y736" i="1"/>
  <c r="Z736" i="1"/>
  <c r="AA736" i="1"/>
  <c r="AB736" i="1"/>
  <c r="AC736" i="1"/>
  <c r="AD736" i="1"/>
  <c r="AE736" i="1"/>
  <c r="AF736" i="1"/>
  <c r="AG736" i="1"/>
  <c r="AH736" i="1"/>
  <c r="AI736" i="1"/>
  <c r="AJ736" i="1"/>
  <c r="AK736" i="1"/>
  <c r="AN736" i="1"/>
  <c r="AO736" i="1"/>
  <c r="AP736" i="1"/>
  <c r="F737" i="1"/>
  <c r="K737" i="1"/>
  <c r="AN737" i="1" s="1"/>
  <c r="L737" i="1"/>
  <c r="T737" i="1"/>
  <c r="V737" i="1"/>
  <c r="W737" i="1"/>
  <c r="X737" i="1"/>
  <c r="Y737" i="1"/>
  <c r="Z737" i="1"/>
  <c r="AA737" i="1"/>
  <c r="AB737" i="1"/>
  <c r="AC737" i="1"/>
  <c r="AD737" i="1"/>
  <c r="AE737" i="1"/>
  <c r="AF737" i="1"/>
  <c r="AG737" i="1"/>
  <c r="AH737" i="1"/>
  <c r="AI737" i="1"/>
  <c r="AJ737" i="1"/>
  <c r="AK737" i="1"/>
  <c r="AL737" i="1"/>
  <c r="F738" i="1"/>
  <c r="K738" i="1"/>
  <c r="AL738" i="1" s="1"/>
  <c r="L738" i="1"/>
  <c r="T738" i="1"/>
  <c r="V738" i="1"/>
  <c r="W738" i="1"/>
  <c r="X738" i="1"/>
  <c r="Y738" i="1"/>
  <c r="Z738" i="1"/>
  <c r="AA738" i="1"/>
  <c r="AB738" i="1"/>
  <c r="AC738" i="1"/>
  <c r="AD738" i="1"/>
  <c r="AE738" i="1"/>
  <c r="AF738" i="1"/>
  <c r="AG738" i="1"/>
  <c r="AH738" i="1"/>
  <c r="AI738" i="1"/>
  <c r="AJ738" i="1"/>
  <c r="AK738" i="1"/>
  <c r="AM738" i="1"/>
  <c r="AN738" i="1"/>
  <c r="AO738" i="1"/>
  <c r="F739" i="1"/>
  <c r="K739" i="1"/>
  <c r="AN739" i="1" s="1"/>
  <c r="L739" i="1"/>
  <c r="T739" i="1"/>
  <c r="V739" i="1"/>
  <c r="W739" i="1"/>
  <c r="X739" i="1"/>
  <c r="Y739" i="1"/>
  <c r="Z739" i="1"/>
  <c r="AA739" i="1"/>
  <c r="AB739" i="1"/>
  <c r="AC739" i="1"/>
  <c r="AD739" i="1"/>
  <c r="AE739" i="1"/>
  <c r="AF739" i="1"/>
  <c r="AG739" i="1"/>
  <c r="AH739" i="1"/>
  <c r="AI739" i="1"/>
  <c r="AJ739" i="1"/>
  <c r="AK739" i="1"/>
  <c r="AP739" i="1"/>
  <c r="F740" i="1"/>
  <c r="K740" i="1"/>
  <c r="AL740" i="1" s="1"/>
  <c r="L740" i="1"/>
  <c r="T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N740" i="1"/>
  <c r="AP740" i="1"/>
  <c r="F741" i="1"/>
  <c r="K741" i="1"/>
  <c r="AN741" i="1" s="1"/>
  <c r="L741" i="1"/>
  <c r="T741" i="1"/>
  <c r="V741" i="1"/>
  <c r="W741" i="1"/>
  <c r="X741" i="1"/>
  <c r="Y741" i="1"/>
  <c r="Z741" i="1"/>
  <c r="AA741" i="1"/>
  <c r="AB741" i="1"/>
  <c r="AC741" i="1"/>
  <c r="AD741" i="1"/>
  <c r="AE741" i="1"/>
  <c r="AF741" i="1"/>
  <c r="AG741" i="1"/>
  <c r="AH741" i="1"/>
  <c r="AI741" i="1"/>
  <c r="AJ741" i="1"/>
  <c r="AK741" i="1"/>
  <c r="AL741" i="1"/>
  <c r="F742" i="1"/>
  <c r="K742" i="1"/>
  <c r="AL742" i="1" s="1"/>
  <c r="L742" i="1"/>
  <c r="T742" i="1"/>
  <c r="V742" i="1"/>
  <c r="W742" i="1"/>
  <c r="X742" i="1"/>
  <c r="Y742" i="1"/>
  <c r="Z742" i="1"/>
  <c r="AA742" i="1"/>
  <c r="AB742" i="1"/>
  <c r="AC742" i="1"/>
  <c r="AD742" i="1"/>
  <c r="AE742" i="1"/>
  <c r="AF742" i="1"/>
  <c r="AG742" i="1"/>
  <c r="AH742" i="1"/>
  <c r="AI742" i="1"/>
  <c r="AJ742" i="1"/>
  <c r="AK742" i="1"/>
  <c r="AM742" i="1"/>
  <c r="AN742" i="1"/>
  <c r="F743" i="1"/>
  <c r="K743" i="1"/>
  <c r="AN743" i="1"/>
  <c r="L743" i="1"/>
  <c r="T743" i="1"/>
  <c r="V743" i="1"/>
  <c r="W743" i="1"/>
  <c r="X743" i="1"/>
  <c r="Y743" i="1"/>
  <c r="Z743" i="1"/>
  <c r="AA743" i="1"/>
  <c r="AB743" i="1"/>
  <c r="AC743" i="1"/>
  <c r="AD743" i="1"/>
  <c r="AE743" i="1"/>
  <c r="AF743" i="1"/>
  <c r="AG743" i="1"/>
  <c r="AH743" i="1"/>
  <c r="AI743" i="1"/>
  <c r="AJ743" i="1"/>
  <c r="AK743" i="1"/>
  <c r="AP743" i="1"/>
  <c r="F744" i="1"/>
  <c r="K744" i="1"/>
  <c r="L744" i="1"/>
  <c r="T744" i="1"/>
  <c r="V744" i="1"/>
  <c r="W744" i="1"/>
  <c r="X744" i="1"/>
  <c r="Y744" i="1"/>
  <c r="Z744" i="1"/>
  <c r="AA744" i="1"/>
  <c r="AB744" i="1"/>
  <c r="AC744" i="1"/>
  <c r="AD744" i="1"/>
  <c r="AE744" i="1"/>
  <c r="AF744" i="1"/>
  <c r="AG744" i="1"/>
  <c r="AH744" i="1"/>
  <c r="AI744" i="1"/>
  <c r="AJ744" i="1"/>
  <c r="AK744" i="1"/>
  <c r="AN744" i="1"/>
  <c r="F745" i="1"/>
  <c r="K745" i="1"/>
  <c r="AN745" i="1"/>
  <c r="L745" i="1"/>
  <c r="T745" i="1"/>
  <c r="V745" i="1"/>
  <c r="W745" i="1"/>
  <c r="X745" i="1"/>
  <c r="Y745" i="1"/>
  <c r="Z745" i="1"/>
  <c r="AA745" i="1"/>
  <c r="AB745" i="1"/>
  <c r="AC745" i="1"/>
  <c r="AD745" i="1"/>
  <c r="AE745" i="1"/>
  <c r="AF745" i="1"/>
  <c r="AG745" i="1"/>
  <c r="AH745" i="1"/>
  <c r="AI745" i="1"/>
  <c r="AJ745" i="1"/>
  <c r="AK745" i="1"/>
  <c r="AL745" i="1"/>
  <c r="AM745" i="1"/>
  <c r="AP745" i="1"/>
  <c r="F746" i="1"/>
  <c r="K746" i="1"/>
  <c r="AL746" i="1" s="1"/>
  <c r="L746" i="1"/>
  <c r="T746" i="1"/>
  <c r="V746" i="1"/>
  <c r="W746" i="1"/>
  <c r="X746" i="1"/>
  <c r="Y746" i="1"/>
  <c r="Z746" i="1"/>
  <c r="AA746" i="1"/>
  <c r="AB746" i="1"/>
  <c r="AC746" i="1"/>
  <c r="AD746" i="1"/>
  <c r="AE746" i="1"/>
  <c r="AF746" i="1"/>
  <c r="AG746" i="1"/>
  <c r="AH746" i="1"/>
  <c r="AI746" i="1"/>
  <c r="AJ746" i="1"/>
  <c r="AK746" i="1"/>
  <c r="AM746" i="1"/>
  <c r="F747" i="1"/>
  <c r="K747" i="1"/>
  <c r="AN747" i="1"/>
  <c r="L747" i="1"/>
  <c r="T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P747" i="1"/>
  <c r="F748" i="1"/>
  <c r="K748" i="1"/>
  <c r="AL748" i="1" s="1"/>
  <c r="L748" i="1"/>
  <c r="T748" i="1"/>
  <c r="V748" i="1"/>
  <c r="W748" i="1"/>
  <c r="X748" i="1"/>
  <c r="Y748" i="1"/>
  <c r="Z748" i="1"/>
  <c r="AA748" i="1"/>
  <c r="AB748" i="1"/>
  <c r="AC748" i="1"/>
  <c r="AD748" i="1"/>
  <c r="AE748" i="1"/>
  <c r="AF748" i="1"/>
  <c r="AG748" i="1"/>
  <c r="AH748" i="1"/>
  <c r="AI748" i="1"/>
  <c r="AJ748" i="1"/>
  <c r="AK748" i="1"/>
  <c r="AN748" i="1"/>
  <c r="AP748" i="1"/>
  <c r="F749" i="1"/>
  <c r="K749" i="1"/>
  <c r="AN749" i="1"/>
  <c r="L749" i="1"/>
  <c r="T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F750" i="1"/>
  <c r="K750" i="1"/>
  <c r="AN750" i="1" s="1"/>
  <c r="L750" i="1"/>
  <c r="T750" i="1"/>
  <c r="V750" i="1"/>
  <c r="W750" i="1"/>
  <c r="X750" i="1"/>
  <c r="Y750" i="1"/>
  <c r="Z750" i="1"/>
  <c r="AA750" i="1"/>
  <c r="AB750" i="1"/>
  <c r="AC750" i="1"/>
  <c r="AD750" i="1"/>
  <c r="AE750" i="1"/>
  <c r="AF750" i="1"/>
  <c r="AG750" i="1"/>
  <c r="AH750" i="1"/>
  <c r="AI750" i="1"/>
  <c r="AJ750" i="1"/>
  <c r="AK750" i="1"/>
  <c r="AL750" i="1"/>
  <c r="AM750" i="1"/>
  <c r="AO750" i="1"/>
  <c r="AP750" i="1"/>
  <c r="F751" i="1"/>
  <c r="K751" i="1"/>
  <c r="AN751" i="1" s="1"/>
  <c r="L751" i="1"/>
  <c r="T751" i="1"/>
  <c r="V751" i="1"/>
  <c r="W751" i="1"/>
  <c r="X751" i="1"/>
  <c r="Y751" i="1"/>
  <c r="Z751" i="1"/>
  <c r="AA751" i="1"/>
  <c r="AB751" i="1"/>
  <c r="AC751" i="1"/>
  <c r="AD751" i="1"/>
  <c r="AE751" i="1"/>
  <c r="AF751" i="1"/>
  <c r="AG751" i="1"/>
  <c r="AH751" i="1"/>
  <c r="AI751" i="1"/>
  <c r="AJ751" i="1"/>
  <c r="AK751" i="1"/>
  <c r="AP751" i="1"/>
  <c r="F752" i="1"/>
  <c r="K752" i="1"/>
  <c r="AL752" i="1"/>
  <c r="L752" i="1"/>
  <c r="T752" i="1"/>
  <c r="V752" i="1"/>
  <c r="W752" i="1"/>
  <c r="X752" i="1"/>
  <c r="Y752" i="1"/>
  <c r="Z752" i="1"/>
  <c r="AA752" i="1"/>
  <c r="AB752" i="1"/>
  <c r="AC752" i="1"/>
  <c r="AD752" i="1"/>
  <c r="AE752" i="1"/>
  <c r="AF752" i="1"/>
  <c r="AG752" i="1"/>
  <c r="AH752" i="1"/>
  <c r="AI752" i="1"/>
  <c r="AJ752" i="1"/>
  <c r="AK752" i="1"/>
  <c r="AN752" i="1"/>
  <c r="AO752" i="1"/>
  <c r="AP752" i="1"/>
  <c r="F753" i="1"/>
  <c r="K753" i="1"/>
  <c r="AN753" i="1" s="1"/>
  <c r="L753" i="1"/>
  <c r="T753" i="1"/>
  <c r="V753" i="1"/>
  <c r="W753" i="1"/>
  <c r="X753" i="1"/>
  <c r="Y753" i="1"/>
  <c r="Z753" i="1"/>
  <c r="AA753" i="1"/>
  <c r="AB753" i="1"/>
  <c r="AC753" i="1"/>
  <c r="AD753" i="1"/>
  <c r="AE753" i="1"/>
  <c r="AF753" i="1"/>
  <c r="AG753" i="1"/>
  <c r="AH753" i="1"/>
  <c r="AI753" i="1"/>
  <c r="AJ753" i="1"/>
  <c r="AK753" i="1"/>
  <c r="AL753" i="1"/>
  <c r="F754" i="1"/>
  <c r="K754" i="1"/>
  <c r="AL754" i="1" s="1"/>
  <c r="L754" i="1"/>
  <c r="T754" i="1"/>
  <c r="V754" i="1"/>
  <c r="W754" i="1"/>
  <c r="X754" i="1"/>
  <c r="Y754" i="1"/>
  <c r="Z754" i="1"/>
  <c r="AA754" i="1"/>
  <c r="AB754" i="1"/>
  <c r="AC754" i="1"/>
  <c r="AD754" i="1"/>
  <c r="AE754" i="1"/>
  <c r="AF754" i="1"/>
  <c r="AG754" i="1"/>
  <c r="AH754" i="1"/>
  <c r="AI754" i="1"/>
  <c r="AJ754" i="1"/>
  <c r="AK754" i="1"/>
  <c r="AM754" i="1"/>
  <c r="AN754" i="1"/>
  <c r="AO754" i="1"/>
  <c r="F755" i="1"/>
  <c r="K755" i="1"/>
  <c r="AN755" i="1" s="1"/>
  <c r="L755" i="1"/>
  <c r="T755" i="1"/>
  <c r="V755" i="1"/>
  <c r="W755" i="1"/>
  <c r="X755" i="1"/>
  <c r="Y755" i="1"/>
  <c r="Z755" i="1"/>
  <c r="AA755" i="1"/>
  <c r="AB755" i="1"/>
  <c r="AC755" i="1"/>
  <c r="AD755" i="1"/>
  <c r="AE755" i="1"/>
  <c r="AF755" i="1"/>
  <c r="AG755" i="1"/>
  <c r="AH755" i="1"/>
  <c r="AI755" i="1"/>
  <c r="AJ755" i="1"/>
  <c r="AK755" i="1"/>
  <c r="AP755" i="1"/>
  <c r="F756" i="1"/>
  <c r="K756" i="1"/>
  <c r="AL756" i="1" s="1"/>
  <c r="L756" i="1"/>
  <c r="T756" i="1"/>
  <c r="V756" i="1"/>
  <c r="W756" i="1"/>
  <c r="X756" i="1"/>
  <c r="Y756" i="1"/>
  <c r="Z756" i="1"/>
  <c r="AA756" i="1"/>
  <c r="AB756" i="1"/>
  <c r="AC756" i="1"/>
  <c r="AD756" i="1"/>
  <c r="AE756" i="1"/>
  <c r="AF756" i="1"/>
  <c r="AG756" i="1"/>
  <c r="AH756" i="1"/>
  <c r="AI756" i="1"/>
  <c r="AJ756" i="1"/>
  <c r="AK756" i="1"/>
  <c r="AN756" i="1"/>
  <c r="AP756" i="1"/>
  <c r="F757" i="1"/>
  <c r="K757" i="1"/>
  <c r="AN757" i="1" s="1"/>
  <c r="L757" i="1"/>
  <c r="T757" i="1"/>
  <c r="V757" i="1"/>
  <c r="W757" i="1"/>
  <c r="X757" i="1"/>
  <c r="Y757" i="1"/>
  <c r="Z757" i="1"/>
  <c r="AA757" i="1"/>
  <c r="AB757" i="1"/>
  <c r="AC757" i="1"/>
  <c r="AD757" i="1"/>
  <c r="AE757" i="1"/>
  <c r="AF757" i="1"/>
  <c r="AG757" i="1"/>
  <c r="AH757" i="1"/>
  <c r="AI757" i="1"/>
  <c r="AJ757" i="1"/>
  <c r="AK757" i="1"/>
  <c r="AL757" i="1"/>
  <c r="F758" i="1"/>
  <c r="K758" i="1"/>
  <c r="AN758" i="1" s="1"/>
  <c r="AO758" i="1"/>
  <c r="L758" i="1"/>
  <c r="T758" i="1"/>
  <c r="V758" i="1"/>
  <c r="W758" i="1"/>
  <c r="X758" i="1"/>
  <c r="Y758" i="1"/>
  <c r="Z758" i="1"/>
  <c r="AA758" i="1"/>
  <c r="AB758" i="1"/>
  <c r="AC758" i="1"/>
  <c r="AD758" i="1"/>
  <c r="AE758" i="1"/>
  <c r="AF758" i="1"/>
  <c r="AG758" i="1"/>
  <c r="AH758" i="1"/>
  <c r="AI758" i="1"/>
  <c r="AJ758" i="1"/>
  <c r="AK758" i="1"/>
  <c r="AL758" i="1"/>
  <c r="AM758" i="1"/>
  <c r="F759" i="1"/>
  <c r="K759" i="1"/>
  <c r="AL759" i="1" s="1"/>
  <c r="AN759" i="1"/>
  <c r="L759" i="1"/>
  <c r="T759" i="1"/>
  <c r="V759" i="1"/>
  <c r="W759" i="1"/>
  <c r="X759" i="1"/>
  <c r="Y759" i="1"/>
  <c r="Z759" i="1"/>
  <c r="AA759" i="1"/>
  <c r="AB759" i="1"/>
  <c r="AC759" i="1"/>
  <c r="AD759" i="1"/>
  <c r="AE759" i="1"/>
  <c r="AF759" i="1"/>
  <c r="AG759" i="1"/>
  <c r="AH759" i="1"/>
  <c r="AI759" i="1"/>
  <c r="AJ759" i="1"/>
  <c r="AK759" i="1"/>
  <c r="AP759" i="1"/>
  <c r="F760" i="1"/>
  <c r="K760" i="1"/>
  <c r="L760" i="1"/>
  <c r="T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N760" i="1"/>
  <c r="F761" i="1"/>
  <c r="K761" i="1"/>
  <c r="AN761" i="1"/>
  <c r="L761" i="1"/>
  <c r="T761" i="1"/>
  <c r="V761" i="1"/>
  <c r="W761" i="1"/>
  <c r="X761" i="1"/>
  <c r="Y761" i="1"/>
  <c r="Z761" i="1"/>
  <c r="AA761" i="1"/>
  <c r="AB761" i="1"/>
  <c r="AC761" i="1"/>
  <c r="AD761" i="1"/>
  <c r="AE761" i="1"/>
  <c r="AF761" i="1"/>
  <c r="AG761" i="1"/>
  <c r="AH761" i="1"/>
  <c r="AI761" i="1"/>
  <c r="AJ761" i="1"/>
  <c r="AK761" i="1"/>
  <c r="AL761" i="1"/>
  <c r="AM761" i="1"/>
  <c r="AP761" i="1"/>
  <c r="F762" i="1"/>
  <c r="K762" i="1"/>
  <c r="L762" i="1"/>
  <c r="T762" i="1"/>
  <c r="V762" i="1"/>
  <c r="W762" i="1"/>
  <c r="X762" i="1"/>
  <c r="Y762" i="1"/>
  <c r="Z762" i="1"/>
  <c r="AA762" i="1"/>
  <c r="AB762" i="1"/>
  <c r="AC762" i="1"/>
  <c r="AD762" i="1"/>
  <c r="AE762" i="1"/>
  <c r="AF762" i="1"/>
  <c r="AG762" i="1"/>
  <c r="AH762" i="1"/>
  <c r="AI762" i="1"/>
  <c r="AJ762" i="1"/>
  <c r="AK762" i="1"/>
  <c r="AL762" i="1"/>
  <c r="F763" i="1"/>
  <c r="K763" i="1"/>
  <c r="AN763" i="1"/>
  <c r="L763" i="1"/>
  <c r="T763" i="1"/>
  <c r="V763" i="1"/>
  <c r="W763" i="1"/>
  <c r="X763" i="1"/>
  <c r="Y763" i="1"/>
  <c r="Z763" i="1"/>
  <c r="AA763" i="1"/>
  <c r="AB763" i="1"/>
  <c r="AC763" i="1"/>
  <c r="AD763" i="1"/>
  <c r="AE763" i="1"/>
  <c r="AF763" i="1"/>
  <c r="AG763" i="1"/>
  <c r="AH763" i="1"/>
  <c r="AI763" i="1"/>
  <c r="AJ763" i="1"/>
  <c r="AK763" i="1"/>
  <c r="AP763" i="1"/>
  <c r="F764" i="1"/>
  <c r="K764" i="1"/>
  <c r="AL764" i="1" s="1"/>
  <c r="L764" i="1"/>
  <c r="T764" i="1"/>
  <c r="V764" i="1"/>
  <c r="W764" i="1"/>
  <c r="X764" i="1"/>
  <c r="Y764" i="1"/>
  <c r="Z764" i="1"/>
  <c r="AA764" i="1"/>
  <c r="AB764" i="1"/>
  <c r="AC764" i="1"/>
  <c r="AD764" i="1"/>
  <c r="AE764" i="1"/>
  <c r="AF764" i="1"/>
  <c r="AG764" i="1"/>
  <c r="AH764" i="1"/>
  <c r="AI764" i="1"/>
  <c r="AJ764" i="1"/>
  <c r="AK764" i="1"/>
  <c r="AN764" i="1"/>
  <c r="AP764" i="1"/>
  <c r="F765" i="1"/>
  <c r="K765" i="1"/>
  <c r="AN765" i="1" s="1"/>
  <c r="L765" i="1"/>
  <c r="T765" i="1"/>
  <c r="V765" i="1"/>
  <c r="W765" i="1"/>
  <c r="X765" i="1"/>
  <c r="Y765" i="1"/>
  <c r="Z765" i="1"/>
  <c r="AA765" i="1"/>
  <c r="AB765" i="1"/>
  <c r="AC765" i="1"/>
  <c r="AD765" i="1"/>
  <c r="AE765" i="1"/>
  <c r="AF765" i="1"/>
  <c r="AG765" i="1"/>
  <c r="AH765" i="1"/>
  <c r="AI765" i="1"/>
  <c r="AJ765" i="1"/>
  <c r="AK765" i="1"/>
  <c r="AL765" i="1"/>
  <c r="F766" i="1"/>
  <c r="K766" i="1"/>
  <c r="AO766" i="1" s="1"/>
  <c r="L766" i="1"/>
  <c r="T766" i="1"/>
  <c r="V766" i="1"/>
  <c r="W766" i="1"/>
  <c r="X766" i="1"/>
  <c r="Y766" i="1"/>
  <c r="Z766" i="1"/>
  <c r="AA766" i="1"/>
  <c r="AB766" i="1"/>
  <c r="AC766" i="1"/>
  <c r="AD766" i="1"/>
  <c r="AE766" i="1"/>
  <c r="AF766" i="1"/>
  <c r="AG766" i="1"/>
  <c r="AH766" i="1"/>
  <c r="AI766" i="1"/>
  <c r="AJ766" i="1"/>
  <c r="AK766" i="1"/>
  <c r="AL766" i="1"/>
  <c r="AN766" i="1"/>
  <c r="AP766" i="1"/>
  <c r="F767" i="1"/>
  <c r="K767" i="1"/>
  <c r="L767" i="1"/>
  <c r="T767" i="1"/>
  <c r="V767" i="1"/>
  <c r="W767" i="1"/>
  <c r="X767" i="1"/>
  <c r="Y767" i="1"/>
  <c r="Z767" i="1"/>
  <c r="AA767" i="1"/>
  <c r="AB767" i="1"/>
  <c r="AC767" i="1"/>
  <c r="AD767" i="1"/>
  <c r="AE767" i="1"/>
  <c r="AF767" i="1"/>
  <c r="AG767" i="1"/>
  <c r="AH767" i="1"/>
  <c r="AI767" i="1"/>
  <c r="AJ767" i="1"/>
  <c r="AK767" i="1"/>
  <c r="F768" i="1"/>
  <c r="K768" i="1"/>
  <c r="AL768" i="1"/>
  <c r="L768" i="1"/>
  <c r="T768" i="1"/>
  <c r="V768" i="1"/>
  <c r="W768" i="1"/>
  <c r="X768" i="1"/>
  <c r="Y768" i="1"/>
  <c r="Z768" i="1"/>
  <c r="AA768" i="1"/>
  <c r="AB768" i="1"/>
  <c r="AC768" i="1"/>
  <c r="AD768" i="1"/>
  <c r="AE768" i="1"/>
  <c r="AF768" i="1"/>
  <c r="AG768" i="1"/>
  <c r="AH768" i="1"/>
  <c r="AI768" i="1"/>
  <c r="AJ768" i="1"/>
  <c r="AK768" i="1"/>
  <c r="AN768" i="1"/>
  <c r="AO768" i="1"/>
  <c r="AP768" i="1"/>
  <c r="F769" i="1"/>
  <c r="K769" i="1"/>
  <c r="AN769" i="1" s="1"/>
  <c r="L769" i="1"/>
  <c r="T769" i="1"/>
  <c r="V769" i="1"/>
  <c r="W769" i="1"/>
  <c r="X769" i="1"/>
  <c r="Y769" i="1"/>
  <c r="Z769" i="1"/>
  <c r="AA769" i="1"/>
  <c r="AB769" i="1"/>
  <c r="AC769" i="1"/>
  <c r="AD769" i="1"/>
  <c r="AE769" i="1"/>
  <c r="AF769" i="1"/>
  <c r="AG769" i="1"/>
  <c r="AH769" i="1"/>
  <c r="AI769" i="1"/>
  <c r="AJ769" i="1"/>
  <c r="AK769" i="1"/>
  <c r="AL769" i="1"/>
  <c r="F770" i="1"/>
  <c r="K770" i="1"/>
  <c r="AP770" i="1" s="1"/>
  <c r="AO770" i="1"/>
  <c r="L770" i="1"/>
  <c r="T770" i="1"/>
  <c r="V770" i="1"/>
  <c r="W770" i="1"/>
  <c r="X770" i="1"/>
  <c r="Y770" i="1"/>
  <c r="Z770" i="1"/>
  <c r="AA770" i="1"/>
  <c r="AB770" i="1"/>
  <c r="AC770" i="1"/>
  <c r="AD770" i="1"/>
  <c r="AE770" i="1"/>
  <c r="AF770" i="1"/>
  <c r="AG770" i="1"/>
  <c r="AH770" i="1"/>
  <c r="AI770" i="1"/>
  <c r="AJ770" i="1"/>
  <c r="AK770" i="1"/>
  <c r="AL770" i="1"/>
  <c r="AM770" i="1"/>
  <c r="AN770" i="1"/>
  <c r="F771" i="1"/>
  <c r="K771" i="1"/>
  <c r="AN771" i="1" s="1"/>
  <c r="L771" i="1"/>
  <c r="T771" i="1"/>
  <c r="V771" i="1"/>
  <c r="W771" i="1"/>
  <c r="X771" i="1"/>
  <c r="Y771" i="1"/>
  <c r="Z771" i="1"/>
  <c r="AA771" i="1"/>
  <c r="AB771" i="1"/>
  <c r="AC771" i="1"/>
  <c r="AD771" i="1"/>
  <c r="AE771" i="1"/>
  <c r="AF771" i="1"/>
  <c r="AG771" i="1"/>
  <c r="AH771" i="1"/>
  <c r="AI771" i="1"/>
  <c r="AJ771" i="1"/>
  <c r="AK771" i="1"/>
  <c r="AP771" i="1"/>
  <c r="F772" i="1"/>
  <c r="K772" i="1"/>
  <c r="AL772" i="1" s="1"/>
  <c r="L772" i="1"/>
  <c r="T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N772" i="1"/>
  <c r="AP772" i="1"/>
  <c r="F773" i="1"/>
  <c r="K773" i="1"/>
  <c r="AN773" i="1" s="1"/>
  <c r="L773" i="1"/>
  <c r="T773" i="1"/>
  <c r="V773" i="1"/>
  <c r="W773" i="1"/>
  <c r="X773" i="1"/>
  <c r="Y773" i="1"/>
  <c r="Z773" i="1"/>
  <c r="AA773" i="1"/>
  <c r="AB773" i="1"/>
  <c r="AC773" i="1"/>
  <c r="AD773" i="1"/>
  <c r="AE773" i="1"/>
  <c r="AF773" i="1"/>
  <c r="AG773" i="1"/>
  <c r="AH773" i="1"/>
  <c r="AI773" i="1"/>
  <c r="AJ773" i="1"/>
  <c r="AK773" i="1"/>
  <c r="AL773" i="1"/>
  <c r="F774" i="1"/>
  <c r="K774" i="1"/>
  <c r="AN774" i="1" s="1"/>
  <c r="AO774" i="1"/>
  <c r="L774" i="1"/>
  <c r="T774" i="1"/>
  <c r="V774" i="1"/>
  <c r="W774" i="1"/>
  <c r="X774" i="1"/>
  <c r="Y774" i="1"/>
  <c r="Z774" i="1"/>
  <c r="AA774" i="1"/>
  <c r="AB774" i="1"/>
  <c r="AC774" i="1"/>
  <c r="AD774" i="1"/>
  <c r="AE774" i="1"/>
  <c r="AF774" i="1"/>
  <c r="AG774" i="1"/>
  <c r="AH774" i="1"/>
  <c r="AI774" i="1"/>
  <c r="AJ774" i="1"/>
  <c r="AK774" i="1"/>
  <c r="AL774" i="1"/>
  <c r="AM774" i="1"/>
  <c r="F775" i="1"/>
  <c r="K775" i="1"/>
  <c r="AM775" i="1" s="1"/>
  <c r="AN775" i="1"/>
  <c r="L775" i="1"/>
  <c r="T775" i="1"/>
  <c r="V775" i="1"/>
  <c r="W775" i="1"/>
  <c r="X775" i="1"/>
  <c r="Y775" i="1"/>
  <c r="Z775" i="1"/>
  <c r="AA775" i="1"/>
  <c r="AB775" i="1"/>
  <c r="AC775" i="1"/>
  <c r="AD775" i="1"/>
  <c r="AE775" i="1"/>
  <c r="AF775" i="1"/>
  <c r="AG775" i="1"/>
  <c r="AH775" i="1"/>
  <c r="AI775" i="1"/>
  <c r="AJ775" i="1"/>
  <c r="AK775" i="1"/>
  <c r="AP775" i="1"/>
  <c r="F776" i="1"/>
  <c r="K776" i="1"/>
  <c r="L776" i="1"/>
  <c r="T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N776" i="1"/>
  <c r="F777" i="1"/>
  <c r="K777" i="1"/>
  <c r="AN777" i="1"/>
  <c r="L777" i="1"/>
  <c r="T777" i="1"/>
  <c r="V777" i="1"/>
  <c r="W777" i="1"/>
  <c r="X777" i="1"/>
  <c r="Y777" i="1"/>
  <c r="Z777" i="1"/>
  <c r="AA777" i="1"/>
  <c r="AB777" i="1"/>
  <c r="AC777" i="1"/>
  <c r="AD777" i="1"/>
  <c r="AE777" i="1"/>
  <c r="AF777" i="1"/>
  <c r="AG777" i="1"/>
  <c r="AH777" i="1"/>
  <c r="AI777" i="1"/>
  <c r="AJ777" i="1"/>
  <c r="AK777" i="1"/>
  <c r="AL777" i="1"/>
  <c r="AM777" i="1"/>
  <c r="AP777" i="1"/>
  <c r="F778" i="1"/>
  <c r="K778" i="1"/>
  <c r="L778" i="1"/>
  <c r="T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F779" i="1"/>
  <c r="K779" i="1"/>
  <c r="AN779" i="1"/>
  <c r="L779" i="1"/>
  <c r="T779" i="1"/>
  <c r="V779" i="1"/>
  <c r="W779" i="1"/>
  <c r="X779" i="1"/>
  <c r="Y779" i="1"/>
  <c r="Z779" i="1"/>
  <c r="AA779" i="1"/>
  <c r="AB779" i="1"/>
  <c r="AC779" i="1"/>
  <c r="AD779" i="1"/>
  <c r="AE779" i="1"/>
  <c r="AF779" i="1"/>
  <c r="AG779" i="1"/>
  <c r="AH779" i="1"/>
  <c r="AI779" i="1"/>
  <c r="AJ779" i="1"/>
  <c r="AK779" i="1"/>
  <c r="AP779" i="1"/>
  <c r="F780" i="1"/>
  <c r="K780" i="1"/>
  <c r="AL780" i="1" s="1"/>
  <c r="L780" i="1"/>
  <c r="T780" i="1"/>
  <c r="V780" i="1"/>
  <c r="W780" i="1"/>
  <c r="X780" i="1"/>
  <c r="Y780" i="1"/>
  <c r="Z780" i="1"/>
  <c r="AA780" i="1"/>
  <c r="AB780" i="1"/>
  <c r="AC780" i="1"/>
  <c r="AD780" i="1"/>
  <c r="AE780" i="1"/>
  <c r="AF780" i="1"/>
  <c r="AG780" i="1"/>
  <c r="AH780" i="1"/>
  <c r="AI780" i="1"/>
  <c r="AJ780" i="1"/>
  <c r="AK780" i="1"/>
  <c r="AN780" i="1"/>
  <c r="AP780" i="1"/>
  <c r="F781" i="1"/>
  <c r="K781" i="1"/>
  <c r="AP781" i="1" s="1"/>
  <c r="AN781" i="1"/>
  <c r="L781" i="1"/>
  <c r="T781" i="1"/>
  <c r="V781" i="1"/>
  <c r="W781" i="1"/>
  <c r="X781" i="1"/>
  <c r="Y781" i="1"/>
  <c r="Z781" i="1"/>
  <c r="AA781" i="1"/>
  <c r="AB781" i="1"/>
  <c r="AC781" i="1"/>
  <c r="AD781" i="1"/>
  <c r="AE781" i="1"/>
  <c r="AF781" i="1"/>
  <c r="AG781" i="1"/>
  <c r="AH781" i="1"/>
  <c r="AI781" i="1"/>
  <c r="AJ781" i="1"/>
  <c r="AK781" i="1"/>
  <c r="AL781" i="1"/>
  <c r="AM781" i="1"/>
  <c r="F782" i="1"/>
  <c r="K782" i="1"/>
  <c r="AO782" i="1" s="1"/>
  <c r="L782" i="1"/>
  <c r="T782" i="1"/>
  <c r="V782" i="1"/>
  <c r="W782" i="1"/>
  <c r="X782" i="1"/>
  <c r="Y782" i="1"/>
  <c r="Z782" i="1"/>
  <c r="AA782" i="1"/>
  <c r="AB782" i="1"/>
  <c r="AC782" i="1"/>
  <c r="AD782" i="1"/>
  <c r="AE782" i="1"/>
  <c r="AF782" i="1"/>
  <c r="AG782" i="1"/>
  <c r="AH782" i="1"/>
  <c r="AI782" i="1"/>
  <c r="AJ782" i="1"/>
  <c r="AK782" i="1"/>
  <c r="AL782" i="1"/>
  <c r="AN782" i="1"/>
  <c r="AP782" i="1"/>
  <c r="F783" i="1"/>
  <c r="K783" i="1"/>
  <c r="L783" i="1"/>
  <c r="T783" i="1"/>
  <c r="V783" i="1"/>
  <c r="W783" i="1"/>
  <c r="X783" i="1"/>
  <c r="Y783" i="1"/>
  <c r="Z783" i="1"/>
  <c r="AA783" i="1"/>
  <c r="AB783" i="1"/>
  <c r="AC783" i="1"/>
  <c r="AD783" i="1"/>
  <c r="AE783" i="1"/>
  <c r="AF783" i="1"/>
  <c r="AG783" i="1"/>
  <c r="AH783" i="1"/>
  <c r="AI783" i="1"/>
  <c r="AJ783" i="1"/>
  <c r="AK783" i="1"/>
  <c r="AP783" i="1"/>
  <c r="F784" i="1"/>
  <c r="K784" i="1"/>
  <c r="AL784" i="1"/>
  <c r="L784" i="1"/>
  <c r="T784" i="1"/>
  <c r="V784" i="1"/>
  <c r="W784" i="1"/>
  <c r="X784" i="1"/>
  <c r="Y784" i="1"/>
  <c r="Z784" i="1"/>
  <c r="AA784" i="1"/>
  <c r="AB784" i="1"/>
  <c r="AC784" i="1"/>
  <c r="AD784" i="1"/>
  <c r="AE784" i="1"/>
  <c r="AF784" i="1"/>
  <c r="AG784" i="1"/>
  <c r="AH784" i="1"/>
  <c r="AI784" i="1"/>
  <c r="AJ784" i="1"/>
  <c r="AK784" i="1"/>
  <c r="AN784" i="1"/>
  <c r="AO784" i="1"/>
  <c r="AP784" i="1"/>
  <c r="F785" i="1"/>
  <c r="K785" i="1"/>
  <c r="AN785" i="1" s="1"/>
  <c r="L785" i="1"/>
  <c r="T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F786" i="1"/>
  <c r="K786" i="1"/>
  <c r="AP786" i="1" s="1"/>
  <c r="AO786" i="1"/>
  <c r="L786" i="1"/>
  <c r="T786" i="1"/>
  <c r="V786" i="1"/>
  <c r="W786" i="1"/>
  <c r="X786" i="1"/>
  <c r="Y786" i="1"/>
  <c r="Z786" i="1"/>
  <c r="AA786" i="1"/>
  <c r="AB786" i="1"/>
  <c r="AC786" i="1"/>
  <c r="AD786" i="1"/>
  <c r="AE786" i="1"/>
  <c r="AF786" i="1"/>
  <c r="AG786" i="1"/>
  <c r="AH786" i="1"/>
  <c r="AI786" i="1"/>
  <c r="AJ786" i="1"/>
  <c r="AK786" i="1"/>
  <c r="AL786" i="1"/>
  <c r="AM786" i="1"/>
  <c r="AN786" i="1"/>
  <c r="F787" i="1"/>
  <c r="K787" i="1"/>
  <c r="AN787" i="1" s="1"/>
  <c r="L787" i="1"/>
  <c r="T787" i="1"/>
  <c r="V787" i="1"/>
  <c r="W787" i="1"/>
  <c r="X787" i="1"/>
  <c r="Y787" i="1"/>
  <c r="Z787" i="1"/>
  <c r="AA787" i="1"/>
  <c r="AB787" i="1"/>
  <c r="AC787" i="1"/>
  <c r="AD787" i="1"/>
  <c r="AE787" i="1"/>
  <c r="AF787" i="1"/>
  <c r="AG787" i="1"/>
  <c r="AH787" i="1"/>
  <c r="AI787" i="1"/>
  <c r="AJ787" i="1"/>
  <c r="AK787" i="1"/>
  <c r="AP787" i="1"/>
  <c r="F788" i="1"/>
  <c r="K788" i="1"/>
  <c r="AL788" i="1" s="1"/>
  <c r="L788" i="1"/>
  <c r="T788" i="1"/>
  <c r="V788" i="1"/>
  <c r="W788" i="1"/>
  <c r="X788" i="1"/>
  <c r="Y788" i="1"/>
  <c r="Z788" i="1"/>
  <c r="AA788" i="1"/>
  <c r="AB788" i="1"/>
  <c r="AC788" i="1"/>
  <c r="AD788" i="1"/>
  <c r="AE788" i="1"/>
  <c r="AF788" i="1"/>
  <c r="AG788" i="1"/>
  <c r="AH788" i="1"/>
  <c r="AI788" i="1"/>
  <c r="AJ788" i="1"/>
  <c r="AK788" i="1"/>
  <c r="AN788" i="1"/>
  <c r="AP788" i="1"/>
  <c r="F789" i="1"/>
  <c r="K789" i="1"/>
  <c r="AN789" i="1" s="1"/>
  <c r="L789" i="1"/>
  <c r="T789" i="1"/>
  <c r="V789" i="1"/>
  <c r="W789" i="1"/>
  <c r="X789" i="1"/>
  <c r="Y789" i="1"/>
  <c r="Z789" i="1"/>
  <c r="AA789" i="1"/>
  <c r="AB789" i="1"/>
  <c r="AC789" i="1"/>
  <c r="AD789" i="1"/>
  <c r="AE789" i="1"/>
  <c r="AF789" i="1"/>
  <c r="AG789" i="1"/>
  <c r="AH789" i="1"/>
  <c r="AI789" i="1"/>
  <c r="AJ789" i="1"/>
  <c r="AK789" i="1"/>
  <c r="AL789" i="1"/>
  <c r="F790" i="1"/>
  <c r="K790" i="1"/>
  <c r="AN790" i="1" s="1"/>
  <c r="AO790" i="1"/>
  <c r="L790" i="1"/>
  <c r="T790" i="1"/>
  <c r="V790" i="1"/>
  <c r="W790" i="1"/>
  <c r="X790" i="1"/>
  <c r="Y790" i="1"/>
  <c r="Z790" i="1"/>
  <c r="AA790" i="1"/>
  <c r="AB790" i="1"/>
  <c r="AC790" i="1"/>
  <c r="AD790" i="1"/>
  <c r="AE790" i="1"/>
  <c r="AF790" i="1"/>
  <c r="AG790" i="1"/>
  <c r="AH790" i="1"/>
  <c r="AI790" i="1"/>
  <c r="AJ790" i="1"/>
  <c r="AK790" i="1"/>
  <c r="AL790" i="1"/>
  <c r="AM790" i="1"/>
  <c r="F791" i="1"/>
  <c r="K791" i="1"/>
  <c r="AO791" i="1" s="1"/>
  <c r="L791" i="1"/>
  <c r="T791" i="1"/>
  <c r="V791" i="1"/>
  <c r="W791" i="1"/>
  <c r="X791" i="1"/>
  <c r="Y791" i="1"/>
  <c r="Z791" i="1"/>
  <c r="AA791" i="1"/>
  <c r="AB791" i="1"/>
  <c r="AC791" i="1"/>
  <c r="AD791" i="1"/>
  <c r="AE791" i="1"/>
  <c r="AF791" i="1"/>
  <c r="AG791" i="1"/>
  <c r="AH791" i="1"/>
  <c r="AI791" i="1"/>
  <c r="AJ791" i="1"/>
  <c r="AK791" i="1"/>
  <c r="F792" i="1"/>
  <c r="K792" i="1"/>
  <c r="AN792" i="1" s="1"/>
  <c r="AL792" i="1"/>
  <c r="L792" i="1"/>
  <c r="T792" i="1"/>
  <c r="V792" i="1"/>
  <c r="W792" i="1"/>
  <c r="X792" i="1"/>
  <c r="Y792" i="1"/>
  <c r="Z792" i="1"/>
  <c r="AA792" i="1"/>
  <c r="AB792" i="1"/>
  <c r="AC792" i="1"/>
  <c r="AD792" i="1"/>
  <c r="AE792" i="1"/>
  <c r="AF792" i="1"/>
  <c r="AG792" i="1"/>
  <c r="AH792" i="1"/>
  <c r="AI792" i="1"/>
  <c r="AJ792" i="1"/>
  <c r="AK792" i="1"/>
  <c r="AO792" i="1"/>
  <c r="AP792" i="1"/>
  <c r="F793" i="1"/>
  <c r="K793" i="1"/>
  <c r="AN793" i="1"/>
  <c r="L793" i="1"/>
  <c r="T793" i="1"/>
  <c r="V793" i="1"/>
  <c r="W793" i="1"/>
  <c r="X793" i="1"/>
  <c r="Y793" i="1"/>
  <c r="Z793" i="1"/>
  <c r="AA793" i="1"/>
  <c r="AB793" i="1"/>
  <c r="AC793" i="1"/>
  <c r="AD793" i="1"/>
  <c r="AE793" i="1"/>
  <c r="AF793" i="1"/>
  <c r="AG793" i="1"/>
  <c r="AH793" i="1"/>
  <c r="AI793" i="1"/>
  <c r="AJ793" i="1"/>
  <c r="AK793" i="1"/>
  <c r="AM793" i="1"/>
  <c r="AP793" i="1"/>
  <c r="F794" i="1"/>
  <c r="K794" i="1"/>
  <c r="AL794" i="1"/>
  <c r="L794" i="1"/>
  <c r="T794" i="1"/>
  <c r="V794" i="1"/>
  <c r="W794" i="1"/>
  <c r="X794" i="1"/>
  <c r="Y794" i="1"/>
  <c r="Z794" i="1"/>
  <c r="AA794" i="1"/>
  <c r="AB794" i="1"/>
  <c r="AC794" i="1"/>
  <c r="AD794" i="1"/>
  <c r="AE794" i="1"/>
  <c r="AF794" i="1"/>
  <c r="AG794" i="1"/>
  <c r="AH794" i="1"/>
  <c r="AI794" i="1"/>
  <c r="AJ794" i="1"/>
  <c r="AK794" i="1"/>
  <c r="AM794" i="1"/>
  <c r="AN794" i="1"/>
  <c r="AO794" i="1"/>
  <c r="AP794" i="1"/>
  <c r="F795" i="1"/>
  <c r="K795" i="1"/>
  <c r="L795" i="1"/>
  <c r="T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F796" i="1"/>
  <c r="K796" i="1"/>
  <c r="AL796" i="1" s="1"/>
  <c r="L796" i="1"/>
  <c r="T796" i="1"/>
  <c r="V796" i="1"/>
  <c r="W796" i="1"/>
  <c r="X796" i="1"/>
  <c r="Y796" i="1"/>
  <c r="Z796" i="1"/>
  <c r="AA796" i="1"/>
  <c r="AB796" i="1"/>
  <c r="AC796" i="1"/>
  <c r="AD796" i="1"/>
  <c r="AE796" i="1"/>
  <c r="AF796" i="1"/>
  <c r="AG796" i="1"/>
  <c r="AH796" i="1"/>
  <c r="AI796" i="1"/>
  <c r="AJ796" i="1"/>
  <c r="AK796" i="1"/>
  <c r="AP796" i="1"/>
  <c r="F797" i="1"/>
  <c r="K797" i="1"/>
  <c r="AN797" i="1" s="1"/>
  <c r="L797" i="1"/>
  <c r="T797" i="1"/>
  <c r="V797" i="1"/>
  <c r="W797" i="1"/>
  <c r="X797" i="1"/>
  <c r="Y797" i="1"/>
  <c r="Z797" i="1"/>
  <c r="AA797" i="1"/>
  <c r="AB797" i="1"/>
  <c r="AC797" i="1"/>
  <c r="AD797" i="1"/>
  <c r="AE797" i="1"/>
  <c r="AF797" i="1"/>
  <c r="AG797" i="1"/>
  <c r="AH797" i="1"/>
  <c r="AI797" i="1"/>
  <c r="AJ797" i="1"/>
  <c r="AK797" i="1"/>
  <c r="AP797" i="1"/>
  <c r="F798" i="1"/>
  <c r="K798" i="1"/>
  <c r="AM798" i="1"/>
  <c r="L798" i="1"/>
  <c r="T798" i="1"/>
  <c r="V798" i="1"/>
  <c r="W798" i="1"/>
  <c r="X798" i="1"/>
  <c r="Y798" i="1"/>
  <c r="Z798" i="1"/>
  <c r="AA798" i="1"/>
  <c r="AB798" i="1"/>
  <c r="AC798" i="1"/>
  <c r="AD798" i="1"/>
  <c r="AE798" i="1"/>
  <c r="AF798" i="1"/>
  <c r="AG798" i="1"/>
  <c r="AH798" i="1"/>
  <c r="AI798" i="1"/>
  <c r="AJ798" i="1"/>
  <c r="AK798" i="1"/>
  <c r="AN798" i="1"/>
  <c r="AP798" i="1"/>
  <c r="F799" i="1"/>
  <c r="K799" i="1"/>
  <c r="L799" i="1"/>
  <c r="T799" i="1"/>
  <c r="V799" i="1"/>
  <c r="W799" i="1"/>
  <c r="X799" i="1"/>
  <c r="Y799" i="1"/>
  <c r="Z799" i="1"/>
  <c r="AA799" i="1"/>
  <c r="AB799" i="1"/>
  <c r="AC799" i="1"/>
  <c r="AD799" i="1"/>
  <c r="AE799" i="1"/>
  <c r="AF799" i="1"/>
  <c r="AG799" i="1"/>
  <c r="AH799" i="1"/>
  <c r="AI799" i="1"/>
  <c r="AJ799" i="1"/>
  <c r="AK799" i="1"/>
  <c r="F800" i="1"/>
  <c r="K800" i="1"/>
  <c r="AL800" i="1"/>
  <c r="L800" i="1"/>
  <c r="T800" i="1"/>
  <c r="V800" i="1"/>
  <c r="W800" i="1"/>
  <c r="X800" i="1"/>
  <c r="Y800" i="1"/>
  <c r="Z800" i="1"/>
  <c r="AA800" i="1"/>
  <c r="AB800" i="1"/>
  <c r="AC800" i="1"/>
  <c r="AD800" i="1"/>
  <c r="AE800" i="1"/>
  <c r="AF800" i="1"/>
  <c r="AG800" i="1"/>
  <c r="AH800" i="1"/>
  <c r="AI800" i="1"/>
  <c r="AJ800" i="1"/>
  <c r="AK800" i="1"/>
  <c r="AN800" i="1"/>
  <c r="F801" i="1"/>
  <c r="K801" i="1"/>
  <c r="AO801" i="1" s="1"/>
  <c r="AN801" i="1"/>
  <c r="L801" i="1"/>
  <c r="T801" i="1"/>
  <c r="V801" i="1"/>
  <c r="W801" i="1"/>
  <c r="X801" i="1"/>
  <c r="Y801" i="1"/>
  <c r="Z801" i="1"/>
  <c r="AA801" i="1"/>
  <c r="AB801" i="1"/>
  <c r="AC801" i="1"/>
  <c r="AD801" i="1"/>
  <c r="AE801" i="1"/>
  <c r="AF801" i="1"/>
  <c r="AG801" i="1"/>
  <c r="AH801" i="1"/>
  <c r="AI801" i="1"/>
  <c r="AJ801" i="1"/>
  <c r="AK801" i="1"/>
  <c r="AL801" i="1"/>
  <c r="F802" i="1"/>
  <c r="K802" i="1"/>
  <c r="L802" i="1"/>
  <c r="T802" i="1"/>
  <c r="V802" i="1"/>
  <c r="W802" i="1"/>
  <c r="X802" i="1"/>
  <c r="Y802" i="1"/>
  <c r="Z802" i="1"/>
  <c r="AA802" i="1"/>
  <c r="AB802" i="1"/>
  <c r="AC802" i="1"/>
  <c r="AD802" i="1"/>
  <c r="AE802" i="1"/>
  <c r="AF802" i="1"/>
  <c r="AG802" i="1"/>
  <c r="AH802" i="1"/>
  <c r="AI802" i="1"/>
  <c r="AJ802" i="1"/>
  <c r="AK802" i="1"/>
  <c r="F803" i="1"/>
  <c r="K803" i="1"/>
  <c r="L803" i="1"/>
  <c r="T803" i="1"/>
  <c r="V803" i="1"/>
  <c r="W803" i="1"/>
  <c r="X803" i="1"/>
  <c r="Y803" i="1"/>
  <c r="Z803" i="1"/>
  <c r="AA803" i="1"/>
  <c r="AB803" i="1"/>
  <c r="AC803" i="1"/>
  <c r="AD803" i="1"/>
  <c r="AE803" i="1"/>
  <c r="AF803" i="1"/>
  <c r="AG803" i="1"/>
  <c r="AH803" i="1"/>
  <c r="AI803" i="1"/>
  <c r="AJ803" i="1"/>
  <c r="AK803" i="1"/>
  <c r="F804" i="1"/>
  <c r="K804" i="1"/>
  <c r="L804" i="1"/>
  <c r="T804" i="1"/>
  <c r="V804" i="1"/>
  <c r="W804" i="1"/>
  <c r="X804" i="1"/>
  <c r="Y804" i="1"/>
  <c r="Z804" i="1"/>
  <c r="AA804" i="1"/>
  <c r="AB804" i="1"/>
  <c r="AC804" i="1"/>
  <c r="AD804" i="1"/>
  <c r="AE804" i="1"/>
  <c r="AF804" i="1"/>
  <c r="AG804" i="1"/>
  <c r="AH804" i="1"/>
  <c r="AI804" i="1"/>
  <c r="AJ804" i="1"/>
  <c r="AK804" i="1"/>
  <c r="AO804" i="1"/>
  <c r="F805" i="1"/>
  <c r="K805" i="1"/>
  <c r="L805" i="1"/>
  <c r="T805" i="1"/>
  <c r="V805" i="1"/>
  <c r="W805" i="1"/>
  <c r="X805" i="1"/>
  <c r="Y805" i="1"/>
  <c r="Z805" i="1"/>
  <c r="AA805" i="1"/>
  <c r="AB805" i="1"/>
  <c r="AC805" i="1"/>
  <c r="AD805" i="1"/>
  <c r="AE805" i="1"/>
  <c r="AF805" i="1"/>
  <c r="AG805" i="1"/>
  <c r="AH805" i="1"/>
  <c r="AI805" i="1"/>
  <c r="AJ805" i="1"/>
  <c r="AK805" i="1"/>
  <c r="F806" i="1"/>
  <c r="K806" i="1"/>
  <c r="AP806" i="1" s="1"/>
  <c r="L806" i="1"/>
  <c r="T806" i="1"/>
  <c r="V806" i="1"/>
  <c r="W806" i="1"/>
  <c r="X806" i="1"/>
  <c r="Y806" i="1"/>
  <c r="Z806" i="1"/>
  <c r="AA806" i="1"/>
  <c r="AB806" i="1"/>
  <c r="AC806" i="1"/>
  <c r="AD806" i="1"/>
  <c r="AE806" i="1"/>
  <c r="AF806" i="1"/>
  <c r="AG806" i="1"/>
  <c r="AH806" i="1"/>
  <c r="AI806" i="1"/>
  <c r="AJ806" i="1"/>
  <c r="AK806" i="1"/>
  <c r="F807" i="1"/>
  <c r="K807" i="1"/>
  <c r="L807" i="1"/>
  <c r="T807" i="1"/>
  <c r="V807" i="1"/>
  <c r="W807" i="1"/>
  <c r="X807" i="1"/>
  <c r="Y807" i="1"/>
  <c r="Z807" i="1"/>
  <c r="AA807" i="1"/>
  <c r="AB807" i="1"/>
  <c r="AC807" i="1"/>
  <c r="AD807" i="1"/>
  <c r="AE807" i="1"/>
  <c r="AF807" i="1"/>
  <c r="AG807" i="1"/>
  <c r="AH807" i="1"/>
  <c r="AI807" i="1"/>
  <c r="AJ807" i="1"/>
  <c r="AK807" i="1"/>
  <c r="F808" i="1"/>
  <c r="K808" i="1"/>
  <c r="AL808" i="1"/>
  <c r="L808" i="1"/>
  <c r="T808" i="1"/>
  <c r="V808" i="1"/>
  <c r="W808" i="1"/>
  <c r="X808" i="1"/>
  <c r="Y808" i="1"/>
  <c r="Z808" i="1"/>
  <c r="AA808" i="1"/>
  <c r="AB808" i="1"/>
  <c r="AC808" i="1"/>
  <c r="AD808" i="1"/>
  <c r="AE808" i="1"/>
  <c r="AF808" i="1"/>
  <c r="AG808" i="1"/>
  <c r="AH808" i="1"/>
  <c r="AI808" i="1"/>
  <c r="AJ808" i="1"/>
  <c r="AK808" i="1"/>
  <c r="AN808" i="1"/>
  <c r="AO808" i="1"/>
  <c r="AP808" i="1"/>
  <c r="F809" i="1"/>
  <c r="K809" i="1"/>
  <c r="AN809" i="1"/>
  <c r="L809" i="1"/>
  <c r="T809" i="1"/>
  <c r="V809" i="1"/>
  <c r="W809" i="1"/>
  <c r="X809" i="1"/>
  <c r="Y809" i="1"/>
  <c r="Z809" i="1"/>
  <c r="AA809" i="1"/>
  <c r="AB809" i="1"/>
  <c r="AC809" i="1"/>
  <c r="AD809" i="1"/>
  <c r="AE809" i="1"/>
  <c r="AF809" i="1"/>
  <c r="AG809" i="1"/>
  <c r="AH809" i="1"/>
  <c r="AI809" i="1"/>
  <c r="AJ809" i="1"/>
  <c r="AK809" i="1"/>
  <c r="AL809" i="1"/>
  <c r="AM809" i="1"/>
  <c r="AP809" i="1"/>
  <c r="F810" i="1"/>
  <c r="K810" i="1"/>
  <c r="AL810" i="1" s="1"/>
  <c r="L810" i="1"/>
  <c r="T810" i="1"/>
  <c r="V810" i="1"/>
  <c r="W810" i="1"/>
  <c r="X810" i="1"/>
  <c r="Y810" i="1"/>
  <c r="Z810" i="1"/>
  <c r="AA810" i="1"/>
  <c r="AB810" i="1"/>
  <c r="AC810" i="1"/>
  <c r="AD810" i="1"/>
  <c r="AE810" i="1"/>
  <c r="AF810" i="1"/>
  <c r="AG810" i="1"/>
  <c r="AH810" i="1"/>
  <c r="AI810" i="1"/>
  <c r="AJ810" i="1"/>
  <c r="AK810" i="1"/>
  <c r="AM810" i="1"/>
  <c r="F811" i="1"/>
  <c r="K811" i="1"/>
  <c r="L811" i="1"/>
  <c r="T811" i="1"/>
  <c r="V811" i="1"/>
  <c r="W811" i="1"/>
  <c r="X811" i="1"/>
  <c r="Y811" i="1"/>
  <c r="Z811" i="1"/>
  <c r="AA811" i="1"/>
  <c r="AB811" i="1"/>
  <c r="AC811" i="1"/>
  <c r="AD811" i="1"/>
  <c r="AE811" i="1"/>
  <c r="AF811" i="1"/>
  <c r="AG811" i="1"/>
  <c r="AH811" i="1"/>
  <c r="AI811" i="1"/>
  <c r="AJ811" i="1"/>
  <c r="AK811" i="1"/>
  <c r="F812" i="1"/>
  <c r="K812" i="1"/>
  <c r="AL812" i="1" s="1"/>
  <c r="L812" i="1"/>
  <c r="T812" i="1"/>
  <c r="V812" i="1"/>
  <c r="W812" i="1"/>
  <c r="X812" i="1"/>
  <c r="Y812" i="1"/>
  <c r="Z812" i="1"/>
  <c r="AA812" i="1"/>
  <c r="AB812" i="1"/>
  <c r="AC812" i="1"/>
  <c r="AD812" i="1"/>
  <c r="AE812" i="1"/>
  <c r="AF812" i="1"/>
  <c r="AG812" i="1"/>
  <c r="AH812" i="1"/>
  <c r="AI812" i="1"/>
  <c r="AJ812" i="1"/>
  <c r="AK812" i="1"/>
  <c r="AN812" i="1"/>
  <c r="F813" i="1"/>
  <c r="K813" i="1"/>
  <c r="AN813" i="1" s="1"/>
  <c r="L813" i="1"/>
  <c r="T813" i="1"/>
  <c r="V813" i="1"/>
  <c r="W813" i="1"/>
  <c r="X813" i="1"/>
  <c r="Y813" i="1"/>
  <c r="Z813" i="1"/>
  <c r="AA813" i="1"/>
  <c r="AB813" i="1"/>
  <c r="AC813" i="1"/>
  <c r="AD813" i="1"/>
  <c r="AE813" i="1"/>
  <c r="AF813" i="1"/>
  <c r="AG813" i="1"/>
  <c r="AH813" i="1"/>
  <c r="AI813" i="1"/>
  <c r="AJ813" i="1"/>
  <c r="AK813" i="1"/>
  <c r="AL813" i="1"/>
  <c r="AP813" i="1"/>
  <c r="F814" i="1"/>
  <c r="K814" i="1"/>
  <c r="AL814" i="1" s="1"/>
  <c r="L814" i="1"/>
  <c r="T814" i="1"/>
  <c r="V814" i="1"/>
  <c r="W814" i="1"/>
  <c r="X814" i="1"/>
  <c r="Y814" i="1"/>
  <c r="Z814" i="1"/>
  <c r="AA814" i="1"/>
  <c r="AB814" i="1"/>
  <c r="AC814" i="1"/>
  <c r="AD814" i="1"/>
  <c r="AE814" i="1"/>
  <c r="AF814" i="1"/>
  <c r="AG814" i="1"/>
  <c r="AH814" i="1"/>
  <c r="AI814" i="1"/>
  <c r="AJ814" i="1"/>
  <c r="AK814" i="1"/>
  <c r="AM814" i="1"/>
  <c r="AN814" i="1"/>
  <c r="F815" i="1"/>
  <c r="K815" i="1"/>
  <c r="L815" i="1"/>
  <c r="T815" i="1"/>
  <c r="V815" i="1"/>
  <c r="W815" i="1"/>
  <c r="X815" i="1"/>
  <c r="Y815" i="1"/>
  <c r="Z815" i="1"/>
  <c r="AA815" i="1"/>
  <c r="AB815" i="1"/>
  <c r="AC815" i="1"/>
  <c r="AD815" i="1"/>
  <c r="AE815" i="1"/>
  <c r="AF815" i="1"/>
  <c r="AG815" i="1"/>
  <c r="AH815" i="1"/>
  <c r="AI815" i="1"/>
  <c r="AJ815" i="1"/>
  <c r="AK815" i="1"/>
  <c r="F816" i="1"/>
  <c r="K816" i="1"/>
  <c r="L816" i="1"/>
  <c r="T816" i="1"/>
  <c r="V816" i="1"/>
  <c r="W816" i="1"/>
  <c r="X816" i="1"/>
  <c r="Y816" i="1"/>
  <c r="Z816" i="1"/>
  <c r="AA816" i="1"/>
  <c r="AB816" i="1"/>
  <c r="AC816" i="1"/>
  <c r="AD816" i="1"/>
  <c r="AE816" i="1"/>
  <c r="AF816" i="1"/>
  <c r="AG816" i="1"/>
  <c r="AH816" i="1"/>
  <c r="AI816" i="1"/>
  <c r="AJ816" i="1"/>
  <c r="AK816" i="1"/>
  <c r="F817" i="1"/>
  <c r="K817" i="1"/>
  <c r="L817" i="1"/>
  <c r="T817" i="1"/>
  <c r="V817" i="1"/>
  <c r="W817" i="1"/>
  <c r="X817" i="1"/>
  <c r="Y817" i="1"/>
  <c r="Z817" i="1"/>
  <c r="AA817" i="1"/>
  <c r="AB817" i="1"/>
  <c r="AC817" i="1"/>
  <c r="AD817" i="1"/>
  <c r="AE817" i="1"/>
  <c r="AF817" i="1"/>
  <c r="AG817" i="1"/>
  <c r="AH817" i="1"/>
  <c r="AI817" i="1"/>
  <c r="AJ817" i="1"/>
  <c r="AK817" i="1"/>
  <c r="F818" i="1"/>
  <c r="K818" i="1"/>
  <c r="L818" i="1"/>
  <c r="T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P818" i="1"/>
  <c r="F819" i="1"/>
  <c r="K819" i="1"/>
  <c r="L819" i="1"/>
  <c r="T819" i="1"/>
  <c r="V819" i="1"/>
  <c r="W819" i="1"/>
  <c r="X819" i="1"/>
  <c r="Y819" i="1"/>
  <c r="Z819" i="1"/>
  <c r="AA819" i="1"/>
  <c r="AB819" i="1"/>
  <c r="AC819" i="1"/>
  <c r="AD819" i="1"/>
  <c r="AE819" i="1"/>
  <c r="AF819" i="1"/>
  <c r="AG819" i="1"/>
  <c r="AH819" i="1"/>
  <c r="AI819" i="1"/>
  <c r="AJ819" i="1"/>
  <c r="AK819" i="1"/>
  <c r="F820" i="1"/>
  <c r="K820" i="1"/>
  <c r="AP820" i="1" s="1"/>
  <c r="AL820" i="1"/>
  <c r="L820" i="1"/>
  <c r="T820" i="1"/>
  <c r="V820" i="1"/>
  <c r="W820" i="1"/>
  <c r="X820" i="1"/>
  <c r="Y820" i="1"/>
  <c r="Z820" i="1"/>
  <c r="AA820" i="1"/>
  <c r="AB820" i="1"/>
  <c r="AC820" i="1"/>
  <c r="AD820" i="1"/>
  <c r="AE820" i="1"/>
  <c r="AF820" i="1"/>
  <c r="AG820" i="1"/>
  <c r="AH820" i="1"/>
  <c r="AI820" i="1"/>
  <c r="AJ820" i="1"/>
  <c r="AK820" i="1"/>
  <c r="AN820" i="1"/>
  <c r="AO820" i="1"/>
  <c r="F821" i="1"/>
  <c r="K821" i="1"/>
  <c r="AN821" i="1"/>
  <c r="L821" i="1"/>
  <c r="T821" i="1"/>
  <c r="V821" i="1"/>
  <c r="W821" i="1"/>
  <c r="X821" i="1"/>
  <c r="Y821" i="1"/>
  <c r="Z821" i="1"/>
  <c r="AA821" i="1"/>
  <c r="AB821" i="1"/>
  <c r="AC821" i="1"/>
  <c r="AD821" i="1"/>
  <c r="AE821" i="1"/>
  <c r="AF821" i="1"/>
  <c r="AG821" i="1"/>
  <c r="AH821" i="1"/>
  <c r="AI821" i="1"/>
  <c r="AJ821" i="1"/>
  <c r="AK821" i="1"/>
  <c r="AL821" i="1"/>
  <c r="AM821" i="1"/>
  <c r="AP821" i="1"/>
  <c r="F822" i="1"/>
  <c r="K822" i="1"/>
  <c r="AN822" i="1" s="1"/>
  <c r="AO822" i="1"/>
  <c r="L822" i="1"/>
  <c r="T822" i="1"/>
  <c r="V822" i="1"/>
  <c r="W822" i="1"/>
  <c r="X822" i="1"/>
  <c r="Y822" i="1"/>
  <c r="Z822" i="1"/>
  <c r="AA822" i="1"/>
  <c r="AB822" i="1"/>
  <c r="AC822" i="1"/>
  <c r="AD822" i="1"/>
  <c r="AE822" i="1"/>
  <c r="AF822" i="1"/>
  <c r="AG822" i="1"/>
  <c r="AH822" i="1"/>
  <c r="AI822" i="1"/>
  <c r="AJ822" i="1"/>
  <c r="AK822" i="1"/>
  <c r="AL822" i="1"/>
  <c r="AM822" i="1"/>
  <c r="F823" i="1"/>
  <c r="K823" i="1"/>
  <c r="L823" i="1"/>
  <c r="T823" i="1"/>
  <c r="V823" i="1"/>
  <c r="W823" i="1"/>
  <c r="X823" i="1"/>
  <c r="Y823" i="1"/>
  <c r="Z823" i="1"/>
  <c r="AA823" i="1"/>
  <c r="AB823" i="1"/>
  <c r="AC823" i="1"/>
  <c r="AD823" i="1"/>
  <c r="AE823" i="1"/>
  <c r="AF823" i="1"/>
  <c r="AG823" i="1"/>
  <c r="AH823" i="1"/>
  <c r="AI823" i="1"/>
  <c r="AJ823" i="1"/>
  <c r="AK823" i="1"/>
  <c r="F824" i="1"/>
  <c r="K824" i="1"/>
  <c r="AL824" i="1"/>
  <c r="L824" i="1"/>
  <c r="T824" i="1"/>
  <c r="V824" i="1"/>
  <c r="W824" i="1"/>
  <c r="X824" i="1"/>
  <c r="Y824" i="1"/>
  <c r="Z824" i="1"/>
  <c r="AA824" i="1"/>
  <c r="AB824" i="1"/>
  <c r="AC824" i="1"/>
  <c r="AD824" i="1"/>
  <c r="AE824" i="1"/>
  <c r="AF824" i="1"/>
  <c r="AG824" i="1"/>
  <c r="AH824" i="1"/>
  <c r="AI824" i="1"/>
  <c r="AJ824" i="1"/>
  <c r="AK824" i="1"/>
  <c r="AO824" i="1"/>
  <c r="AP824" i="1"/>
  <c r="F825" i="1"/>
  <c r="K825" i="1"/>
  <c r="AN825" i="1" s="1"/>
  <c r="L825" i="1"/>
  <c r="T825" i="1"/>
  <c r="V825" i="1"/>
  <c r="W825" i="1"/>
  <c r="X825" i="1"/>
  <c r="Y825" i="1"/>
  <c r="Z825" i="1"/>
  <c r="AA825" i="1"/>
  <c r="AB825" i="1"/>
  <c r="AC825" i="1"/>
  <c r="AD825" i="1"/>
  <c r="AE825" i="1"/>
  <c r="AF825" i="1"/>
  <c r="AG825" i="1"/>
  <c r="AH825" i="1"/>
  <c r="AI825" i="1"/>
  <c r="AJ825" i="1"/>
  <c r="AK825" i="1"/>
  <c r="AM825" i="1"/>
  <c r="F826" i="1"/>
  <c r="K826" i="1"/>
  <c r="AL826" i="1"/>
  <c r="L826" i="1"/>
  <c r="T826" i="1"/>
  <c r="V826" i="1"/>
  <c r="W826" i="1"/>
  <c r="X826" i="1"/>
  <c r="Y826" i="1"/>
  <c r="Z826" i="1"/>
  <c r="AA826" i="1"/>
  <c r="AB826" i="1"/>
  <c r="AC826" i="1"/>
  <c r="AD826" i="1"/>
  <c r="AE826" i="1"/>
  <c r="AF826" i="1"/>
  <c r="AG826" i="1"/>
  <c r="AH826" i="1"/>
  <c r="AI826" i="1"/>
  <c r="AJ826" i="1"/>
  <c r="AK826" i="1"/>
  <c r="AM826" i="1"/>
  <c r="AN826" i="1"/>
  <c r="AO826" i="1"/>
  <c r="AP826" i="1"/>
  <c r="F827" i="1"/>
  <c r="K827" i="1"/>
  <c r="L827" i="1"/>
  <c r="T827" i="1"/>
  <c r="V827" i="1"/>
  <c r="W827" i="1"/>
  <c r="X827" i="1"/>
  <c r="Y827" i="1"/>
  <c r="Z827" i="1"/>
  <c r="AA827" i="1"/>
  <c r="AB827" i="1"/>
  <c r="AC827" i="1"/>
  <c r="AD827" i="1"/>
  <c r="AE827" i="1"/>
  <c r="AF827" i="1"/>
  <c r="AG827" i="1"/>
  <c r="AH827" i="1"/>
  <c r="AI827" i="1"/>
  <c r="AJ827" i="1"/>
  <c r="AK827" i="1"/>
  <c r="F828" i="1"/>
  <c r="K828" i="1"/>
  <c r="AL828" i="1"/>
  <c r="L828" i="1"/>
  <c r="T828" i="1"/>
  <c r="V828" i="1"/>
  <c r="W828" i="1"/>
  <c r="X828" i="1"/>
  <c r="Y828" i="1"/>
  <c r="Z828" i="1"/>
  <c r="AA828" i="1"/>
  <c r="AB828" i="1"/>
  <c r="AC828" i="1"/>
  <c r="AD828" i="1"/>
  <c r="AE828" i="1"/>
  <c r="AF828" i="1"/>
  <c r="AG828" i="1"/>
  <c r="AH828" i="1"/>
  <c r="AI828" i="1"/>
  <c r="AJ828" i="1"/>
  <c r="AK828" i="1"/>
  <c r="AP828" i="1"/>
  <c r="F829" i="1"/>
  <c r="K829" i="1"/>
  <c r="AO829" i="1" s="1"/>
  <c r="AN829" i="1"/>
  <c r="L829" i="1"/>
  <c r="T829" i="1"/>
  <c r="V829" i="1"/>
  <c r="W829" i="1"/>
  <c r="X829" i="1"/>
  <c r="Y829" i="1"/>
  <c r="Z829" i="1"/>
  <c r="AA829" i="1"/>
  <c r="AB829" i="1"/>
  <c r="AC829" i="1"/>
  <c r="AD829" i="1"/>
  <c r="AE829" i="1"/>
  <c r="AF829" i="1"/>
  <c r="AG829" i="1"/>
  <c r="AH829" i="1"/>
  <c r="AI829" i="1"/>
  <c r="AJ829" i="1"/>
  <c r="AK829" i="1"/>
  <c r="F830" i="1"/>
  <c r="K830" i="1"/>
  <c r="AM830" i="1"/>
  <c r="L830" i="1"/>
  <c r="T830" i="1"/>
  <c r="V830" i="1"/>
  <c r="W830" i="1"/>
  <c r="X830" i="1"/>
  <c r="Y830" i="1"/>
  <c r="Z830" i="1"/>
  <c r="AA830" i="1"/>
  <c r="AB830" i="1"/>
  <c r="AC830" i="1"/>
  <c r="AD830" i="1"/>
  <c r="AE830" i="1"/>
  <c r="AF830" i="1"/>
  <c r="AG830" i="1"/>
  <c r="AH830" i="1"/>
  <c r="AI830" i="1"/>
  <c r="AJ830" i="1"/>
  <c r="AK830" i="1"/>
  <c r="AN830" i="1"/>
  <c r="AP830" i="1"/>
  <c r="F831" i="1"/>
  <c r="K831" i="1"/>
  <c r="L831" i="1"/>
  <c r="T831" i="1"/>
  <c r="V831" i="1"/>
  <c r="W831" i="1"/>
  <c r="X831" i="1"/>
  <c r="Y831" i="1"/>
  <c r="Z831" i="1"/>
  <c r="AA831" i="1"/>
  <c r="AB831" i="1"/>
  <c r="AC831" i="1"/>
  <c r="AD831" i="1"/>
  <c r="AE831" i="1"/>
  <c r="AF831" i="1"/>
  <c r="AG831" i="1"/>
  <c r="AH831" i="1"/>
  <c r="AI831" i="1"/>
  <c r="AJ831" i="1"/>
  <c r="AK831" i="1"/>
  <c r="F832" i="1"/>
  <c r="K832" i="1"/>
  <c r="AL832" i="1"/>
  <c r="L832" i="1"/>
  <c r="T832" i="1"/>
  <c r="V832" i="1"/>
  <c r="W832" i="1"/>
  <c r="X832" i="1"/>
  <c r="Y832" i="1"/>
  <c r="Z832" i="1"/>
  <c r="AA832" i="1"/>
  <c r="AB832" i="1"/>
  <c r="AC832" i="1"/>
  <c r="AD832" i="1"/>
  <c r="AE832" i="1"/>
  <c r="AF832" i="1"/>
  <c r="AG832" i="1"/>
  <c r="AH832" i="1"/>
  <c r="AI832" i="1"/>
  <c r="AJ832" i="1"/>
  <c r="AK832" i="1"/>
  <c r="AN832" i="1"/>
  <c r="F833" i="1"/>
  <c r="K833" i="1"/>
  <c r="AN833" i="1"/>
  <c r="L833" i="1"/>
  <c r="T833" i="1"/>
  <c r="V833" i="1"/>
  <c r="W833" i="1"/>
  <c r="X833" i="1"/>
  <c r="Y833" i="1"/>
  <c r="Z833" i="1"/>
  <c r="AA833" i="1"/>
  <c r="AB833" i="1"/>
  <c r="AC833" i="1"/>
  <c r="AD833" i="1"/>
  <c r="AE833" i="1"/>
  <c r="AF833" i="1"/>
  <c r="AG833" i="1"/>
  <c r="AH833" i="1"/>
  <c r="AI833" i="1"/>
  <c r="AJ833" i="1"/>
  <c r="AK833" i="1"/>
  <c r="AL833" i="1"/>
  <c r="F834" i="1"/>
  <c r="K834" i="1"/>
  <c r="L834" i="1"/>
  <c r="T834" i="1"/>
  <c r="V834" i="1"/>
  <c r="W834" i="1"/>
  <c r="X834" i="1"/>
  <c r="Y834" i="1"/>
  <c r="Z834" i="1"/>
  <c r="AA834" i="1"/>
  <c r="AB834" i="1"/>
  <c r="AC834" i="1"/>
  <c r="AD834" i="1"/>
  <c r="AE834" i="1"/>
  <c r="AF834" i="1"/>
  <c r="AG834" i="1"/>
  <c r="AH834" i="1"/>
  <c r="AI834" i="1"/>
  <c r="AJ834" i="1"/>
  <c r="AK834" i="1"/>
  <c r="F835" i="1"/>
  <c r="K835" i="1"/>
  <c r="L835" i="1"/>
  <c r="T835" i="1"/>
  <c r="V835" i="1"/>
  <c r="W835" i="1"/>
  <c r="X835" i="1"/>
  <c r="Y835" i="1"/>
  <c r="Z835" i="1"/>
  <c r="AA835" i="1"/>
  <c r="AB835" i="1"/>
  <c r="AC835" i="1"/>
  <c r="AD835" i="1"/>
  <c r="AE835" i="1"/>
  <c r="AF835" i="1"/>
  <c r="AG835" i="1"/>
  <c r="AH835" i="1"/>
  <c r="AI835" i="1"/>
  <c r="AJ835" i="1"/>
  <c r="AK835" i="1"/>
  <c r="F836" i="1"/>
  <c r="K836" i="1"/>
  <c r="L836" i="1"/>
  <c r="T836" i="1"/>
  <c r="V836" i="1"/>
  <c r="W836" i="1"/>
  <c r="X836" i="1"/>
  <c r="Y836" i="1"/>
  <c r="Z836" i="1"/>
  <c r="AA836" i="1"/>
  <c r="AB836" i="1"/>
  <c r="AC836" i="1"/>
  <c r="AD836" i="1"/>
  <c r="AE836" i="1"/>
  <c r="AF836" i="1"/>
  <c r="AG836" i="1"/>
  <c r="AH836" i="1"/>
  <c r="AI836" i="1"/>
  <c r="AJ836" i="1"/>
  <c r="AK836" i="1"/>
  <c r="F837" i="1"/>
  <c r="K837" i="1"/>
  <c r="L837" i="1"/>
  <c r="T837" i="1"/>
  <c r="V837" i="1"/>
  <c r="W837" i="1"/>
  <c r="X837" i="1"/>
  <c r="Y837" i="1"/>
  <c r="Z837" i="1"/>
  <c r="AA837" i="1"/>
  <c r="AB837" i="1"/>
  <c r="AC837" i="1"/>
  <c r="AD837" i="1"/>
  <c r="AE837" i="1"/>
  <c r="AF837" i="1"/>
  <c r="AG837" i="1"/>
  <c r="AH837" i="1"/>
  <c r="AI837" i="1"/>
  <c r="AJ837" i="1"/>
  <c r="AK837" i="1"/>
  <c r="F838" i="1"/>
  <c r="K838" i="1"/>
  <c r="L838" i="1"/>
  <c r="T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M838" i="1"/>
  <c r="AP838" i="1"/>
  <c r="F839" i="1"/>
  <c r="K839" i="1"/>
  <c r="L839" i="1"/>
  <c r="T839" i="1"/>
  <c r="V839" i="1"/>
  <c r="W839" i="1"/>
  <c r="X839" i="1"/>
  <c r="Y839" i="1"/>
  <c r="Z839" i="1"/>
  <c r="AA839" i="1"/>
  <c r="AB839" i="1"/>
  <c r="AC839" i="1"/>
  <c r="AD839" i="1"/>
  <c r="AE839" i="1"/>
  <c r="AF839" i="1"/>
  <c r="AG839" i="1"/>
  <c r="AH839" i="1"/>
  <c r="AI839" i="1"/>
  <c r="AJ839" i="1"/>
  <c r="AK839" i="1"/>
  <c r="F840" i="1"/>
  <c r="K840" i="1"/>
  <c r="AL840" i="1" s="1"/>
  <c r="L840" i="1"/>
  <c r="T840" i="1"/>
  <c r="V840" i="1"/>
  <c r="W840" i="1"/>
  <c r="X840" i="1"/>
  <c r="Y840" i="1"/>
  <c r="Z840" i="1"/>
  <c r="AA840" i="1"/>
  <c r="AB840" i="1"/>
  <c r="AC840" i="1"/>
  <c r="AD840" i="1"/>
  <c r="AE840" i="1"/>
  <c r="AF840" i="1"/>
  <c r="AG840" i="1"/>
  <c r="AH840" i="1"/>
  <c r="AI840" i="1"/>
  <c r="AJ840" i="1"/>
  <c r="AK840" i="1"/>
  <c r="AN840" i="1"/>
  <c r="F841" i="1"/>
  <c r="K841" i="1"/>
  <c r="AP841" i="1" s="1"/>
  <c r="AN841" i="1"/>
  <c r="L841" i="1"/>
  <c r="T841" i="1"/>
  <c r="V841" i="1"/>
  <c r="W841" i="1"/>
  <c r="X841" i="1"/>
  <c r="Y841" i="1"/>
  <c r="Z841" i="1"/>
  <c r="AA841" i="1"/>
  <c r="AB841" i="1"/>
  <c r="AC841" i="1"/>
  <c r="AD841" i="1"/>
  <c r="AE841" i="1"/>
  <c r="AF841" i="1"/>
  <c r="AG841" i="1"/>
  <c r="AH841" i="1"/>
  <c r="AI841" i="1"/>
  <c r="AJ841" i="1"/>
  <c r="AK841" i="1"/>
  <c r="AL841" i="1"/>
  <c r="AM841" i="1"/>
  <c r="F842" i="1"/>
  <c r="K842" i="1"/>
  <c r="L842" i="1"/>
  <c r="T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M842" i="1"/>
  <c r="F843" i="1"/>
  <c r="K843" i="1"/>
  <c r="L843" i="1"/>
  <c r="T843" i="1"/>
  <c r="V843" i="1"/>
  <c r="W843" i="1"/>
  <c r="X843" i="1"/>
  <c r="Y843" i="1"/>
  <c r="Z843" i="1"/>
  <c r="AA843" i="1"/>
  <c r="AB843" i="1"/>
  <c r="AC843" i="1"/>
  <c r="AD843" i="1"/>
  <c r="AE843" i="1"/>
  <c r="AF843" i="1"/>
  <c r="AG843" i="1"/>
  <c r="AH843" i="1"/>
  <c r="AI843" i="1"/>
  <c r="AJ843" i="1"/>
  <c r="AK843" i="1"/>
  <c r="F844" i="1"/>
  <c r="K844" i="1"/>
  <c r="AP844" i="1" s="1"/>
  <c r="AL844" i="1"/>
  <c r="L844" i="1"/>
  <c r="T844" i="1"/>
  <c r="V844" i="1"/>
  <c r="W844" i="1"/>
  <c r="X844" i="1"/>
  <c r="Y844" i="1"/>
  <c r="Z844" i="1"/>
  <c r="AA844" i="1"/>
  <c r="AB844" i="1"/>
  <c r="AC844" i="1"/>
  <c r="AD844" i="1"/>
  <c r="AE844" i="1"/>
  <c r="AF844" i="1"/>
  <c r="AG844" i="1"/>
  <c r="AH844" i="1"/>
  <c r="AI844" i="1"/>
  <c r="AJ844" i="1"/>
  <c r="AK844" i="1"/>
  <c r="AN844" i="1"/>
  <c r="AO844" i="1"/>
  <c r="F845" i="1"/>
  <c r="K845" i="1"/>
  <c r="AL845" i="1" s="1"/>
  <c r="L845" i="1"/>
  <c r="T845" i="1"/>
  <c r="V845" i="1"/>
  <c r="W845" i="1"/>
  <c r="X845" i="1"/>
  <c r="Y845" i="1"/>
  <c r="Z845" i="1"/>
  <c r="AA845" i="1"/>
  <c r="AB845" i="1"/>
  <c r="AC845" i="1"/>
  <c r="AD845" i="1"/>
  <c r="AE845" i="1"/>
  <c r="AF845" i="1"/>
  <c r="AG845" i="1"/>
  <c r="AH845" i="1"/>
  <c r="AI845" i="1"/>
  <c r="AJ845" i="1"/>
  <c r="AK845" i="1"/>
  <c r="AM845" i="1"/>
  <c r="F846" i="1"/>
  <c r="K846" i="1"/>
  <c r="AL846" i="1" s="1"/>
  <c r="L846" i="1"/>
  <c r="T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M846" i="1"/>
  <c r="F847" i="1"/>
  <c r="K847" i="1"/>
  <c r="L847" i="1"/>
  <c r="T847" i="1"/>
  <c r="V847" i="1"/>
  <c r="W847" i="1"/>
  <c r="X847" i="1"/>
  <c r="Y847" i="1"/>
  <c r="Z847" i="1"/>
  <c r="AA847" i="1"/>
  <c r="AB847" i="1"/>
  <c r="AC847" i="1"/>
  <c r="AD847" i="1"/>
  <c r="AE847" i="1"/>
  <c r="AF847" i="1"/>
  <c r="AG847" i="1"/>
  <c r="AH847" i="1"/>
  <c r="AI847" i="1"/>
  <c r="AJ847" i="1"/>
  <c r="AK847" i="1"/>
  <c r="F848" i="1"/>
  <c r="K848" i="1"/>
  <c r="AP848" i="1" s="1"/>
  <c r="AL848" i="1"/>
  <c r="L848" i="1"/>
  <c r="T848" i="1"/>
  <c r="V848" i="1"/>
  <c r="W848" i="1"/>
  <c r="X848" i="1"/>
  <c r="Y848" i="1"/>
  <c r="Z848" i="1"/>
  <c r="AA848" i="1"/>
  <c r="AB848" i="1"/>
  <c r="AC848" i="1"/>
  <c r="AD848" i="1"/>
  <c r="AE848" i="1"/>
  <c r="AF848" i="1"/>
  <c r="AG848" i="1"/>
  <c r="AH848" i="1"/>
  <c r="AI848" i="1"/>
  <c r="AJ848" i="1"/>
  <c r="AK848" i="1"/>
  <c r="AN848" i="1"/>
  <c r="AO848" i="1"/>
  <c r="F849" i="1"/>
  <c r="K849" i="1"/>
  <c r="L849" i="1"/>
  <c r="T849" i="1"/>
  <c r="V849" i="1"/>
  <c r="W849" i="1"/>
  <c r="X849" i="1"/>
  <c r="Y849" i="1"/>
  <c r="Z849" i="1"/>
  <c r="AA849" i="1"/>
  <c r="AB849" i="1"/>
  <c r="AC849" i="1"/>
  <c r="AD849" i="1"/>
  <c r="AE849" i="1"/>
  <c r="AF849" i="1"/>
  <c r="AG849" i="1"/>
  <c r="AH849" i="1"/>
  <c r="AI849" i="1"/>
  <c r="AJ849" i="1"/>
  <c r="AK849" i="1"/>
  <c r="AP849" i="1"/>
  <c r="F850" i="1"/>
  <c r="K850" i="1"/>
  <c r="AO850" i="1"/>
  <c r="L850" i="1"/>
  <c r="T850" i="1"/>
  <c r="V850" i="1"/>
  <c r="W850" i="1"/>
  <c r="X850" i="1"/>
  <c r="Y850" i="1"/>
  <c r="Z850" i="1"/>
  <c r="AA850" i="1"/>
  <c r="AB850" i="1"/>
  <c r="AC850" i="1"/>
  <c r="AD850" i="1"/>
  <c r="AE850" i="1"/>
  <c r="AF850" i="1"/>
  <c r="AG850" i="1"/>
  <c r="AH850" i="1"/>
  <c r="AI850" i="1"/>
  <c r="AJ850" i="1"/>
  <c r="AK850" i="1"/>
  <c r="AL850" i="1"/>
  <c r="AM850" i="1"/>
  <c r="AN850" i="1"/>
  <c r="AP850" i="1"/>
  <c r="F851" i="1"/>
  <c r="K851" i="1"/>
  <c r="AM851" i="1" s="1"/>
  <c r="L851" i="1"/>
  <c r="T851" i="1"/>
  <c r="V851" i="1"/>
  <c r="W851" i="1"/>
  <c r="X851" i="1"/>
  <c r="Y851" i="1"/>
  <c r="Z851" i="1"/>
  <c r="AA851" i="1"/>
  <c r="AB851" i="1"/>
  <c r="AC851" i="1"/>
  <c r="AD851" i="1"/>
  <c r="AE851" i="1"/>
  <c r="AF851" i="1"/>
  <c r="AG851" i="1"/>
  <c r="AH851" i="1"/>
  <c r="AI851" i="1"/>
  <c r="AJ851" i="1"/>
  <c r="AK851" i="1"/>
  <c r="AL851" i="1"/>
  <c r="F852" i="1"/>
  <c r="K852" i="1"/>
  <c r="L852" i="1"/>
  <c r="T852" i="1"/>
  <c r="V852" i="1"/>
  <c r="W852" i="1"/>
  <c r="X852" i="1"/>
  <c r="Y852" i="1"/>
  <c r="Z852" i="1"/>
  <c r="AA852" i="1"/>
  <c r="AB852" i="1"/>
  <c r="AC852" i="1"/>
  <c r="AD852" i="1"/>
  <c r="AE852" i="1"/>
  <c r="AF852" i="1"/>
  <c r="AG852" i="1"/>
  <c r="AH852" i="1"/>
  <c r="AI852" i="1"/>
  <c r="AJ852" i="1"/>
  <c r="AK852" i="1"/>
  <c r="AN852" i="1"/>
  <c r="AO852" i="1"/>
  <c r="F853" i="1"/>
  <c r="K853" i="1"/>
  <c r="AM853" i="1" s="1"/>
  <c r="L853" i="1"/>
  <c r="T853" i="1"/>
  <c r="V853" i="1"/>
  <c r="W853" i="1"/>
  <c r="X853" i="1"/>
  <c r="Y853" i="1"/>
  <c r="Z853" i="1"/>
  <c r="AA853" i="1"/>
  <c r="AB853" i="1"/>
  <c r="AC853" i="1"/>
  <c r="AD853" i="1"/>
  <c r="AE853" i="1"/>
  <c r="AF853" i="1"/>
  <c r="AG853" i="1"/>
  <c r="AH853" i="1"/>
  <c r="AI853" i="1"/>
  <c r="AJ853" i="1"/>
  <c r="AK853" i="1"/>
  <c r="AP853" i="1"/>
  <c r="F854" i="1"/>
  <c r="K854" i="1"/>
  <c r="AO854" i="1"/>
  <c r="L854" i="1"/>
  <c r="T854" i="1"/>
  <c r="V854" i="1"/>
  <c r="W854" i="1"/>
  <c r="X854" i="1"/>
  <c r="Y854" i="1"/>
  <c r="Z854" i="1"/>
  <c r="AA854" i="1"/>
  <c r="AB854" i="1"/>
  <c r="AC854" i="1"/>
  <c r="AD854" i="1"/>
  <c r="AE854" i="1"/>
  <c r="AF854" i="1"/>
  <c r="AG854" i="1"/>
  <c r="AH854" i="1"/>
  <c r="AI854" i="1"/>
  <c r="AJ854" i="1"/>
  <c r="AK854" i="1"/>
  <c r="AL854" i="1"/>
  <c r="AM854" i="1"/>
  <c r="AN854" i="1"/>
  <c r="AP854" i="1"/>
  <c r="F855" i="1"/>
  <c r="K855" i="1"/>
  <c r="L855" i="1"/>
  <c r="T855" i="1"/>
  <c r="V855" i="1"/>
  <c r="W855" i="1"/>
  <c r="X855" i="1"/>
  <c r="Y855" i="1"/>
  <c r="Z855" i="1"/>
  <c r="AA855" i="1"/>
  <c r="AB855" i="1"/>
  <c r="AC855" i="1"/>
  <c r="AD855" i="1"/>
  <c r="AE855" i="1"/>
  <c r="AF855" i="1"/>
  <c r="AG855" i="1"/>
  <c r="AH855" i="1"/>
  <c r="AI855" i="1"/>
  <c r="AJ855" i="1"/>
  <c r="AK855" i="1"/>
  <c r="AL855" i="1"/>
  <c r="AP855" i="1"/>
  <c r="F856" i="1"/>
  <c r="K856" i="1"/>
  <c r="L856" i="1"/>
  <c r="T856" i="1"/>
  <c r="V856" i="1"/>
  <c r="W856" i="1"/>
  <c r="X856" i="1"/>
  <c r="Y856" i="1"/>
  <c r="Z856" i="1"/>
  <c r="AA856" i="1"/>
  <c r="AB856" i="1"/>
  <c r="AC856" i="1"/>
  <c r="AD856" i="1"/>
  <c r="AE856" i="1"/>
  <c r="AF856" i="1"/>
  <c r="AG856" i="1"/>
  <c r="AH856" i="1"/>
  <c r="AI856" i="1"/>
  <c r="AJ856" i="1"/>
  <c r="AK856" i="1"/>
  <c r="AN856" i="1"/>
  <c r="AO856" i="1"/>
  <c r="F857" i="1"/>
  <c r="K857" i="1"/>
  <c r="AL857" i="1" s="1"/>
  <c r="L857" i="1"/>
  <c r="T857" i="1"/>
  <c r="V857" i="1"/>
  <c r="W857" i="1"/>
  <c r="X857" i="1"/>
  <c r="Y857" i="1"/>
  <c r="Z857" i="1"/>
  <c r="AA857" i="1"/>
  <c r="AB857" i="1"/>
  <c r="AC857" i="1"/>
  <c r="AD857" i="1"/>
  <c r="AE857" i="1"/>
  <c r="AF857" i="1"/>
  <c r="AG857" i="1"/>
  <c r="AH857" i="1"/>
  <c r="AI857" i="1"/>
  <c r="AJ857" i="1"/>
  <c r="AK857" i="1"/>
  <c r="AP857" i="1"/>
  <c r="F858" i="1"/>
  <c r="K858" i="1"/>
  <c r="AN858" i="1" s="1"/>
  <c r="AO858" i="1"/>
  <c r="L858" i="1"/>
  <c r="T858" i="1"/>
  <c r="V858" i="1"/>
  <c r="W858" i="1"/>
  <c r="X858" i="1"/>
  <c r="Y858" i="1"/>
  <c r="Z858" i="1"/>
  <c r="AA858" i="1"/>
  <c r="AB858" i="1"/>
  <c r="AC858" i="1"/>
  <c r="AD858" i="1"/>
  <c r="AE858" i="1"/>
  <c r="AF858" i="1"/>
  <c r="AG858" i="1"/>
  <c r="AH858" i="1"/>
  <c r="AI858" i="1"/>
  <c r="AJ858" i="1"/>
  <c r="AK858" i="1"/>
  <c r="AL858" i="1"/>
  <c r="AM858" i="1"/>
  <c r="F859" i="1"/>
  <c r="K859" i="1"/>
  <c r="L859" i="1"/>
  <c r="T859" i="1"/>
  <c r="V859" i="1"/>
  <c r="W859" i="1"/>
  <c r="X859" i="1"/>
  <c r="Y859" i="1"/>
  <c r="Z859" i="1"/>
  <c r="AA859" i="1"/>
  <c r="AB859" i="1"/>
  <c r="AC859" i="1"/>
  <c r="AD859" i="1"/>
  <c r="AE859" i="1"/>
  <c r="AF859" i="1"/>
  <c r="AG859" i="1"/>
  <c r="AH859" i="1"/>
  <c r="AI859" i="1"/>
  <c r="AJ859" i="1"/>
  <c r="AK859" i="1"/>
  <c r="F860" i="1"/>
  <c r="K860" i="1"/>
  <c r="L860" i="1"/>
  <c r="T860" i="1"/>
  <c r="V860" i="1"/>
  <c r="W860" i="1"/>
  <c r="X860" i="1"/>
  <c r="Y860" i="1"/>
  <c r="Z860" i="1"/>
  <c r="AA860" i="1"/>
  <c r="AB860" i="1"/>
  <c r="AC860" i="1"/>
  <c r="AD860" i="1"/>
  <c r="AE860" i="1"/>
  <c r="AF860" i="1"/>
  <c r="AG860" i="1"/>
  <c r="AH860" i="1"/>
  <c r="AI860" i="1"/>
  <c r="AJ860" i="1"/>
  <c r="AK860" i="1"/>
  <c r="F861" i="1"/>
  <c r="K861" i="1"/>
  <c r="AO861" i="1"/>
  <c r="L861" i="1"/>
  <c r="T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F862" i="1"/>
  <c r="K862" i="1"/>
  <c r="L862" i="1"/>
  <c r="T862" i="1"/>
  <c r="V862" i="1"/>
  <c r="W862" i="1"/>
  <c r="X862" i="1"/>
  <c r="Y862" i="1"/>
  <c r="Z862" i="1"/>
  <c r="AA862" i="1"/>
  <c r="AB862" i="1"/>
  <c r="AC862" i="1"/>
  <c r="AD862" i="1"/>
  <c r="AE862" i="1"/>
  <c r="AF862" i="1"/>
  <c r="AG862" i="1"/>
  <c r="AH862" i="1"/>
  <c r="AI862" i="1"/>
  <c r="AJ862" i="1"/>
  <c r="AK862" i="1"/>
  <c r="F863" i="1"/>
  <c r="K863" i="1"/>
  <c r="AL863" i="1"/>
  <c r="L863" i="1"/>
  <c r="T863" i="1"/>
  <c r="V863" i="1"/>
  <c r="W863" i="1"/>
  <c r="X863" i="1"/>
  <c r="Y863" i="1"/>
  <c r="Z863" i="1"/>
  <c r="AA863" i="1"/>
  <c r="AB863" i="1"/>
  <c r="AC863" i="1"/>
  <c r="AD863" i="1"/>
  <c r="AE863" i="1"/>
  <c r="AF863" i="1"/>
  <c r="AG863" i="1"/>
  <c r="AH863" i="1"/>
  <c r="AI863" i="1"/>
  <c r="AJ863" i="1"/>
  <c r="AK863" i="1"/>
  <c r="AM863" i="1"/>
  <c r="F864" i="1"/>
  <c r="K864" i="1"/>
  <c r="AN864" i="1" s="1"/>
  <c r="L864" i="1"/>
  <c r="T864" i="1"/>
  <c r="V864" i="1"/>
  <c r="W864" i="1"/>
  <c r="X864" i="1"/>
  <c r="Y864" i="1"/>
  <c r="Z864" i="1"/>
  <c r="AA864" i="1"/>
  <c r="AB864" i="1"/>
  <c r="AC864" i="1"/>
  <c r="AD864" i="1"/>
  <c r="AE864" i="1"/>
  <c r="AF864" i="1"/>
  <c r="AG864" i="1"/>
  <c r="AH864" i="1"/>
  <c r="AI864" i="1"/>
  <c r="AJ864" i="1"/>
  <c r="AK864" i="1"/>
  <c r="F865" i="1"/>
  <c r="K865" i="1"/>
  <c r="AO865" i="1"/>
  <c r="L865" i="1"/>
  <c r="T865" i="1"/>
  <c r="V865" i="1"/>
  <c r="W865" i="1"/>
  <c r="X865" i="1"/>
  <c r="Y865" i="1"/>
  <c r="Z865" i="1"/>
  <c r="AA865" i="1"/>
  <c r="AB865" i="1"/>
  <c r="AC865" i="1"/>
  <c r="AD865" i="1"/>
  <c r="AE865" i="1"/>
  <c r="AF865" i="1"/>
  <c r="AG865" i="1"/>
  <c r="AH865" i="1"/>
  <c r="AI865" i="1"/>
  <c r="AJ865" i="1"/>
  <c r="AK865" i="1"/>
  <c r="AP865" i="1"/>
  <c r="F866" i="1"/>
  <c r="K866" i="1"/>
  <c r="L866" i="1"/>
  <c r="T866" i="1"/>
  <c r="V866" i="1"/>
  <c r="W866" i="1"/>
  <c r="X866" i="1"/>
  <c r="Y866" i="1"/>
  <c r="Z866" i="1"/>
  <c r="AA866" i="1"/>
  <c r="AB866" i="1"/>
  <c r="AC866" i="1"/>
  <c r="AD866" i="1"/>
  <c r="AE866" i="1"/>
  <c r="AF866" i="1"/>
  <c r="AG866" i="1"/>
  <c r="AH866" i="1"/>
  <c r="AI866" i="1"/>
  <c r="AJ866" i="1"/>
  <c r="AK866" i="1"/>
  <c r="AP866" i="1"/>
  <c r="F867" i="1"/>
  <c r="K867" i="1"/>
  <c r="L867" i="1"/>
  <c r="T867" i="1"/>
  <c r="V867" i="1"/>
  <c r="W867" i="1"/>
  <c r="X867" i="1"/>
  <c r="Y867" i="1"/>
  <c r="Z867" i="1"/>
  <c r="AA867" i="1"/>
  <c r="AB867" i="1"/>
  <c r="AC867" i="1"/>
  <c r="AD867" i="1"/>
  <c r="AE867" i="1"/>
  <c r="AF867" i="1"/>
  <c r="AG867" i="1"/>
  <c r="AH867" i="1"/>
  <c r="AI867" i="1"/>
  <c r="AJ867" i="1"/>
  <c r="AK867" i="1"/>
  <c r="AL867" i="1"/>
  <c r="AP867" i="1"/>
  <c r="F868" i="1"/>
  <c r="K868" i="1"/>
  <c r="AN868" i="1" s="1"/>
  <c r="L868" i="1"/>
  <c r="T868" i="1"/>
  <c r="V868" i="1"/>
  <c r="W868" i="1"/>
  <c r="X868" i="1"/>
  <c r="Y868" i="1"/>
  <c r="Z868" i="1"/>
  <c r="AA868" i="1"/>
  <c r="AB868" i="1"/>
  <c r="AC868" i="1"/>
  <c r="AD868" i="1"/>
  <c r="AE868" i="1"/>
  <c r="AF868" i="1"/>
  <c r="AG868" i="1"/>
  <c r="AH868" i="1"/>
  <c r="AI868" i="1"/>
  <c r="AJ868" i="1"/>
  <c r="AK868" i="1"/>
  <c r="AP868" i="1"/>
  <c r="F869" i="1"/>
  <c r="K869" i="1"/>
  <c r="L869" i="1"/>
  <c r="T869" i="1"/>
  <c r="V869" i="1"/>
  <c r="W869" i="1"/>
  <c r="X869" i="1"/>
  <c r="Y869" i="1"/>
  <c r="Z869" i="1"/>
  <c r="AA869" i="1"/>
  <c r="AB869" i="1"/>
  <c r="AC869" i="1"/>
  <c r="AD869" i="1"/>
  <c r="AE869" i="1"/>
  <c r="AF869" i="1"/>
  <c r="AG869" i="1"/>
  <c r="AH869" i="1"/>
  <c r="AI869" i="1"/>
  <c r="AJ869" i="1"/>
  <c r="AK869" i="1"/>
  <c r="F870" i="1"/>
  <c r="K870" i="1"/>
  <c r="AL870" i="1" s="1"/>
  <c r="L870" i="1"/>
  <c r="T870" i="1"/>
  <c r="V870" i="1"/>
  <c r="W870" i="1"/>
  <c r="X870" i="1"/>
  <c r="Y870" i="1"/>
  <c r="Z870" i="1"/>
  <c r="AA870" i="1"/>
  <c r="AB870" i="1"/>
  <c r="AC870" i="1"/>
  <c r="AD870" i="1"/>
  <c r="AE870" i="1"/>
  <c r="AF870" i="1"/>
  <c r="AG870" i="1"/>
  <c r="AH870" i="1"/>
  <c r="AI870" i="1"/>
  <c r="AJ870" i="1"/>
  <c r="AK870" i="1"/>
  <c r="AO870" i="1"/>
  <c r="F871" i="1"/>
  <c r="K871" i="1"/>
  <c r="L871" i="1"/>
  <c r="T871" i="1"/>
  <c r="V871" i="1"/>
  <c r="W871" i="1"/>
  <c r="X871" i="1"/>
  <c r="Y871" i="1"/>
  <c r="Z871" i="1"/>
  <c r="AA871" i="1"/>
  <c r="AB871" i="1"/>
  <c r="AC871" i="1"/>
  <c r="AD871" i="1"/>
  <c r="AE871" i="1"/>
  <c r="AF871" i="1"/>
  <c r="AG871" i="1"/>
  <c r="AH871" i="1"/>
  <c r="AI871" i="1"/>
  <c r="AJ871" i="1"/>
  <c r="AK871" i="1"/>
  <c r="F872" i="1"/>
  <c r="K872" i="1"/>
  <c r="AN872" i="1" s="1"/>
  <c r="L872" i="1"/>
  <c r="T872" i="1"/>
  <c r="V872" i="1"/>
  <c r="W872" i="1"/>
  <c r="X872" i="1"/>
  <c r="Y872" i="1"/>
  <c r="Z872" i="1"/>
  <c r="AA872" i="1"/>
  <c r="AB872" i="1"/>
  <c r="AC872" i="1"/>
  <c r="AD872" i="1"/>
  <c r="AE872" i="1"/>
  <c r="AF872" i="1"/>
  <c r="AG872" i="1"/>
  <c r="AH872" i="1"/>
  <c r="AI872" i="1"/>
  <c r="AJ872" i="1"/>
  <c r="AK872" i="1"/>
  <c r="AO872" i="1"/>
  <c r="F873" i="1"/>
  <c r="K873" i="1"/>
  <c r="AL873" i="1" s="1"/>
  <c r="L873" i="1"/>
  <c r="T873" i="1"/>
  <c r="V873" i="1"/>
  <c r="W873" i="1"/>
  <c r="X873" i="1"/>
  <c r="Y873" i="1"/>
  <c r="Z873" i="1"/>
  <c r="AA873" i="1"/>
  <c r="AB873" i="1"/>
  <c r="AC873" i="1"/>
  <c r="AD873" i="1"/>
  <c r="AE873" i="1"/>
  <c r="AF873" i="1"/>
  <c r="AG873" i="1"/>
  <c r="AH873" i="1"/>
  <c r="AI873" i="1"/>
  <c r="AJ873" i="1"/>
  <c r="AK873" i="1"/>
  <c r="AM873" i="1"/>
  <c r="F874" i="1"/>
  <c r="K874" i="1"/>
  <c r="AP874" i="1" s="1"/>
  <c r="AO874" i="1"/>
  <c r="L874" i="1"/>
  <c r="T874" i="1"/>
  <c r="V874" i="1"/>
  <c r="W874" i="1"/>
  <c r="X874" i="1"/>
  <c r="Y874" i="1"/>
  <c r="Z874" i="1"/>
  <c r="AA874" i="1"/>
  <c r="AB874" i="1"/>
  <c r="AC874" i="1"/>
  <c r="AD874" i="1"/>
  <c r="AE874" i="1"/>
  <c r="AF874" i="1"/>
  <c r="AG874" i="1"/>
  <c r="AH874" i="1"/>
  <c r="AI874" i="1"/>
  <c r="AJ874" i="1"/>
  <c r="AK874" i="1"/>
  <c r="AL874" i="1"/>
  <c r="AM874" i="1"/>
  <c r="AN874" i="1"/>
  <c r="F875" i="1"/>
  <c r="K875" i="1"/>
  <c r="AM875" i="1" s="1"/>
  <c r="L875" i="1"/>
  <c r="T875" i="1"/>
  <c r="V875" i="1"/>
  <c r="W875" i="1"/>
  <c r="X875" i="1"/>
  <c r="Y875" i="1"/>
  <c r="Z875" i="1"/>
  <c r="AA875" i="1"/>
  <c r="AB875" i="1"/>
  <c r="AC875" i="1"/>
  <c r="AD875" i="1"/>
  <c r="AE875" i="1"/>
  <c r="AF875" i="1"/>
  <c r="AG875" i="1"/>
  <c r="AH875" i="1"/>
  <c r="AI875" i="1"/>
  <c r="AJ875" i="1"/>
  <c r="AK875" i="1"/>
  <c r="AL875" i="1"/>
  <c r="F876" i="1"/>
  <c r="K876" i="1"/>
  <c r="AO876" i="1"/>
  <c r="L876" i="1"/>
  <c r="T876" i="1"/>
  <c r="V876" i="1"/>
  <c r="W876" i="1"/>
  <c r="X876" i="1"/>
  <c r="Y876" i="1"/>
  <c r="Z876" i="1"/>
  <c r="AA876" i="1"/>
  <c r="AB876" i="1"/>
  <c r="AC876" i="1"/>
  <c r="AD876" i="1"/>
  <c r="AE876" i="1"/>
  <c r="AF876" i="1"/>
  <c r="AG876" i="1"/>
  <c r="AH876" i="1"/>
  <c r="AI876" i="1"/>
  <c r="AJ876" i="1"/>
  <c r="AK876" i="1"/>
  <c r="AN876" i="1"/>
  <c r="AP876" i="1"/>
  <c r="F877" i="1"/>
  <c r="K877" i="1"/>
  <c r="AO877" i="1" s="1"/>
  <c r="L877" i="1"/>
  <c r="T877" i="1"/>
  <c r="V877" i="1"/>
  <c r="W877" i="1"/>
  <c r="X877" i="1"/>
  <c r="Y877" i="1"/>
  <c r="Z877" i="1"/>
  <c r="AA877" i="1"/>
  <c r="AB877" i="1"/>
  <c r="AC877" i="1"/>
  <c r="AD877" i="1"/>
  <c r="AE877" i="1"/>
  <c r="AF877" i="1"/>
  <c r="AG877" i="1"/>
  <c r="AH877" i="1"/>
  <c r="AI877" i="1"/>
  <c r="AJ877" i="1"/>
  <c r="AK877" i="1"/>
  <c r="AL877" i="1"/>
  <c r="F878" i="1"/>
  <c r="K878" i="1"/>
  <c r="AL878" i="1"/>
  <c r="L878" i="1"/>
  <c r="T878" i="1"/>
  <c r="V878" i="1"/>
  <c r="W878" i="1"/>
  <c r="X878" i="1"/>
  <c r="Y878" i="1"/>
  <c r="Z878" i="1"/>
  <c r="AA878" i="1"/>
  <c r="AB878" i="1"/>
  <c r="AC878" i="1"/>
  <c r="AD878" i="1"/>
  <c r="AE878" i="1"/>
  <c r="AF878" i="1"/>
  <c r="AG878" i="1"/>
  <c r="AH878" i="1"/>
  <c r="AI878" i="1"/>
  <c r="AJ878" i="1"/>
  <c r="AK878" i="1"/>
  <c r="AM878" i="1"/>
  <c r="AN878" i="1"/>
  <c r="AO878" i="1"/>
  <c r="AP878" i="1"/>
  <c r="F879" i="1"/>
  <c r="K879" i="1"/>
  <c r="AP879" i="1"/>
  <c r="L879" i="1"/>
  <c r="T879" i="1"/>
  <c r="V879" i="1"/>
  <c r="W879" i="1"/>
  <c r="X879" i="1"/>
  <c r="Y879" i="1"/>
  <c r="Z879" i="1"/>
  <c r="AA879" i="1"/>
  <c r="AB879" i="1"/>
  <c r="AC879" i="1"/>
  <c r="AD879" i="1"/>
  <c r="AE879" i="1"/>
  <c r="AF879" i="1"/>
  <c r="AG879" i="1"/>
  <c r="AH879" i="1"/>
  <c r="AI879" i="1"/>
  <c r="AJ879" i="1"/>
  <c r="AK879" i="1"/>
  <c r="AL879" i="1"/>
  <c r="AM879" i="1"/>
  <c r="F880" i="1"/>
  <c r="K880" i="1"/>
  <c r="AO880" i="1" s="1"/>
  <c r="L880" i="1"/>
  <c r="T880" i="1"/>
  <c r="V880" i="1"/>
  <c r="W880" i="1"/>
  <c r="X880" i="1"/>
  <c r="Y880" i="1"/>
  <c r="Z880" i="1"/>
  <c r="AA880" i="1"/>
  <c r="AB880" i="1"/>
  <c r="AC880" i="1"/>
  <c r="AD880" i="1"/>
  <c r="AE880" i="1"/>
  <c r="AF880" i="1"/>
  <c r="AG880" i="1"/>
  <c r="AH880" i="1"/>
  <c r="AI880" i="1"/>
  <c r="AJ880" i="1"/>
  <c r="AK880" i="1"/>
  <c r="F881" i="1"/>
  <c r="K881" i="1"/>
  <c r="AN881" i="1" s="1"/>
  <c r="L881" i="1"/>
  <c r="T881" i="1"/>
  <c r="V881" i="1"/>
  <c r="W881" i="1"/>
  <c r="X881" i="1"/>
  <c r="Y881" i="1"/>
  <c r="Z881" i="1"/>
  <c r="AA881" i="1"/>
  <c r="AB881" i="1"/>
  <c r="AC881" i="1"/>
  <c r="AD881" i="1"/>
  <c r="AE881" i="1"/>
  <c r="AF881" i="1"/>
  <c r="AG881" i="1"/>
  <c r="AH881" i="1"/>
  <c r="AI881" i="1"/>
  <c r="AJ881" i="1"/>
  <c r="AK881" i="1"/>
  <c r="AL881" i="1"/>
  <c r="F882" i="1"/>
  <c r="K882" i="1"/>
  <c r="L882" i="1"/>
  <c r="T882" i="1"/>
  <c r="V882" i="1"/>
  <c r="W882" i="1"/>
  <c r="X882" i="1"/>
  <c r="Y882" i="1"/>
  <c r="Z882" i="1"/>
  <c r="AA882" i="1"/>
  <c r="AB882" i="1"/>
  <c r="AC882" i="1"/>
  <c r="AD882" i="1"/>
  <c r="AE882" i="1"/>
  <c r="AF882" i="1"/>
  <c r="AG882" i="1"/>
  <c r="AH882" i="1"/>
  <c r="AI882" i="1"/>
  <c r="AJ882" i="1"/>
  <c r="AK882" i="1"/>
  <c r="F883" i="1"/>
  <c r="K883" i="1"/>
  <c r="AP883" i="1"/>
  <c r="L883" i="1"/>
  <c r="T883" i="1"/>
  <c r="V883" i="1"/>
  <c r="W883" i="1"/>
  <c r="X883" i="1"/>
  <c r="Y883" i="1"/>
  <c r="Z883" i="1"/>
  <c r="AA883" i="1"/>
  <c r="AB883" i="1"/>
  <c r="AC883" i="1"/>
  <c r="AD883" i="1"/>
  <c r="AE883" i="1"/>
  <c r="AF883" i="1"/>
  <c r="AG883" i="1"/>
  <c r="AH883" i="1"/>
  <c r="AI883" i="1"/>
  <c r="AJ883" i="1"/>
  <c r="AK883" i="1"/>
  <c r="F884" i="1"/>
  <c r="K884" i="1"/>
  <c r="L884" i="1"/>
  <c r="T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F885" i="1"/>
  <c r="K885" i="1"/>
  <c r="AO885" i="1" s="1"/>
  <c r="L885" i="1"/>
  <c r="T885" i="1"/>
  <c r="V885" i="1"/>
  <c r="W885" i="1"/>
  <c r="X885" i="1"/>
  <c r="Y885" i="1"/>
  <c r="Z885" i="1"/>
  <c r="AA885" i="1"/>
  <c r="AB885" i="1"/>
  <c r="AC885" i="1"/>
  <c r="AD885" i="1"/>
  <c r="AE885" i="1"/>
  <c r="AF885" i="1"/>
  <c r="AG885" i="1"/>
  <c r="AH885" i="1"/>
  <c r="AI885" i="1"/>
  <c r="AJ885" i="1"/>
  <c r="AK885" i="1"/>
  <c r="AN885" i="1"/>
  <c r="F886" i="1"/>
  <c r="K886" i="1"/>
  <c r="AP886" i="1" s="1"/>
  <c r="L886" i="1"/>
  <c r="T886" i="1"/>
  <c r="V886" i="1"/>
  <c r="W886" i="1"/>
  <c r="X886" i="1"/>
  <c r="Y886" i="1"/>
  <c r="Z886" i="1"/>
  <c r="AA886" i="1"/>
  <c r="AB886" i="1"/>
  <c r="AC886" i="1"/>
  <c r="AD886" i="1"/>
  <c r="AE886" i="1"/>
  <c r="AF886" i="1"/>
  <c r="AG886" i="1"/>
  <c r="AH886" i="1"/>
  <c r="AI886" i="1"/>
  <c r="AJ886" i="1"/>
  <c r="AK886" i="1"/>
  <c r="AN886" i="1"/>
  <c r="F887" i="1"/>
  <c r="K887" i="1"/>
  <c r="AL887" i="1" s="1"/>
  <c r="L887" i="1"/>
  <c r="T887" i="1"/>
  <c r="V887" i="1"/>
  <c r="W887" i="1"/>
  <c r="X887" i="1"/>
  <c r="Y887" i="1"/>
  <c r="Z887" i="1"/>
  <c r="AA887" i="1"/>
  <c r="AB887" i="1"/>
  <c r="AC887" i="1"/>
  <c r="AD887" i="1"/>
  <c r="AE887" i="1"/>
  <c r="AF887" i="1"/>
  <c r="AG887" i="1"/>
  <c r="AH887" i="1"/>
  <c r="AI887" i="1"/>
  <c r="AJ887" i="1"/>
  <c r="AK887" i="1"/>
  <c r="AM887" i="1"/>
  <c r="F888" i="1"/>
  <c r="K888" i="1"/>
  <c r="L888" i="1"/>
  <c r="T888" i="1"/>
  <c r="V888" i="1"/>
  <c r="W888" i="1"/>
  <c r="X888" i="1"/>
  <c r="Y888" i="1"/>
  <c r="Z888" i="1"/>
  <c r="AA888" i="1"/>
  <c r="AB888" i="1"/>
  <c r="AC888" i="1"/>
  <c r="AD888" i="1"/>
  <c r="AE888" i="1"/>
  <c r="AF888" i="1"/>
  <c r="AG888" i="1"/>
  <c r="AH888" i="1"/>
  <c r="AI888" i="1"/>
  <c r="AJ888" i="1"/>
  <c r="AK888" i="1"/>
  <c r="F889" i="1"/>
  <c r="K889" i="1"/>
  <c r="L889" i="1"/>
  <c r="T889" i="1"/>
  <c r="V889" i="1"/>
  <c r="W889" i="1"/>
  <c r="X889" i="1"/>
  <c r="Y889" i="1"/>
  <c r="Z889" i="1"/>
  <c r="AA889" i="1"/>
  <c r="AB889" i="1"/>
  <c r="AC889" i="1"/>
  <c r="AD889" i="1"/>
  <c r="AE889" i="1"/>
  <c r="AF889" i="1"/>
  <c r="AG889" i="1"/>
  <c r="AH889" i="1"/>
  <c r="AI889" i="1"/>
  <c r="AJ889" i="1"/>
  <c r="AK889" i="1"/>
  <c r="AP889" i="1"/>
  <c r="F890" i="1"/>
  <c r="K890" i="1"/>
  <c r="AL890" i="1" s="1"/>
  <c r="L890" i="1"/>
  <c r="T890" i="1"/>
  <c r="V890" i="1"/>
  <c r="W890" i="1"/>
  <c r="X890" i="1"/>
  <c r="Y890" i="1"/>
  <c r="Z890" i="1"/>
  <c r="AA890" i="1"/>
  <c r="AB890" i="1"/>
  <c r="AC890" i="1"/>
  <c r="AD890" i="1"/>
  <c r="AE890" i="1"/>
  <c r="AF890" i="1"/>
  <c r="AG890" i="1"/>
  <c r="AH890" i="1"/>
  <c r="AI890" i="1"/>
  <c r="AJ890" i="1"/>
  <c r="AK890" i="1"/>
  <c r="AM890" i="1"/>
  <c r="AN890" i="1"/>
  <c r="AO890" i="1"/>
  <c r="AP890" i="1"/>
  <c r="F891" i="1"/>
  <c r="K891" i="1"/>
  <c r="L891" i="1"/>
  <c r="T891" i="1"/>
  <c r="V891" i="1"/>
  <c r="W891" i="1"/>
  <c r="X891" i="1"/>
  <c r="Y891" i="1"/>
  <c r="Z891" i="1"/>
  <c r="AA891" i="1"/>
  <c r="AB891" i="1"/>
  <c r="AC891" i="1"/>
  <c r="AD891" i="1"/>
  <c r="AE891" i="1"/>
  <c r="AF891" i="1"/>
  <c r="AG891" i="1"/>
  <c r="AH891" i="1"/>
  <c r="AI891" i="1"/>
  <c r="AJ891" i="1"/>
  <c r="AK891" i="1"/>
  <c r="F892" i="1"/>
  <c r="K892" i="1"/>
  <c r="AP892" i="1" s="1"/>
  <c r="L892" i="1"/>
  <c r="T892" i="1"/>
  <c r="V892" i="1"/>
  <c r="W892" i="1"/>
  <c r="X892" i="1"/>
  <c r="Y892" i="1"/>
  <c r="Z892" i="1"/>
  <c r="AA892" i="1"/>
  <c r="AB892" i="1"/>
  <c r="AC892" i="1"/>
  <c r="AD892" i="1"/>
  <c r="AE892" i="1"/>
  <c r="AF892" i="1"/>
  <c r="AG892" i="1"/>
  <c r="AH892" i="1"/>
  <c r="AI892" i="1"/>
  <c r="AJ892" i="1"/>
  <c r="AK892" i="1"/>
  <c r="F893" i="1"/>
  <c r="K893" i="1"/>
  <c r="L893" i="1"/>
  <c r="T893" i="1"/>
  <c r="V893" i="1"/>
  <c r="W893" i="1"/>
  <c r="X893" i="1"/>
  <c r="Y893" i="1"/>
  <c r="Z893" i="1"/>
  <c r="AA893" i="1"/>
  <c r="AB893" i="1"/>
  <c r="AC893" i="1"/>
  <c r="AD893" i="1"/>
  <c r="AE893" i="1"/>
  <c r="AF893" i="1"/>
  <c r="AG893" i="1"/>
  <c r="AH893" i="1"/>
  <c r="AI893" i="1"/>
  <c r="AJ893" i="1"/>
  <c r="AK893" i="1"/>
  <c r="F894" i="1"/>
  <c r="K894" i="1"/>
  <c r="AL894" i="1" s="1"/>
  <c r="L894" i="1"/>
  <c r="T894" i="1"/>
  <c r="V894" i="1"/>
  <c r="W894" i="1"/>
  <c r="X894" i="1"/>
  <c r="Y894" i="1"/>
  <c r="Z894" i="1"/>
  <c r="AA894" i="1"/>
  <c r="AB894" i="1"/>
  <c r="AC894" i="1"/>
  <c r="AD894" i="1"/>
  <c r="AE894" i="1"/>
  <c r="AF894" i="1"/>
  <c r="AG894" i="1"/>
  <c r="AH894" i="1"/>
  <c r="AI894" i="1"/>
  <c r="AJ894" i="1"/>
  <c r="AK894" i="1"/>
  <c r="AO894" i="1"/>
  <c r="F895" i="1"/>
  <c r="K895" i="1"/>
  <c r="AM895" i="1" s="1"/>
  <c r="L895" i="1"/>
  <c r="T895" i="1"/>
  <c r="V895" i="1"/>
  <c r="W895" i="1"/>
  <c r="X895" i="1"/>
  <c r="Y895" i="1"/>
  <c r="Z895" i="1"/>
  <c r="AA895" i="1"/>
  <c r="AB895" i="1"/>
  <c r="AC895" i="1"/>
  <c r="AD895" i="1"/>
  <c r="AE895" i="1"/>
  <c r="AF895" i="1"/>
  <c r="AG895" i="1"/>
  <c r="AH895" i="1"/>
  <c r="AI895" i="1"/>
  <c r="AJ895" i="1"/>
  <c r="AK895" i="1"/>
  <c r="AP895" i="1"/>
  <c r="F896" i="1"/>
  <c r="K896" i="1"/>
  <c r="AO896" i="1" s="1"/>
  <c r="L896" i="1"/>
  <c r="T896" i="1"/>
  <c r="V896" i="1"/>
  <c r="W896" i="1"/>
  <c r="X896" i="1"/>
  <c r="Y896" i="1"/>
  <c r="Z896" i="1"/>
  <c r="AA896" i="1"/>
  <c r="AB896" i="1"/>
  <c r="AC896" i="1"/>
  <c r="AD896" i="1"/>
  <c r="AE896" i="1"/>
  <c r="AF896" i="1"/>
  <c r="AG896" i="1"/>
  <c r="AH896" i="1"/>
  <c r="AI896" i="1"/>
  <c r="AJ896" i="1"/>
  <c r="AK896" i="1"/>
  <c r="F897" i="1"/>
  <c r="K897" i="1"/>
  <c r="L897" i="1"/>
  <c r="T897" i="1"/>
  <c r="V897" i="1"/>
  <c r="W897" i="1"/>
  <c r="X897" i="1"/>
  <c r="Y897" i="1"/>
  <c r="Z897" i="1"/>
  <c r="AA897" i="1"/>
  <c r="AB897" i="1"/>
  <c r="AC897" i="1"/>
  <c r="AD897" i="1"/>
  <c r="AE897" i="1"/>
  <c r="AF897" i="1"/>
  <c r="AG897" i="1"/>
  <c r="AH897" i="1"/>
  <c r="AI897" i="1"/>
  <c r="AJ897" i="1"/>
  <c r="AK897" i="1"/>
  <c r="F898" i="1"/>
  <c r="K898" i="1"/>
  <c r="AL898" i="1" s="1"/>
  <c r="L898" i="1"/>
  <c r="T898" i="1"/>
  <c r="V898" i="1"/>
  <c r="W898" i="1"/>
  <c r="X898" i="1"/>
  <c r="Y898" i="1"/>
  <c r="Z898" i="1"/>
  <c r="AA898" i="1"/>
  <c r="AB898" i="1"/>
  <c r="AC898" i="1"/>
  <c r="AD898" i="1"/>
  <c r="AE898" i="1"/>
  <c r="AF898" i="1"/>
  <c r="AG898" i="1"/>
  <c r="AH898" i="1"/>
  <c r="AI898" i="1"/>
  <c r="AJ898" i="1"/>
  <c r="AK898" i="1"/>
  <c r="AO898" i="1"/>
  <c r="AP898" i="1"/>
  <c r="F899" i="1"/>
  <c r="K899" i="1"/>
  <c r="L899" i="1"/>
  <c r="T899" i="1"/>
  <c r="V899" i="1"/>
  <c r="W899" i="1"/>
  <c r="X899" i="1"/>
  <c r="Y899" i="1"/>
  <c r="Z899" i="1"/>
  <c r="AA899" i="1"/>
  <c r="AB899" i="1"/>
  <c r="AC899" i="1"/>
  <c r="AD899" i="1"/>
  <c r="AE899" i="1"/>
  <c r="AF899" i="1"/>
  <c r="AG899" i="1"/>
  <c r="AH899" i="1"/>
  <c r="AI899" i="1"/>
  <c r="AJ899" i="1"/>
  <c r="AK899" i="1"/>
  <c r="F900" i="1"/>
  <c r="K900" i="1"/>
  <c r="L900" i="1"/>
  <c r="T900" i="1"/>
  <c r="V900" i="1"/>
  <c r="W900" i="1"/>
  <c r="X900" i="1"/>
  <c r="Y900" i="1"/>
  <c r="Z900" i="1"/>
  <c r="AA900" i="1"/>
  <c r="AB900" i="1"/>
  <c r="AC900" i="1"/>
  <c r="AD900" i="1"/>
  <c r="AE900" i="1"/>
  <c r="AF900" i="1"/>
  <c r="AG900" i="1"/>
  <c r="AH900" i="1"/>
  <c r="AI900" i="1"/>
  <c r="AJ900" i="1"/>
  <c r="AK900" i="1"/>
  <c r="F901" i="1"/>
  <c r="K901" i="1"/>
  <c r="AL901" i="1"/>
  <c r="L901" i="1"/>
  <c r="T901" i="1"/>
  <c r="V901" i="1"/>
  <c r="W901" i="1"/>
  <c r="X901" i="1"/>
  <c r="Y901" i="1"/>
  <c r="Z901" i="1"/>
  <c r="AA901" i="1"/>
  <c r="AB901" i="1"/>
  <c r="AC901" i="1"/>
  <c r="AD901" i="1"/>
  <c r="AE901" i="1"/>
  <c r="AF901" i="1"/>
  <c r="AG901" i="1"/>
  <c r="AH901" i="1"/>
  <c r="AI901" i="1"/>
  <c r="AJ901" i="1"/>
  <c r="AK901" i="1"/>
  <c r="F902" i="1"/>
  <c r="K902" i="1"/>
  <c r="AL902" i="1" s="1"/>
  <c r="L902" i="1"/>
  <c r="T902" i="1"/>
  <c r="V902" i="1"/>
  <c r="W902" i="1"/>
  <c r="X902" i="1"/>
  <c r="Y902" i="1"/>
  <c r="Z902" i="1"/>
  <c r="AA902" i="1"/>
  <c r="AB902" i="1"/>
  <c r="AC902" i="1"/>
  <c r="AD902" i="1"/>
  <c r="AE902" i="1"/>
  <c r="AF902" i="1"/>
  <c r="AG902" i="1"/>
  <c r="AH902" i="1"/>
  <c r="AI902" i="1"/>
  <c r="AJ902" i="1"/>
  <c r="AK902" i="1"/>
  <c r="AM902" i="1"/>
  <c r="AO902" i="1"/>
  <c r="AP902" i="1"/>
  <c r="F903" i="1"/>
  <c r="K903" i="1"/>
  <c r="AO903" i="1"/>
  <c r="L903" i="1"/>
  <c r="T903" i="1"/>
  <c r="V903" i="1"/>
  <c r="W903" i="1"/>
  <c r="X903" i="1"/>
  <c r="Y903" i="1"/>
  <c r="Z903" i="1"/>
  <c r="AA903" i="1"/>
  <c r="AB903" i="1"/>
  <c r="AC903" i="1"/>
  <c r="AD903" i="1"/>
  <c r="AE903" i="1"/>
  <c r="AF903" i="1"/>
  <c r="AG903" i="1"/>
  <c r="AH903" i="1"/>
  <c r="AI903" i="1"/>
  <c r="AJ903" i="1"/>
  <c r="AK903" i="1"/>
  <c r="F904" i="1"/>
  <c r="K904" i="1"/>
  <c r="AM904" i="1"/>
  <c r="L904" i="1"/>
  <c r="T904" i="1"/>
  <c r="V904" i="1"/>
  <c r="W904" i="1"/>
  <c r="X904" i="1"/>
  <c r="Y904" i="1"/>
  <c r="Z904" i="1"/>
  <c r="AA904" i="1"/>
  <c r="AB904" i="1"/>
  <c r="AC904" i="1"/>
  <c r="AD904" i="1"/>
  <c r="AE904" i="1"/>
  <c r="AF904" i="1"/>
  <c r="AG904" i="1"/>
  <c r="AH904" i="1"/>
  <c r="AI904" i="1"/>
  <c r="AJ904" i="1"/>
  <c r="AK904" i="1"/>
  <c r="AN904" i="1"/>
  <c r="AP904" i="1"/>
  <c r="F905" i="1"/>
  <c r="K905" i="1"/>
  <c r="L905" i="1"/>
  <c r="T905" i="1"/>
  <c r="V905" i="1"/>
  <c r="W905" i="1"/>
  <c r="X905" i="1"/>
  <c r="Y905" i="1"/>
  <c r="Z905" i="1"/>
  <c r="AA905" i="1"/>
  <c r="AB905" i="1"/>
  <c r="AC905" i="1"/>
  <c r="AD905" i="1"/>
  <c r="AE905" i="1"/>
  <c r="AF905" i="1"/>
  <c r="AG905" i="1"/>
  <c r="AH905" i="1"/>
  <c r="AI905" i="1"/>
  <c r="AJ905" i="1"/>
  <c r="AK905" i="1"/>
  <c r="AN905" i="1"/>
  <c r="AP905" i="1"/>
  <c r="F906" i="1"/>
  <c r="K906" i="1"/>
  <c r="AL906" i="1"/>
  <c r="L906" i="1"/>
  <c r="T906" i="1"/>
  <c r="V906" i="1"/>
  <c r="W906" i="1"/>
  <c r="X906" i="1"/>
  <c r="Y906" i="1"/>
  <c r="Z906" i="1"/>
  <c r="AA906" i="1"/>
  <c r="AB906" i="1"/>
  <c r="AC906" i="1"/>
  <c r="AD906" i="1"/>
  <c r="AE906" i="1"/>
  <c r="AF906" i="1"/>
  <c r="AG906" i="1"/>
  <c r="AH906" i="1"/>
  <c r="AI906" i="1"/>
  <c r="AJ906" i="1"/>
  <c r="AK906" i="1"/>
  <c r="AP906" i="1"/>
  <c r="F907" i="1"/>
  <c r="K907" i="1"/>
  <c r="L907" i="1"/>
  <c r="T907" i="1"/>
  <c r="V907" i="1"/>
  <c r="W907" i="1"/>
  <c r="X907" i="1"/>
  <c r="Y907" i="1"/>
  <c r="Z907" i="1"/>
  <c r="AA907" i="1"/>
  <c r="AB907" i="1"/>
  <c r="AC907" i="1"/>
  <c r="AD907" i="1"/>
  <c r="AE907" i="1"/>
  <c r="AF907" i="1"/>
  <c r="AG907" i="1"/>
  <c r="AH907" i="1"/>
  <c r="AI907" i="1"/>
  <c r="AJ907" i="1"/>
  <c r="AK907" i="1"/>
  <c r="F908" i="1"/>
  <c r="K908" i="1"/>
  <c r="AM908" i="1" s="1"/>
  <c r="L908" i="1"/>
  <c r="T908" i="1"/>
  <c r="V908" i="1"/>
  <c r="W908" i="1"/>
  <c r="X908" i="1"/>
  <c r="Y908" i="1"/>
  <c r="Z908" i="1"/>
  <c r="AA908" i="1"/>
  <c r="AB908" i="1"/>
  <c r="AC908" i="1"/>
  <c r="AD908" i="1"/>
  <c r="AE908" i="1"/>
  <c r="AF908" i="1"/>
  <c r="AG908" i="1"/>
  <c r="AH908" i="1"/>
  <c r="AI908" i="1"/>
  <c r="AJ908" i="1"/>
  <c r="AK908" i="1"/>
  <c r="F909" i="1"/>
  <c r="K909" i="1"/>
  <c r="AO909" i="1"/>
  <c r="L909" i="1"/>
  <c r="T909" i="1"/>
  <c r="V909" i="1"/>
  <c r="W909" i="1"/>
  <c r="X909" i="1"/>
  <c r="Y909" i="1"/>
  <c r="Z909" i="1"/>
  <c r="AA909" i="1"/>
  <c r="AB909" i="1"/>
  <c r="AC909" i="1"/>
  <c r="AD909" i="1"/>
  <c r="AE909" i="1"/>
  <c r="AF909" i="1"/>
  <c r="AG909" i="1"/>
  <c r="AH909" i="1"/>
  <c r="AI909" i="1"/>
  <c r="AJ909" i="1"/>
  <c r="AK909" i="1"/>
  <c r="AL909" i="1"/>
  <c r="AN909" i="1"/>
  <c r="AP909" i="1"/>
  <c r="F910" i="1"/>
  <c r="K910" i="1"/>
  <c r="AO910" i="1" s="1"/>
  <c r="AM910" i="1"/>
  <c r="L910" i="1"/>
  <c r="T910" i="1"/>
  <c r="V910" i="1"/>
  <c r="W910" i="1"/>
  <c r="X910" i="1"/>
  <c r="Y910" i="1"/>
  <c r="Z910" i="1"/>
  <c r="AA910" i="1"/>
  <c r="AB910" i="1"/>
  <c r="AC910" i="1"/>
  <c r="AD910" i="1"/>
  <c r="AE910" i="1"/>
  <c r="AF910" i="1"/>
  <c r="AG910" i="1"/>
  <c r="AH910" i="1"/>
  <c r="AI910" i="1"/>
  <c r="AJ910" i="1"/>
  <c r="AK910" i="1"/>
  <c r="AL910" i="1"/>
  <c r="AN910" i="1"/>
  <c r="AP910" i="1"/>
  <c r="F911" i="1"/>
  <c r="K911" i="1"/>
  <c r="AO911" i="1" s="1"/>
  <c r="L911" i="1"/>
  <c r="T911" i="1"/>
  <c r="V911" i="1"/>
  <c r="W911" i="1"/>
  <c r="X911" i="1"/>
  <c r="Y911" i="1"/>
  <c r="Z911" i="1"/>
  <c r="AA911" i="1"/>
  <c r="AB911" i="1"/>
  <c r="AC911" i="1"/>
  <c r="AD911" i="1"/>
  <c r="AE911" i="1"/>
  <c r="AF911" i="1"/>
  <c r="AG911" i="1"/>
  <c r="AH911" i="1"/>
  <c r="AI911" i="1"/>
  <c r="AJ911" i="1"/>
  <c r="AK911" i="1"/>
  <c r="F912" i="1"/>
  <c r="K912" i="1"/>
  <c r="L912" i="1"/>
  <c r="T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N912" i="1"/>
  <c r="F913" i="1"/>
  <c r="K913" i="1"/>
  <c r="AL913" i="1"/>
  <c r="L913" i="1"/>
  <c r="T913" i="1"/>
  <c r="V913" i="1"/>
  <c r="W913" i="1"/>
  <c r="X913" i="1"/>
  <c r="Y913" i="1"/>
  <c r="Z913" i="1"/>
  <c r="AA913" i="1"/>
  <c r="AB913" i="1"/>
  <c r="AC913" i="1"/>
  <c r="AD913" i="1"/>
  <c r="AE913" i="1"/>
  <c r="AF913" i="1"/>
  <c r="AG913" i="1"/>
  <c r="AH913" i="1"/>
  <c r="AI913" i="1"/>
  <c r="AJ913" i="1"/>
  <c r="AK913" i="1"/>
  <c r="AN913" i="1"/>
  <c r="AP913" i="1"/>
  <c r="F914" i="1"/>
  <c r="K914" i="1"/>
  <c r="L914" i="1"/>
  <c r="T914" i="1"/>
  <c r="V914" i="1"/>
  <c r="W914" i="1"/>
  <c r="X914" i="1"/>
  <c r="Y914" i="1"/>
  <c r="Z914" i="1"/>
  <c r="AA914" i="1"/>
  <c r="AB914" i="1"/>
  <c r="AC914" i="1"/>
  <c r="AD914" i="1"/>
  <c r="AE914" i="1"/>
  <c r="AF914" i="1"/>
  <c r="AG914" i="1"/>
  <c r="AH914" i="1"/>
  <c r="AI914" i="1"/>
  <c r="AJ914" i="1"/>
  <c r="AK914" i="1"/>
  <c r="F915" i="1"/>
  <c r="K915" i="1"/>
  <c r="L915" i="1"/>
  <c r="T915" i="1"/>
  <c r="V915" i="1"/>
  <c r="W915" i="1"/>
  <c r="X915" i="1"/>
  <c r="Y915" i="1"/>
  <c r="Z915" i="1"/>
  <c r="AA915" i="1"/>
  <c r="AB915" i="1"/>
  <c r="AC915" i="1"/>
  <c r="AD915" i="1"/>
  <c r="AE915" i="1"/>
  <c r="AF915" i="1"/>
  <c r="AG915" i="1"/>
  <c r="AH915" i="1"/>
  <c r="AI915" i="1"/>
  <c r="AJ915" i="1"/>
  <c r="AK915" i="1"/>
  <c r="AL915" i="1"/>
  <c r="F916" i="1"/>
  <c r="K916" i="1"/>
  <c r="AO916" i="1" s="1"/>
  <c r="L916" i="1"/>
  <c r="T916" i="1"/>
  <c r="V916" i="1"/>
  <c r="W916" i="1"/>
  <c r="X916" i="1"/>
  <c r="Y916" i="1"/>
  <c r="Z916" i="1"/>
  <c r="AA916" i="1"/>
  <c r="AB916" i="1"/>
  <c r="AC916" i="1"/>
  <c r="AD916" i="1"/>
  <c r="AE916" i="1"/>
  <c r="AF916" i="1"/>
  <c r="AG916" i="1"/>
  <c r="AH916" i="1"/>
  <c r="AI916" i="1"/>
  <c r="AJ916" i="1"/>
  <c r="AK916" i="1"/>
  <c r="F917" i="1"/>
  <c r="K917" i="1"/>
  <c r="AN917" i="1" s="1"/>
  <c r="L917" i="1"/>
  <c r="T917" i="1"/>
  <c r="V917" i="1"/>
  <c r="W917" i="1"/>
  <c r="X917" i="1"/>
  <c r="Y917" i="1"/>
  <c r="Z917" i="1"/>
  <c r="AA917" i="1"/>
  <c r="AB917" i="1"/>
  <c r="AC917" i="1"/>
  <c r="AD917" i="1"/>
  <c r="AE917" i="1"/>
  <c r="AF917" i="1"/>
  <c r="AG917" i="1"/>
  <c r="AH917" i="1"/>
  <c r="AI917" i="1"/>
  <c r="AJ917" i="1"/>
  <c r="AK917" i="1"/>
  <c r="F918" i="1"/>
  <c r="K918" i="1"/>
  <c r="AL918" i="1"/>
  <c r="L918" i="1"/>
  <c r="T918" i="1"/>
  <c r="V918" i="1"/>
  <c r="W918" i="1"/>
  <c r="X918" i="1"/>
  <c r="Y918" i="1"/>
  <c r="Z918" i="1"/>
  <c r="AA918" i="1"/>
  <c r="AB918" i="1"/>
  <c r="AC918" i="1"/>
  <c r="AD918" i="1"/>
  <c r="AE918" i="1"/>
  <c r="AF918" i="1"/>
  <c r="AG918" i="1"/>
  <c r="AH918" i="1"/>
  <c r="AI918" i="1"/>
  <c r="AJ918" i="1"/>
  <c r="AK918" i="1"/>
  <c r="AN918" i="1"/>
  <c r="AP918" i="1"/>
  <c r="F919" i="1"/>
  <c r="K919" i="1"/>
  <c r="AP919" i="1" s="1"/>
  <c r="AO919" i="1"/>
  <c r="L919" i="1"/>
  <c r="T919" i="1"/>
  <c r="V919" i="1"/>
  <c r="W919" i="1"/>
  <c r="X919" i="1"/>
  <c r="Y919" i="1"/>
  <c r="Z919" i="1"/>
  <c r="AA919" i="1"/>
  <c r="AB919" i="1"/>
  <c r="AC919" i="1"/>
  <c r="AD919" i="1"/>
  <c r="AE919" i="1"/>
  <c r="AF919" i="1"/>
  <c r="AG919" i="1"/>
  <c r="AH919" i="1"/>
  <c r="AI919" i="1"/>
  <c r="AJ919" i="1"/>
  <c r="AK919" i="1"/>
  <c r="AN919" i="1"/>
  <c r="F920" i="1"/>
  <c r="K920" i="1"/>
  <c r="AM920" i="1" s="1"/>
  <c r="L920" i="1"/>
  <c r="T920" i="1"/>
  <c r="V920" i="1"/>
  <c r="W920" i="1"/>
  <c r="X920" i="1"/>
  <c r="Y920" i="1"/>
  <c r="Z920" i="1"/>
  <c r="AA920" i="1"/>
  <c r="AB920" i="1"/>
  <c r="AC920" i="1"/>
  <c r="AD920" i="1"/>
  <c r="AE920" i="1"/>
  <c r="AF920" i="1"/>
  <c r="AG920" i="1"/>
  <c r="AH920" i="1"/>
  <c r="AI920" i="1"/>
  <c r="AJ920" i="1"/>
  <c r="AK920" i="1"/>
  <c r="F921" i="1"/>
  <c r="K921" i="1"/>
  <c r="AM921" i="1" s="1"/>
  <c r="L921" i="1"/>
  <c r="T921" i="1"/>
  <c r="V921" i="1"/>
  <c r="W921" i="1"/>
  <c r="X921" i="1"/>
  <c r="Y921" i="1"/>
  <c r="Z921" i="1"/>
  <c r="AA921" i="1"/>
  <c r="AB921" i="1"/>
  <c r="AC921" i="1"/>
  <c r="AD921" i="1"/>
  <c r="AE921" i="1"/>
  <c r="AF921" i="1"/>
  <c r="AG921" i="1"/>
  <c r="AH921" i="1"/>
  <c r="AI921" i="1"/>
  <c r="AJ921" i="1"/>
  <c r="AK921" i="1"/>
  <c r="F922" i="1"/>
  <c r="K922" i="1"/>
  <c r="L922" i="1"/>
  <c r="T922" i="1"/>
  <c r="V922" i="1"/>
  <c r="W922" i="1"/>
  <c r="X922" i="1"/>
  <c r="Y922" i="1"/>
  <c r="Z922" i="1"/>
  <c r="AA922" i="1"/>
  <c r="AB922" i="1"/>
  <c r="AC922" i="1"/>
  <c r="AD922" i="1"/>
  <c r="AE922" i="1"/>
  <c r="AF922" i="1"/>
  <c r="AG922" i="1"/>
  <c r="AH922" i="1"/>
  <c r="AI922" i="1"/>
  <c r="AJ922" i="1"/>
  <c r="AK922" i="1"/>
  <c r="F923" i="1"/>
  <c r="K923" i="1"/>
  <c r="L923" i="1"/>
  <c r="T923" i="1"/>
  <c r="V923" i="1"/>
  <c r="W923" i="1"/>
  <c r="X923" i="1"/>
  <c r="Y923" i="1"/>
  <c r="Z923" i="1"/>
  <c r="AA923" i="1"/>
  <c r="AB923" i="1"/>
  <c r="AC923" i="1"/>
  <c r="AD923" i="1"/>
  <c r="AE923" i="1"/>
  <c r="AF923" i="1"/>
  <c r="AG923" i="1"/>
  <c r="AH923" i="1"/>
  <c r="AI923" i="1"/>
  <c r="AJ923" i="1"/>
  <c r="AK923" i="1"/>
  <c r="F924" i="1"/>
  <c r="K924" i="1"/>
  <c r="AM924" i="1" s="1"/>
  <c r="L924" i="1"/>
  <c r="T924" i="1"/>
  <c r="V924" i="1"/>
  <c r="W924" i="1"/>
  <c r="X924" i="1"/>
  <c r="Y924" i="1"/>
  <c r="Z924" i="1"/>
  <c r="AA924" i="1"/>
  <c r="AB924" i="1"/>
  <c r="AC924" i="1"/>
  <c r="AD924" i="1"/>
  <c r="AE924" i="1"/>
  <c r="AF924" i="1"/>
  <c r="AG924" i="1"/>
  <c r="AH924" i="1"/>
  <c r="AI924" i="1"/>
  <c r="AJ924" i="1"/>
  <c r="AK924" i="1"/>
  <c r="AN924" i="1"/>
  <c r="F925" i="1"/>
  <c r="K925" i="1"/>
  <c r="L925" i="1"/>
  <c r="T925" i="1"/>
  <c r="V925" i="1"/>
  <c r="W925" i="1"/>
  <c r="X925" i="1"/>
  <c r="Y925" i="1"/>
  <c r="Z925" i="1"/>
  <c r="AA925" i="1"/>
  <c r="AB925" i="1"/>
  <c r="AC925" i="1"/>
  <c r="AD925" i="1"/>
  <c r="AE925" i="1"/>
  <c r="AF925" i="1"/>
  <c r="AG925" i="1"/>
  <c r="AH925" i="1"/>
  <c r="AI925" i="1"/>
  <c r="AJ925" i="1"/>
  <c r="AK925" i="1"/>
  <c r="F926" i="1"/>
  <c r="K926" i="1"/>
  <c r="L926" i="1"/>
  <c r="T926" i="1"/>
  <c r="V926" i="1"/>
  <c r="W926" i="1"/>
  <c r="X926" i="1"/>
  <c r="Y926" i="1"/>
  <c r="Z926" i="1"/>
  <c r="AA926" i="1"/>
  <c r="AB926" i="1"/>
  <c r="AC926" i="1"/>
  <c r="AD926" i="1"/>
  <c r="AE926" i="1"/>
  <c r="AF926" i="1"/>
  <c r="AG926" i="1"/>
  <c r="AH926" i="1"/>
  <c r="AI926" i="1"/>
  <c r="AJ926" i="1"/>
  <c r="AK926" i="1"/>
  <c r="AL926" i="1"/>
  <c r="AN926" i="1"/>
  <c r="F927" i="1"/>
  <c r="K927" i="1"/>
  <c r="AM927" i="1" s="1"/>
  <c r="L927" i="1"/>
  <c r="T927" i="1"/>
  <c r="V927" i="1"/>
  <c r="W927" i="1"/>
  <c r="X927" i="1"/>
  <c r="Y927" i="1"/>
  <c r="Z927" i="1"/>
  <c r="AA927" i="1"/>
  <c r="AB927" i="1"/>
  <c r="AC927" i="1"/>
  <c r="AD927" i="1"/>
  <c r="AE927" i="1"/>
  <c r="AF927" i="1"/>
  <c r="AG927" i="1"/>
  <c r="AH927" i="1"/>
  <c r="AI927" i="1"/>
  <c r="AJ927" i="1"/>
  <c r="AK927" i="1"/>
  <c r="AP927" i="1"/>
  <c r="F928" i="1"/>
  <c r="K928" i="1"/>
  <c r="AL928" i="1"/>
  <c r="L928" i="1"/>
  <c r="T928" i="1"/>
  <c r="V928" i="1"/>
  <c r="W928" i="1"/>
  <c r="X928" i="1"/>
  <c r="Y928" i="1"/>
  <c r="Z928" i="1"/>
  <c r="AA928" i="1"/>
  <c r="AB928" i="1"/>
  <c r="AC928" i="1"/>
  <c r="AD928" i="1"/>
  <c r="AE928" i="1"/>
  <c r="AF928" i="1"/>
  <c r="AG928" i="1"/>
  <c r="AH928" i="1"/>
  <c r="AI928" i="1"/>
  <c r="AJ928" i="1"/>
  <c r="AK928" i="1"/>
  <c r="AN928" i="1"/>
  <c r="AP928" i="1"/>
  <c r="F929" i="1"/>
  <c r="K929" i="1"/>
  <c r="AO929" i="1"/>
  <c r="L929" i="1"/>
  <c r="T929" i="1"/>
  <c r="V929" i="1"/>
  <c r="W929" i="1"/>
  <c r="X929" i="1"/>
  <c r="Y929" i="1"/>
  <c r="Z929" i="1"/>
  <c r="AA929" i="1"/>
  <c r="AB929" i="1"/>
  <c r="AC929" i="1"/>
  <c r="AD929" i="1"/>
  <c r="AE929" i="1"/>
  <c r="AF929" i="1"/>
  <c r="AG929" i="1"/>
  <c r="AH929" i="1"/>
  <c r="AI929" i="1"/>
  <c r="AJ929" i="1"/>
  <c r="AK929" i="1"/>
  <c r="AN929" i="1"/>
  <c r="AP929" i="1"/>
  <c r="F930" i="1"/>
  <c r="K930" i="1"/>
  <c r="L930" i="1"/>
  <c r="T930" i="1"/>
  <c r="V930" i="1"/>
  <c r="W930" i="1"/>
  <c r="X930" i="1"/>
  <c r="Y930" i="1"/>
  <c r="Z930" i="1"/>
  <c r="AA930" i="1"/>
  <c r="AB930" i="1"/>
  <c r="AC930" i="1"/>
  <c r="AD930" i="1"/>
  <c r="AE930" i="1"/>
  <c r="AF930" i="1"/>
  <c r="AG930" i="1"/>
  <c r="AH930" i="1"/>
  <c r="AI930" i="1"/>
  <c r="AJ930" i="1"/>
  <c r="AK930" i="1"/>
  <c r="AN930" i="1"/>
  <c r="F931" i="1"/>
  <c r="K931" i="1"/>
  <c r="L931" i="1"/>
  <c r="T931" i="1"/>
  <c r="V931" i="1"/>
  <c r="W931" i="1"/>
  <c r="X931" i="1"/>
  <c r="Y931" i="1"/>
  <c r="Z931" i="1"/>
  <c r="AA931" i="1"/>
  <c r="AB931" i="1"/>
  <c r="AC931" i="1"/>
  <c r="AD931" i="1"/>
  <c r="AE931" i="1"/>
  <c r="AF931" i="1"/>
  <c r="AG931" i="1"/>
  <c r="AH931" i="1"/>
  <c r="AI931" i="1"/>
  <c r="AJ931" i="1"/>
  <c r="AK931" i="1"/>
  <c r="F932" i="1"/>
  <c r="K932" i="1"/>
  <c r="L932" i="1"/>
  <c r="T932" i="1"/>
  <c r="V932" i="1"/>
  <c r="W932" i="1"/>
  <c r="X932" i="1"/>
  <c r="Y932" i="1"/>
  <c r="Z932" i="1"/>
  <c r="AA932" i="1"/>
  <c r="AB932" i="1"/>
  <c r="AC932" i="1"/>
  <c r="AD932" i="1"/>
  <c r="AE932" i="1"/>
  <c r="AF932" i="1"/>
  <c r="AG932" i="1"/>
  <c r="AH932" i="1"/>
  <c r="AI932" i="1"/>
  <c r="AJ932" i="1"/>
  <c r="AK932" i="1"/>
  <c r="AN932" i="1"/>
  <c r="F933" i="1"/>
  <c r="K933" i="1"/>
  <c r="AL933" i="1" s="1"/>
  <c r="L933" i="1"/>
  <c r="T933" i="1"/>
  <c r="V933" i="1"/>
  <c r="W933" i="1"/>
  <c r="X933" i="1"/>
  <c r="Y933" i="1"/>
  <c r="Z933" i="1"/>
  <c r="AA933" i="1"/>
  <c r="AB933" i="1"/>
  <c r="AC933" i="1"/>
  <c r="AD933" i="1"/>
  <c r="AE933" i="1"/>
  <c r="AF933" i="1"/>
  <c r="AG933" i="1"/>
  <c r="AH933" i="1"/>
  <c r="AI933" i="1"/>
  <c r="AJ933" i="1"/>
  <c r="AK933" i="1"/>
  <c r="AN933" i="1"/>
  <c r="F934" i="1"/>
  <c r="K934" i="1"/>
  <c r="L934" i="1"/>
  <c r="T934" i="1"/>
  <c r="V934" i="1"/>
  <c r="W934" i="1"/>
  <c r="X934" i="1"/>
  <c r="Y934" i="1"/>
  <c r="Z934" i="1"/>
  <c r="AA934" i="1"/>
  <c r="AB934" i="1"/>
  <c r="AC934" i="1"/>
  <c r="AD934" i="1"/>
  <c r="AE934" i="1"/>
  <c r="AF934" i="1"/>
  <c r="AG934" i="1"/>
  <c r="AH934" i="1"/>
  <c r="AI934" i="1"/>
  <c r="AJ934" i="1"/>
  <c r="AK934" i="1"/>
  <c r="AL934" i="1"/>
  <c r="AN934" i="1"/>
  <c r="F935" i="1"/>
  <c r="K935" i="1"/>
  <c r="AP935" i="1" s="1"/>
  <c r="L935" i="1"/>
  <c r="T935" i="1"/>
  <c r="V935" i="1"/>
  <c r="W935" i="1"/>
  <c r="X935" i="1"/>
  <c r="Y935" i="1"/>
  <c r="Z935" i="1"/>
  <c r="AA935" i="1"/>
  <c r="AB935" i="1"/>
  <c r="AC935" i="1"/>
  <c r="AD935" i="1"/>
  <c r="AE935" i="1"/>
  <c r="AF935" i="1"/>
  <c r="AG935" i="1"/>
  <c r="AH935" i="1"/>
  <c r="AI935" i="1"/>
  <c r="AJ935" i="1"/>
  <c r="AK935" i="1"/>
  <c r="F936" i="1"/>
  <c r="K936" i="1"/>
  <c r="AL936" i="1"/>
  <c r="L936" i="1"/>
  <c r="T936" i="1"/>
  <c r="V936" i="1"/>
  <c r="W936" i="1"/>
  <c r="X936" i="1"/>
  <c r="Y936" i="1"/>
  <c r="Z936" i="1"/>
  <c r="AA936" i="1"/>
  <c r="AB936" i="1"/>
  <c r="AC936" i="1"/>
  <c r="AD936" i="1"/>
  <c r="AE936" i="1"/>
  <c r="AF936" i="1"/>
  <c r="AG936" i="1"/>
  <c r="AH936" i="1"/>
  <c r="AI936" i="1"/>
  <c r="AJ936" i="1"/>
  <c r="AK936" i="1"/>
  <c r="AN936" i="1"/>
  <c r="AP936" i="1"/>
  <c r="F937" i="1"/>
  <c r="K937" i="1"/>
  <c r="AO937" i="1" s="1"/>
  <c r="L937" i="1"/>
  <c r="T937" i="1"/>
  <c r="V937" i="1"/>
  <c r="W937" i="1"/>
  <c r="X937" i="1"/>
  <c r="Y937" i="1"/>
  <c r="Z937" i="1"/>
  <c r="AA937" i="1"/>
  <c r="AB937" i="1"/>
  <c r="AC937" i="1"/>
  <c r="AD937" i="1"/>
  <c r="AE937" i="1"/>
  <c r="AF937" i="1"/>
  <c r="AG937" i="1"/>
  <c r="AH937" i="1"/>
  <c r="AI937" i="1"/>
  <c r="AJ937" i="1"/>
  <c r="AK937" i="1"/>
  <c r="AL937" i="1"/>
  <c r="AP937" i="1"/>
  <c r="F938" i="1"/>
  <c r="K938" i="1"/>
  <c r="AO938" i="1" s="1"/>
  <c r="L938" i="1"/>
  <c r="T938" i="1"/>
  <c r="V938" i="1"/>
  <c r="W938" i="1"/>
  <c r="X938" i="1"/>
  <c r="Y938" i="1"/>
  <c r="Z938" i="1"/>
  <c r="AA938" i="1"/>
  <c r="AB938" i="1"/>
  <c r="AC938" i="1"/>
  <c r="AD938" i="1"/>
  <c r="AE938" i="1"/>
  <c r="AF938" i="1"/>
  <c r="AG938" i="1"/>
  <c r="AH938" i="1"/>
  <c r="AI938" i="1"/>
  <c r="AJ938" i="1"/>
  <c r="AK938" i="1"/>
  <c r="AL938" i="1"/>
  <c r="AP938" i="1"/>
  <c r="F939" i="1"/>
  <c r="K939" i="1"/>
  <c r="L939" i="1"/>
  <c r="T939" i="1"/>
  <c r="V939" i="1"/>
  <c r="W939" i="1"/>
  <c r="X939" i="1"/>
  <c r="Y939" i="1"/>
  <c r="Z939" i="1"/>
  <c r="AA939" i="1"/>
  <c r="AB939" i="1"/>
  <c r="AC939" i="1"/>
  <c r="AD939" i="1"/>
  <c r="AE939" i="1"/>
  <c r="AF939" i="1"/>
  <c r="AG939" i="1"/>
  <c r="AH939" i="1"/>
  <c r="AI939" i="1"/>
  <c r="AJ939" i="1"/>
  <c r="AK939" i="1"/>
  <c r="AP939" i="1"/>
  <c r="F940" i="1"/>
  <c r="K940" i="1"/>
  <c r="AL940" i="1" s="1"/>
  <c r="L940" i="1"/>
  <c r="T940" i="1"/>
  <c r="V940" i="1"/>
  <c r="W940" i="1"/>
  <c r="X940" i="1"/>
  <c r="Y940" i="1"/>
  <c r="Z940" i="1"/>
  <c r="AA940" i="1"/>
  <c r="AB940" i="1"/>
  <c r="AC940" i="1"/>
  <c r="AD940" i="1"/>
  <c r="AE940" i="1"/>
  <c r="AF940" i="1"/>
  <c r="AG940" i="1"/>
  <c r="AH940" i="1"/>
  <c r="AI940" i="1"/>
  <c r="AJ940" i="1"/>
  <c r="AK940" i="1"/>
  <c r="AN940" i="1"/>
  <c r="F941" i="1"/>
  <c r="K941" i="1"/>
  <c r="L941" i="1"/>
  <c r="T941" i="1"/>
  <c r="V941" i="1"/>
  <c r="W941" i="1"/>
  <c r="X941" i="1"/>
  <c r="Y941" i="1"/>
  <c r="Z941" i="1"/>
  <c r="AA941" i="1"/>
  <c r="AB941" i="1"/>
  <c r="AC941" i="1"/>
  <c r="AD941" i="1"/>
  <c r="AE941" i="1"/>
  <c r="AF941" i="1"/>
  <c r="AG941" i="1"/>
  <c r="AH941" i="1"/>
  <c r="AI941" i="1"/>
  <c r="AJ941" i="1"/>
  <c r="AK941" i="1"/>
  <c r="F942" i="1"/>
  <c r="K942" i="1"/>
  <c r="AM942" i="1" s="1"/>
  <c r="L942" i="1"/>
  <c r="T942" i="1"/>
  <c r="V942" i="1"/>
  <c r="W942" i="1"/>
  <c r="X942" i="1"/>
  <c r="Y942" i="1"/>
  <c r="Z942" i="1"/>
  <c r="AA942" i="1"/>
  <c r="AB942" i="1"/>
  <c r="AC942" i="1"/>
  <c r="AD942" i="1"/>
  <c r="AE942" i="1"/>
  <c r="AF942" i="1"/>
  <c r="AG942" i="1"/>
  <c r="AH942" i="1"/>
  <c r="AI942" i="1"/>
  <c r="AJ942" i="1"/>
  <c r="AK942" i="1"/>
  <c r="AN942" i="1"/>
  <c r="F943" i="1"/>
  <c r="K943" i="1"/>
  <c r="AN943" i="1" s="1"/>
  <c r="L943" i="1"/>
  <c r="T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F944" i="1"/>
  <c r="K944" i="1"/>
  <c r="AL944" i="1" s="1"/>
  <c r="L944" i="1"/>
  <c r="T944" i="1"/>
  <c r="V944" i="1"/>
  <c r="W944" i="1"/>
  <c r="X944" i="1"/>
  <c r="Y944" i="1"/>
  <c r="Z944" i="1"/>
  <c r="AA944" i="1"/>
  <c r="AB944" i="1"/>
  <c r="AC944" i="1"/>
  <c r="AD944" i="1"/>
  <c r="AE944" i="1"/>
  <c r="AF944" i="1"/>
  <c r="AG944" i="1"/>
  <c r="AH944" i="1"/>
  <c r="AI944" i="1"/>
  <c r="AJ944" i="1"/>
  <c r="AK944" i="1"/>
  <c r="F945" i="1"/>
  <c r="K945" i="1"/>
  <c r="AO945" i="1" s="1"/>
  <c r="L945" i="1"/>
  <c r="T945" i="1"/>
  <c r="V945" i="1"/>
  <c r="W945" i="1"/>
  <c r="X945" i="1"/>
  <c r="Y945" i="1"/>
  <c r="Z945" i="1"/>
  <c r="AA945" i="1"/>
  <c r="AB945" i="1"/>
  <c r="AC945" i="1"/>
  <c r="AD945" i="1"/>
  <c r="AE945" i="1"/>
  <c r="AF945" i="1"/>
  <c r="AG945" i="1"/>
  <c r="AH945" i="1"/>
  <c r="AI945" i="1"/>
  <c r="AJ945" i="1"/>
  <c r="AK945" i="1"/>
  <c r="AL945" i="1"/>
  <c r="F946" i="1"/>
  <c r="K946" i="1"/>
  <c r="AP946" i="1" s="1"/>
  <c r="L946" i="1"/>
  <c r="T946" i="1"/>
  <c r="V946" i="1"/>
  <c r="W946" i="1"/>
  <c r="X946" i="1"/>
  <c r="Y946" i="1"/>
  <c r="Z946" i="1"/>
  <c r="AA946" i="1"/>
  <c r="AB946" i="1"/>
  <c r="AC946" i="1"/>
  <c r="AD946" i="1"/>
  <c r="AE946" i="1"/>
  <c r="AF946" i="1"/>
  <c r="AG946" i="1"/>
  <c r="AH946" i="1"/>
  <c r="AI946" i="1"/>
  <c r="AJ946" i="1"/>
  <c r="AK946" i="1"/>
  <c r="AL946" i="1"/>
  <c r="AO946" i="1"/>
  <c r="F947" i="1"/>
  <c r="K947" i="1"/>
  <c r="L947" i="1"/>
  <c r="T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F948" i="1"/>
  <c r="K948" i="1"/>
  <c r="L948" i="1"/>
  <c r="T948" i="1"/>
  <c r="V948" i="1"/>
  <c r="W948" i="1"/>
  <c r="X948" i="1"/>
  <c r="Y948" i="1"/>
  <c r="Z948" i="1"/>
  <c r="AA948" i="1"/>
  <c r="AB948" i="1"/>
  <c r="AC948" i="1"/>
  <c r="AD948" i="1"/>
  <c r="AE948" i="1"/>
  <c r="AF948" i="1"/>
  <c r="AG948" i="1"/>
  <c r="AH948" i="1"/>
  <c r="AI948" i="1"/>
  <c r="AJ948" i="1"/>
  <c r="AK948" i="1"/>
  <c r="AN948" i="1"/>
  <c r="AP948" i="1"/>
  <c r="F949" i="1"/>
  <c r="K949" i="1"/>
  <c r="AO949" i="1" s="1"/>
  <c r="L949" i="1"/>
  <c r="T949" i="1"/>
  <c r="V949" i="1"/>
  <c r="W949" i="1"/>
  <c r="X949" i="1"/>
  <c r="Y949" i="1"/>
  <c r="Z949" i="1"/>
  <c r="AA949" i="1"/>
  <c r="AB949" i="1"/>
  <c r="AC949" i="1"/>
  <c r="AD949" i="1"/>
  <c r="AE949" i="1"/>
  <c r="AF949" i="1"/>
  <c r="AG949" i="1"/>
  <c r="AH949" i="1"/>
  <c r="AI949" i="1"/>
  <c r="AJ949" i="1"/>
  <c r="AK949" i="1"/>
  <c r="AN949" i="1"/>
  <c r="F950" i="1"/>
  <c r="K950" i="1"/>
  <c r="L950" i="1"/>
  <c r="T950" i="1"/>
  <c r="V950" i="1"/>
  <c r="W950" i="1"/>
  <c r="X950" i="1"/>
  <c r="Y950" i="1"/>
  <c r="Z950" i="1"/>
  <c r="AA950" i="1"/>
  <c r="AB950" i="1"/>
  <c r="AC950" i="1"/>
  <c r="AD950" i="1"/>
  <c r="AE950" i="1"/>
  <c r="AF950" i="1"/>
  <c r="AG950" i="1"/>
  <c r="AH950" i="1"/>
  <c r="AI950" i="1"/>
  <c r="AJ950" i="1"/>
  <c r="AK950" i="1"/>
  <c r="AN950" i="1"/>
  <c r="F951" i="1"/>
  <c r="K951" i="1"/>
  <c r="AL951" i="1" s="1"/>
  <c r="L951" i="1"/>
  <c r="T951" i="1"/>
  <c r="V951" i="1"/>
  <c r="W951" i="1"/>
  <c r="X951" i="1"/>
  <c r="Y951" i="1"/>
  <c r="Z951" i="1"/>
  <c r="AA951" i="1"/>
  <c r="AB951" i="1"/>
  <c r="AC951" i="1"/>
  <c r="AD951" i="1"/>
  <c r="AE951" i="1"/>
  <c r="AF951" i="1"/>
  <c r="AG951" i="1"/>
  <c r="AH951" i="1"/>
  <c r="AI951" i="1"/>
  <c r="AJ951" i="1"/>
  <c r="AK951" i="1"/>
  <c r="AP951" i="1"/>
  <c r="F952" i="1"/>
  <c r="K952" i="1"/>
  <c r="AN952" i="1"/>
  <c r="L952" i="1"/>
  <c r="T952" i="1"/>
  <c r="V952" i="1"/>
  <c r="W952" i="1"/>
  <c r="X952" i="1"/>
  <c r="Y952" i="1"/>
  <c r="Z952" i="1"/>
  <c r="AA952" i="1"/>
  <c r="AB952" i="1"/>
  <c r="AC952" i="1"/>
  <c r="AD952" i="1"/>
  <c r="AE952" i="1"/>
  <c r="AF952" i="1"/>
  <c r="AG952" i="1"/>
  <c r="AH952" i="1"/>
  <c r="AI952" i="1"/>
  <c r="AJ952" i="1"/>
  <c r="AK952" i="1"/>
  <c r="AP952" i="1"/>
  <c r="F953" i="1"/>
  <c r="K953" i="1"/>
  <c r="L953" i="1"/>
  <c r="T953" i="1"/>
  <c r="V953" i="1"/>
  <c r="W953" i="1"/>
  <c r="X953" i="1"/>
  <c r="Y953" i="1"/>
  <c r="Z953" i="1"/>
  <c r="AA953" i="1"/>
  <c r="AB953" i="1"/>
  <c r="AC953" i="1"/>
  <c r="AD953" i="1"/>
  <c r="AE953" i="1"/>
  <c r="AF953" i="1"/>
  <c r="AG953" i="1"/>
  <c r="AH953" i="1"/>
  <c r="AI953" i="1"/>
  <c r="AJ953" i="1"/>
  <c r="AK953" i="1"/>
  <c r="F954" i="1"/>
  <c r="K954" i="1"/>
  <c r="L954" i="1"/>
  <c r="T954" i="1"/>
  <c r="V954" i="1"/>
  <c r="W954" i="1"/>
  <c r="X954" i="1"/>
  <c r="Y954" i="1"/>
  <c r="Z954" i="1"/>
  <c r="AA954" i="1"/>
  <c r="AB954" i="1"/>
  <c r="AC954" i="1"/>
  <c r="AD954" i="1"/>
  <c r="AE954" i="1"/>
  <c r="AF954" i="1"/>
  <c r="AG954" i="1"/>
  <c r="AH954" i="1"/>
  <c r="AI954" i="1"/>
  <c r="AJ954" i="1"/>
  <c r="AK954" i="1"/>
  <c r="AL954" i="1"/>
  <c r="F955" i="1"/>
  <c r="K955" i="1"/>
  <c r="AP955" i="1"/>
  <c r="L955" i="1"/>
  <c r="T955" i="1"/>
  <c r="V955" i="1"/>
  <c r="W955" i="1"/>
  <c r="X955" i="1"/>
  <c r="Y955" i="1"/>
  <c r="Z955" i="1"/>
  <c r="AA955" i="1"/>
  <c r="AB955" i="1"/>
  <c r="AC955" i="1"/>
  <c r="AD955" i="1"/>
  <c r="AE955" i="1"/>
  <c r="AF955" i="1"/>
  <c r="AG955" i="1"/>
  <c r="AH955" i="1"/>
  <c r="AI955" i="1"/>
  <c r="AJ955" i="1"/>
  <c r="AK955" i="1"/>
  <c r="AL955" i="1"/>
  <c r="F956" i="1"/>
  <c r="K956" i="1"/>
  <c r="L956" i="1"/>
  <c r="T956" i="1"/>
  <c r="V956" i="1"/>
  <c r="W956" i="1"/>
  <c r="X956" i="1"/>
  <c r="Y956" i="1"/>
  <c r="Z956" i="1"/>
  <c r="AA956" i="1"/>
  <c r="AB956" i="1"/>
  <c r="AC956" i="1"/>
  <c r="AD956" i="1"/>
  <c r="AE956" i="1"/>
  <c r="AF956" i="1"/>
  <c r="AG956" i="1"/>
  <c r="AH956" i="1"/>
  <c r="AI956" i="1"/>
  <c r="AJ956" i="1"/>
  <c r="AK956" i="1"/>
  <c r="F957" i="1"/>
  <c r="K957" i="1"/>
  <c r="L957" i="1"/>
  <c r="T957" i="1"/>
  <c r="V957" i="1"/>
  <c r="W957" i="1"/>
  <c r="X957" i="1"/>
  <c r="Y957" i="1"/>
  <c r="Z957" i="1"/>
  <c r="AA957" i="1"/>
  <c r="AB957" i="1"/>
  <c r="AC957" i="1"/>
  <c r="AD957" i="1"/>
  <c r="AE957" i="1"/>
  <c r="AF957" i="1"/>
  <c r="AG957" i="1"/>
  <c r="AH957" i="1"/>
  <c r="AI957" i="1"/>
  <c r="AJ957" i="1"/>
  <c r="AK957" i="1"/>
  <c r="F958" i="1"/>
  <c r="K958" i="1"/>
  <c r="L958" i="1"/>
  <c r="T958" i="1"/>
  <c r="V958" i="1"/>
  <c r="W958" i="1"/>
  <c r="X958" i="1"/>
  <c r="Y958" i="1"/>
  <c r="Z958" i="1"/>
  <c r="AA958" i="1"/>
  <c r="AB958" i="1"/>
  <c r="AC958" i="1"/>
  <c r="AD958" i="1"/>
  <c r="AE958" i="1"/>
  <c r="AF958" i="1"/>
  <c r="AG958" i="1"/>
  <c r="AH958" i="1"/>
  <c r="AI958" i="1"/>
  <c r="AJ958" i="1"/>
  <c r="AK958" i="1"/>
  <c r="AN958" i="1"/>
  <c r="F959" i="1"/>
  <c r="K959" i="1"/>
  <c r="L959" i="1"/>
  <c r="T959" i="1"/>
  <c r="V959" i="1"/>
  <c r="W959" i="1"/>
  <c r="X959" i="1"/>
  <c r="Y959" i="1"/>
  <c r="Z959" i="1"/>
  <c r="AA959" i="1"/>
  <c r="AB959" i="1"/>
  <c r="AC959" i="1"/>
  <c r="AD959" i="1"/>
  <c r="AE959" i="1"/>
  <c r="AF959" i="1"/>
  <c r="AG959" i="1"/>
  <c r="AH959" i="1"/>
  <c r="AI959" i="1"/>
  <c r="AJ959" i="1"/>
  <c r="AK959" i="1"/>
  <c r="F960" i="1"/>
  <c r="K960" i="1"/>
  <c r="L960" i="1"/>
  <c r="T960" i="1"/>
  <c r="V960" i="1"/>
  <c r="W960" i="1"/>
  <c r="X960" i="1"/>
  <c r="Y960" i="1"/>
  <c r="Z960" i="1"/>
  <c r="AA960" i="1"/>
  <c r="AB960" i="1"/>
  <c r="AC960" i="1"/>
  <c r="AD960" i="1"/>
  <c r="AE960" i="1"/>
  <c r="AF960" i="1"/>
  <c r="AG960" i="1"/>
  <c r="AH960" i="1"/>
  <c r="AI960" i="1"/>
  <c r="AJ960" i="1"/>
  <c r="AK960" i="1"/>
  <c r="F961" i="1"/>
  <c r="K961" i="1"/>
  <c r="AP961" i="1" s="1"/>
  <c r="AL961" i="1"/>
  <c r="L961" i="1"/>
  <c r="T961" i="1"/>
  <c r="V961" i="1"/>
  <c r="W961" i="1"/>
  <c r="X961" i="1"/>
  <c r="Y961" i="1"/>
  <c r="Z961" i="1"/>
  <c r="AA961" i="1"/>
  <c r="AB961" i="1"/>
  <c r="AC961" i="1"/>
  <c r="AD961" i="1"/>
  <c r="AE961" i="1"/>
  <c r="AF961" i="1"/>
  <c r="AG961" i="1"/>
  <c r="AH961" i="1"/>
  <c r="AI961" i="1"/>
  <c r="AJ961" i="1"/>
  <c r="AK961" i="1"/>
  <c r="F962" i="1"/>
  <c r="K962" i="1"/>
  <c r="L962" i="1"/>
  <c r="T962" i="1"/>
  <c r="V962" i="1"/>
  <c r="W962" i="1"/>
  <c r="X962" i="1"/>
  <c r="Y962" i="1"/>
  <c r="Z962" i="1"/>
  <c r="AA962" i="1"/>
  <c r="AB962" i="1"/>
  <c r="AC962" i="1"/>
  <c r="AD962" i="1"/>
  <c r="AE962" i="1"/>
  <c r="AF962" i="1"/>
  <c r="AG962" i="1"/>
  <c r="AH962" i="1"/>
  <c r="AI962" i="1"/>
  <c r="AJ962" i="1"/>
  <c r="AK962" i="1"/>
  <c r="F963" i="1"/>
  <c r="K963" i="1"/>
  <c r="AL963" i="1" s="1"/>
  <c r="L963" i="1"/>
  <c r="T963" i="1"/>
  <c r="V963" i="1"/>
  <c r="W963" i="1"/>
  <c r="X963" i="1"/>
  <c r="Y963" i="1"/>
  <c r="Z963" i="1"/>
  <c r="AA963" i="1"/>
  <c r="AB963" i="1"/>
  <c r="AC963" i="1"/>
  <c r="AD963" i="1"/>
  <c r="AE963" i="1"/>
  <c r="AF963" i="1"/>
  <c r="AG963" i="1"/>
  <c r="AH963" i="1"/>
  <c r="AI963" i="1"/>
  <c r="AJ963" i="1"/>
  <c r="AK963" i="1"/>
  <c r="F964" i="1"/>
  <c r="K964" i="1"/>
  <c r="AP964" i="1"/>
  <c r="L964" i="1"/>
  <c r="T964" i="1"/>
  <c r="V964" i="1"/>
  <c r="W964" i="1"/>
  <c r="X964" i="1"/>
  <c r="Y964" i="1"/>
  <c r="Z964" i="1"/>
  <c r="AA964" i="1"/>
  <c r="AB964" i="1"/>
  <c r="AC964" i="1"/>
  <c r="AD964" i="1"/>
  <c r="AE964" i="1"/>
  <c r="AF964" i="1"/>
  <c r="AG964" i="1"/>
  <c r="AH964" i="1"/>
  <c r="AI964" i="1"/>
  <c r="AJ964" i="1"/>
  <c r="AK964" i="1"/>
  <c r="AN964" i="1"/>
  <c r="F965" i="1"/>
  <c r="K965" i="1"/>
  <c r="AM965" i="1" s="1"/>
  <c r="AN965" i="1"/>
  <c r="L965" i="1"/>
  <c r="T965" i="1"/>
  <c r="V965" i="1"/>
  <c r="W965" i="1"/>
  <c r="X965" i="1"/>
  <c r="Y965" i="1"/>
  <c r="Z965" i="1"/>
  <c r="AA965" i="1"/>
  <c r="AB965" i="1"/>
  <c r="AC965" i="1"/>
  <c r="AD965" i="1"/>
  <c r="AE965" i="1"/>
  <c r="AF965" i="1"/>
  <c r="AG965" i="1"/>
  <c r="AH965" i="1"/>
  <c r="AI965" i="1"/>
  <c r="AJ965" i="1"/>
  <c r="AK965" i="1"/>
  <c r="AL965" i="1"/>
  <c r="AP965" i="1"/>
  <c r="F966" i="1"/>
  <c r="K966" i="1"/>
  <c r="AM966" i="1" s="1"/>
  <c r="L966" i="1"/>
  <c r="T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F967" i="1"/>
  <c r="K967" i="1"/>
  <c r="AP967" i="1"/>
  <c r="L967" i="1"/>
  <c r="T967" i="1"/>
  <c r="V967" i="1"/>
  <c r="W967" i="1"/>
  <c r="X967" i="1"/>
  <c r="Y967" i="1"/>
  <c r="Z967" i="1"/>
  <c r="AA967" i="1"/>
  <c r="AB967" i="1"/>
  <c r="AC967" i="1"/>
  <c r="AD967" i="1"/>
  <c r="AE967" i="1"/>
  <c r="AF967" i="1"/>
  <c r="AG967" i="1"/>
  <c r="AH967" i="1"/>
  <c r="AI967" i="1"/>
  <c r="AJ967" i="1"/>
  <c r="AK967" i="1"/>
  <c r="AL967" i="1"/>
  <c r="F968" i="1"/>
  <c r="K968" i="1"/>
  <c r="AN968" i="1" s="1"/>
  <c r="L968" i="1"/>
  <c r="T968" i="1"/>
  <c r="V968" i="1"/>
  <c r="W968" i="1"/>
  <c r="X968" i="1"/>
  <c r="Y968" i="1"/>
  <c r="Z968" i="1"/>
  <c r="AA968" i="1"/>
  <c r="AB968" i="1"/>
  <c r="AC968" i="1"/>
  <c r="AD968" i="1"/>
  <c r="AE968" i="1"/>
  <c r="AF968" i="1"/>
  <c r="AG968" i="1"/>
  <c r="AH968" i="1"/>
  <c r="AI968" i="1"/>
  <c r="AJ968" i="1"/>
  <c r="AK968" i="1"/>
  <c r="AP968" i="1"/>
  <c r="F969" i="1"/>
  <c r="K969" i="1"/>
  <c r="AP969" i="1" s="1"/>
  <c r="L969" i="1"/>
  <c r="T969" i="1"/>
  <c r="V969" i="1"/>
  <c r="W969" i="1"/>
  <c r="X969" i="1"/>
  <c r="Y969" i="1"/>
  <c r="Z969" i="1"/>
  <c r="AA969" i="1"/>
  <c r="AB969" i="1"/>
  <c r="AC969" i="1"/>
  <c r="AD969" i="1"/>
  <c r="AE969" i="1"/>
  <c r="AF969" i="1"/>
  <c r="AG969" i="1"/>
  <c r="AH969" i="1"/>
  <c r="AI969" i="1"/>
  <c r="AJ969" i="1"/>
  <c r="AK969" i="1"/>
  <c r="F970" i="1"/>
  <c r="K970" i="1"/>
  <c r="AN970" i="1" s="1"/>
  <c r="L970" i="1"/>
  <c r="T970" i="1"/>
  <c r="V970" i="1"/>
  <c r="W970" i="1"/>
  <c r="X970" i="1"/>
  <c r="Y970" i="1"/>
  <c r="Z970" i="1"/>
  <c r="AA970" i="1"/>
  <c r="AB970" i="1"/>
  <c r="AC970" i="1"/>
  <c r="AD970" i="1"/>
  <c r="AE970" i="1"/>
  <c r="AF970" i="1"/>
  <c r="AG970" i="1"/>
  <c r="AH970" i="1"/>
  <c r="AI970" i="1"/>
  <c r="AJ970" i="1"/>
  <c r="AK970" i="1"/>
  <c r="F971" i="1"/>
  <c r="K971" i="1"/>
  <c r="L971" i="1"/>
  <c r="T971" i="1"/>
  <c r="V971" i="1"/>
  <c r="W971" i="1"/>
  <c r="X971" i="1"/>
  <c r="Y971" i="1"/>
  <c r="Z971" i="1"/>
  <c r="AA971" i="1"/>
  <c r="AB971" i="1"/>
  <c r="AC971" i="1"/>
  <c r="AD971" i="1"/>
  <c r="AE971" i="1"/>
  <c r="AF971" i="1"/>
  <c r="AG971" i="1"/>
  <c r="AH971" i="1"/>
  <c r="AI971" i="1"/>
  <c r="AJ971" i="1"/>
  <c r="AK971" i="1"/>
  <c r="F972" i="1"/>
  <c r="K972" i="1"/>
  <c r="AP972" i="1" s="1"/>
  <c r="L972" i="1"/>
  <c r="T972" i="1"/>
  <c r="V972" i="1"/>
  <c r="W972" i="1"/>
  <c r="X972" i="1"/>
  <c r="Y972" i="1"/>
  <c r="Z972" i="1"/>
  <c r="AA972" i="1"/>
  <c r="AB972" i="1"/>
  <c r="AC972" i="1"/>
  <c r="AD972" i="1"/>
  <c r="AE972" i="1"/>
  <c r="AF972" i="1"/>
  <c r="AG972" i="1"/>
  <c r="AH972" i="1"/>
  <c r="AI972" i="1"/>
  <c r="AJ972" i="1"/>
  <c r="AK972" i="1"/>
  <c r="F973" i="1"/>
  <c r="K973" i="1"/>
  <c r="L973" i="1"/>
  <c r="T973" i="1"/>
  <c r="V973" i="1"/>
  <c r="W973" i="1"/>
  <c r="X973" i="1"/>
  <c r="Y973" i="1"/>
  <c r="Z973" i="1"/>
  <c r="AA973" i="1"/>
  <c r="AB973" i="1"/>
  <c r="AC973" i="1"/>
  <c r="AD973" i="1"/>
  <c r="AE973" i="1"/>
  <c r="AF973" i="1"/>
  <c r="AG973" i="1"/>
  <c r="AH973" i="1"/>
  <c r="AI973" i="1"/>
  <c r="AJ973" i="1"/>
  <c r="AK973" i="1"/>
  <c r="F974" i="1"/>
  <c r="K974" i="1"/>
  <c r="L974" i="1"/>
  <c r="T974" i="1"/>
  <c r="V974" i="1"/>
  <c r="W974" i="1"/>
  <c r="X974" i="1"/>
  <c r="Y974" i="1"/>
  <c r="Z974" i="1"/>
  <c r="AA974" i="1"/>
  <c r="AB974" i="1"/>
  <c r="AC974" i="1"/>
  <c r="AD974" i="1"/>
  <c r="AE974" i="1"/>
  <c r="AF974" i="1"/>
  <c r="AG974" i="1"/>
  <c r="AH974" i="1"/>
  <c r="AI974" i="1"/>
  <c r="AJ974" i="1"/>
  <c r="AK974" i="1"/>
  <c r="AN974" i="1"/>
  <c r="F975" i="1"/>
  <c r="K975" i="1"/>
  <c r="AL975" i="1" s="1"/>
  <c r="L975" i="1"/>
  <c r="T975" i="1"/>
  <c r="V975" i="1"/>
  <c r="W975" i="1"/>
  <c r="X975" i="1"/>
  <c r="Y975" i="1"/>
  <c r="Z975" i="1"/>
  <c r="AA975" i="1"/>
  <c r="AB975" i="1"/>
  <c r="AC975" i="1"/>
  <c r="AD975" i="1"/>
  <c r="AE975" i="1"/>
  <c r="AF975" i="1"/>
  <c r="AG975" i="1"/>
  <c r="AH975" i="1"/>
  <c r="AI975" i="1"/>
  <c r="AJ975" i="1"/>
  <c r="AK975" i="1"/>
  <c r="F976" i="1"/>
  <c r="K976" i="1"/>
  <c r="L976" i="1"/>
  <c r="T976" i="1"/>
  <c r="V976" i="1"/>
  <c r="W976" i="1"/>
  <c r="X976" i="1"/>
  <c r="Y976" i="1"/>
  <c r="Z976" i="1"/>
  <c r="AA976" i="1"/>
  <c r="AB976" i="1"/>
  <c r="AC976" i="1"/>
  <c r="AD976" i="1"/>
  <c r="AE976" i="1"/>
  <c r="AF976" i="1"/>
  <c r="AG976" i="1"/>
  <c r="AH976" i="1"/>
  <c r="AI976" i="1"/>
  <c r="AJ976" i="1"/>
  <c r="AK976" i="1"/>
  <c r="F977" i="1"/>
  <c r="K977" i="1"/>
  <c r="AL977" i="1" s="1"/>
  <c r="L977" i="1"/>
  <c r="T977" i="1"/>
  <c r="V977" i="1"/>
  <c r="W977" i="1"/>
  <c r="X977" i="1"/>
  <c r="Y977" i="1"/>
  <c r="Z977" i="1"/>
  <c r="AA977" i="1"/>
  <c r="AB977" i="1"/>
  <c r="AC977" i="1"/>
  <c r="AD977" i="1"/>
  <c r="AE977" i="1"/>
  <c r="AF977" i="1"/>
  <c r="AG977" i="1"/>
  <c r="AH977" i="1"/>
  <c r="AI977" i="1"/>
  <c r="AJ977" i="1"/>
  <c r="AK977" i="1"/>
  <c r="F978" i="1"/>
  <c r="K978" i="1"/>
  <c r="AL978" i="1" s="1"/>
  <c r="AM978" i="1"/>
  <c r="L978" i="1"/>
  <c r="T978" i="1"/>
  <c r="V978" i="1"/>
  <c r="W978" i="1"/>
  <c r="X978" i="1"/>
  <c r="Y978" i="1"/>
  <c r="Z978" i="1"/>
  <c r="AA978" i="1"/>
  <c r="AB978" i="1"/>
  <c r="AC978" i="1"/>
  <c r="AD978" i="1"/>
  <c r="AE978" i="1"/>
  <c r="AF978" i="1"/>
  <c r="AG978" i="1"/>
  <c r="AH978" i="1"/>
  <c r="AI978" i="1"/>
  <c r="AJ978" i="1"/>
  <c r="AK978" i="1"/>
  <c r="F979" i="1"/>
  <c r="K979" i="1"/>
  <c r="L979" i="1"/>
  <c r="T979" i="1"/>
  <c r="V979" i="1"/>
  <c r="W979" i="1"/>
  <c r="X979" i="1"/>
  <c r="Y979" i="1"/>
  <c r="Z979" i="1"/>
  <c r="AA979" i="1"/>
  <c r="AB979" i="1"/>
  <c r="AC979" i="1"/>
  <c r="AD979" i="1"/>
  <c r="AE979" i="1"/>
  <c r="AF979" i="1"/>
  <c r="AG979" i="1"/>
  <c r="AH979" i="1"/>
  <c r="AI979" i="1"/>
  <c r="AJ979" i="1"/>
  <c r="AK979" i="1"/>
  <c r="F980" i="1"/>
  <c r="K980" i="1"/>
  <c r="AN980" i="1" s="1"/>
  <c r="AP980" i="1"/>
  <c r="L980" i="1"/>
  <c r="T980" i="1"/>
  <c r="V980" i="1"/>
  <c r="W980" i="1"/>
  <c r="X980" i="1"/>
  <c r="Y980" i="1"/>
  <c r="Z980" i="1"/>
  <c r="AA980" i="1"/>
  <c r="AB980" i="1"/>
  <c r="AC980" i="1"/>
  <c r="AD980" i="1"/>
  <c r="AE980" i="1"/>
  <c r="AF980" i="1"/>
  <c r="AG980" i="1"/>
  <c r="AH980" i="1"/>
  <c r="AI980" i="1"/>
  <c r="AJ980" i="1"/>
  <c r="AK980" i="1"/>
  <c r="AL980" i="1"/>
  <c r="F981" i="1"/>
  <c r="K981" i="1"/>
  <c r="AL981" i="1" s="1"/>
  <c r="L981" i="1"/>
  <c r="T981" i="1"/>
  <c r="V981" i="1"/>
  <c r="W981" i="1"/>
  <c r="X981" i="1"/>
  <c r="Y981" i="1"/>
  <c r="Z981" i="1"/>
  <c r="AA981" i="1"/>
  <c r="AB981" i="1"/>
  <c r="AC981" i="1"/>
  <c r="AD981" i="1"/>
  <c r="AE981" i="1"/>
  <c r="AF981" i="1"/>
  <c r="AG981" i="1"/>
  <c r="AH981" i="1"/>
  <c r="AI981" i="1"/>
  <c r="AJ981" i="1"/>
  <c r="AK981" i="1"/>
  <c r="AP981" i="1"/>
  <c r="F982" i="1"/>
  <c r="K982" i="1"/>
  <c r="AP982" i="1"/>
  <c r="L982" i="1"/>
  <c r="T982" i="1"/>
  <c r="V982" i="1"/>
  <c r="W982" i="1"/>
  <c r="X982" i="1"/>
  <c r="Y982" i="1"/>
  <c r="Z982" i="1"/>
  <c r="AA982" i="1"/>
  <c r="AB982" i="1"/>
  <c r="AC982" i="1"/>
  <c r="AD982" i="1"/>
  <c r="AE982" i="1"/>
  <c r="AF982" i="1"/>
  <c r="AG982" i="1"/>
  <c r="AH982" i="1"/>
  <c r="AI982" i="1"/>
  <c r="AJ982" i="1"/>
  <c r="AK982" i="1"/>
  <c r="AL982" i="1"/>
  <c r="F983" i="1"/>
  <c r="K983" i="1"/>
  <c r="L983" i="1"/>
  <c r="T983" i="1"/>
  <c r="V983" i="1"/>
  <c r="W983" i="1"/>
  <c r="X983" i="1"/>
  <c r="Y983" i="1"/>
  <c r="Z983" i="1"/>
  <c r="AA983" i="1"/>
  <c r="AB983" i="1"/>
  <c r="AC983" i="1"/>
  <c r="AD983" i="1"/>
  <c r="AE983" i="1"/>
  <c r="AF983" i="1"/>
  <c r="AG983" i="1"/>
  <c r="AH983" i="1"/>
  <c r="AI983" i="1"/>
  <c r="AJ983" i="1"/>
  <c r="AK983" i="1"/>
  <c r="AL983" i="1"/>
  <c r="AP983" i="1"/>
  <c r="F984" i="1"/>
  <c r="K984" i="1"/>
  <c r="L984" i="1"/>
  <c r="T984" i="1"/>
  <c r="V984" i="1"/>
  <c r="W984" i="1"/>
  <c r="X984" i="1"/>
  <c r="Y984" i="1"/>
  <c r="Z984" i="1"/>
  <c r="AA984" i="1"/>
  <c r="AB984" i="1"/>
  <c r="AC984" i="1"/>
  <c r="AD984" i="1"/>
  <c r="AE984" i="1"/>
  <c r="AF984" i="1"/>
  <c r="AG984" i="1"/>
  <c r="AH984" i="1"/>
  <c r="AI984" i="1"/>
  <c r="AJ984" i="1"/>
  <c r="AK984" i="1"/>
  <c r="AP984" i="1"/>
  <c r="F985" i="1"/>
  <c r="K985" i="1"/>
  <c r="L985" i="1"/>
  <c r="T985" i="1"/>
  <c r="V985" i="1"/>
  <c r="W985" i="1"/>
  <c r="X985" i="1"/>
  <c r="Y985" i="1"/>
  <c r="Z985" i="1"/>
  <c r="AA985" i="1"/>
  <c r="AB985" i="1"/>
  <c r="AC985" i="1"/>
  <c r="AD985" i="1"/>
  <c r="AE985" i="1"/>
  <c r="AF985" i="1"/>
  <c r="AG985" i="1"/>
  <c r="AH985" i="1"/>
  <c r="AI985" i="1"/>
  <c r="AJ985" i="1"/>
  <c r="AK985" i="1"/>
  <c r="AL985" i="1"/>
  <c r="AP985" i="1"/>
  <c r="F986" i="1"/>
  <c r="K986" i="1"/>
  <c r="AL986" i="1"/>
  <c r="L986" i="1"/>
  <c r="T986" i="1"/>
  <c r="V986" i="1"/>
  <c r="W986" i="1"/>
  <c r="X986" i="1"/>
  <c r="Y986" i="1"/>
  <c r="Z986" i="1"/>
  <c r="AA986" i="1"/>
  <c r="AB986" i="1"/>
  <c r="AC986" i="1"/>
  <c r="AD986" i="1"/>
  <c r="AE986" i="1"/>
  <c r="AF986" i="1"/>
  <c r="AG986" i="1"/>
  <c r="AH986" i="1"/>
  <c r="AI986" i="1"/>
  <c r="AJ986" i="1"/>
  <c r="AK986" i="1"/>
  <c r="F987" i="1"/>
  <c r="K987" i="1"/>
  <c r="AP987" i="1" s="1"/>
  <c r="L987" i="1"/>
  <c r="T987" i="1"/>
  <c r="V987" i="1"/>
  <c r="W987" i="1"/>
  <c r="X987" i="1"/>
  <c r="Y987" i="1"/>
  <c r="Z987" i="1"/>
  <c r="AA987" i="1"/>
  <c r="AB987" i="1"/>
  <c r="AC987" i="1"/>
  <c r="AD987" i="1"/>
  <c r="AE987" i="1"/>
  <c r="AF987" i="1"/>
  <c r="AG987" i="1"/>
  <c r="AH987" i="1"/>
  <c r="AI987" i="1"/>
  <c r="AJ987" i="1"/>
  <c r="AK987" i="1"/>
  <c r="F988" i="1"/>
  <c r="K988" i="1"/>
  <c r="AP988" i="1" s="1"/>
  <c r="L988" i="1"/>
  <c r="T988" i="1"/>
  <c r="V988" i="1"/>
  <c r="W988" i="1"/>
  <c r="X988" i="1"/>
  <c r="Y988" i="1"/>
  <c r="Z988" i="1"/>
  <c r="AA988" i="1"/>
  <c r="AB988" i="1"/>
  <c r="AC988" i="1"/>
  <c r="AD988" i="1"/>
  <c r="AE988" i="1"/>
  <c r="AF988" i="1"/>
  <c r="AG988" i="1"/>
  <c r="AH988" i="1"/>
  <c r="AI988" i="1"/>
  <c r="AJ988" i="1"/>
  <c r="AK988" i="1"/>
  <c r="AL988" i="1"/>
  <c r="F989" i="1"/>
  <c r="K989" i="1"/>
  <c r="L989" i="1"/>
  <c r="T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F990" i="1"/>
  <c r="K990" i="1"/>
  <c r="AP990" i="1"/>
  <c r="L990" i="1"/>
  <c r="T990" i="1"/>
  <c r="V990" i="1"/>
  <c r="W990" i="1"/>
  <c r="X990" i="1"/>
  <c r="Y990" i="1"/>
  <c r="Z990" i="1"/>
  <c r="AA990" i="1"/>
  <c r="AB990" i="1"/>
  <c r="AC990" i="1"/>
  <c r="AD990" i="1"/>
  <c r="AE990" i="1"/>
  <c r="AF990" i="1"/>
  <c r="AG990" i="1"/>
  <c r="AH990" i="1"/>
  <c r="AI990" i="1"/>
  <c r="AJ990" i="1"/>
  <c r="AK990" i="1"/>
  <c r="AL990" i="1"/>
  <c r="F991" i="1"/>
  <c r="K991" i="1"/>
  <c r="AM991" i="1" s="1"/>
  <c r="AO991" i="1"/>
  <c r="L991" i="1"/>
  <c r="T991" i="1"/>
  <c r="V991" i="1"/>
  <c r="W991" i="1"/>
  <c r="X991" i="1"/>
  <c r="Y991" i="1"/>
  <c r="Z991" i="1"/>
  <c r="AA991" i="1"/>
  <c r="AB991" i="1"/>
  <c r="AC991" i="1"/>
  <c r="AD991" i="1"/>
  <c r="AE991" i="1"/>
  <c r="AF991" i="1"/>
  <c r="AG991" i="1"/>
  <c r="AH991" i="1"/>
  <c r="AI991" i="1"/>
  <c r="AJ991" i="1"/>
  <c r="AK991" i="1"/>
  <c r="AL991" i="1"/>
  <c r="AN991" i="1"/>
  <c r="F992" i="1"/>
  <c r="K992" i="1"/>
  <c r="AN992" i="1" s="1"/>
  <c r="L992" i="1"/>
  <c r="T992" i="1"/>
  <c r="V992" i="1"/>
  <c r="W992" i="1"/>
  <c r="X992" i="1"/>
  <c r="Y992" i="1"/>
  <c r="Z992" i="1"/>
  <c r="AA992" i="1"/>
  <c r="AB992" i="1"/>
  <c r="AC992" i="1"/>
  <c r="AD992" i="1"/>
  <c r="AE992" i="1"/>
  <c r="AF992" i="1"/>
  <c r="AG992" i="1"/>
  <c r="AH992" i="1"/>
  <c r="AI992" i="1"/>
  <c r="AJ992" i="1"/>
  <c r="AK992" i="1"/>
  <c r="F993" i="1"/>
  <c r="K993" i="1"/>
  <c r="AN993" i="1"/>
  <c r="L993" i="1"/>
  <c r="T993" i="1"/>
  <c r="V993" i="1"/>
  <c r="W993" i="1"/>
  <c r="X993" i="1"/>
  <c r="Y993" i="1"/>
  <c r="Z993" i="1"/>
  <c r="AA993" i="1"/>
  <c r="AB993" i="1"/>
  <c r="AC993" i="1"/>
  <c r="AD993" i="1"/>
  <c r="AE993" i="1"/>
  <c r="AF993" i="1"/>
  <c r="AG993" i="1"/>
  <c r="AH993" i="1"/>
  <c r="AI993" i="1"/>
  <c r="AJ993" i="1"/>
  <c r="AK993" i="1"/>
  <c r="F994" i="1"/>
  <c r="K994" i="1"/>
  <c r="AM994" i="1" s="1"/>
  <c r="L994" i="1"/>
  <c r="T994" i="1"/>
  <c r="V994" i="1"/>
  <c r="W994" i="1"/>
  <c r="X994" i="1"/>
  <c r="Y994" i="1"/>
  <c r="Z994" i="1"/>
  <c r="AA994" i="1"/>
  <c r="AB994" i="1"/>
  <c r="AC994" i="1"/>
  <c r="AD994" i="1"/>
  <c r="AE994" i="1"/>
  <c r="AF994" i="1"/>
  <c r="AG994" i="1"/>
  <c r="AH994" i="1"/>
  <c r="AI994" i="1"/>
  <c r="AJ994" i="1"/>
  <c r="AK994" i="1"/>
  <c r="AN994" i="1"/>
  <c r="F995" i="1"/>
  <c r="K995" i="1"/>
  <c r="AL995" i="1"/>
  <c r="L995" i="1"/>
  <c r="T995" i="1"/>
  <c r="V995" i="1"/>
  <c r="W995" i="1"/>
  <c r="X995" i="1"/>
  <c r="Y995" i="1"/>
  <c r="Z995" i="1"/>
  <c r="AA995" i="1"/>
  <c r="AB995" i="1"/>
  <c r="AC995" i="1"/>
  <c r="AD995" i="1"/>
  <c r="AE995" i="1"/>
  <c r="AF995" i="1"/>
  <c r="AG995" i="1"/>
  <c r="AH995" i="1"/>
  <c r="AI995" i="1"/>
  <c r="AJ995" i="1"/>
  <c r="AK995" i="1"/>
  <c r="F996" i="1"/>
  <c r="K996" i="1"/>
  <c r="AL996" i="1" s="1"/>
  <c r="L996" i="1"/>
  <c r="T996" i="1"/>
  <c r="V996" i="1"/>
  <c r="W996" i="1"/>
  <c r="X996" i="1"/>
  <c r="Y996" i="1"/>
  <c r="Z996" i="1"/>
  <c r="AA996" i="1"/>
  <c r="AB996" i="1"/>
  <c r="AC996" i="1"/>
  <c r="AD996" i="1"/>
  <c r="AE996" i="1"/>
  <c r="AF996" i="1"/>
  <c r="AG996" i="1"/>
  <c r="AH996" i="1"/>
  <c r="AI996" i="1"/>
  <c r="AJ996" i="1"/>
  <c r="AK996" i="1"/>
  <c r="F997" i="1"/>
  <c r="K997" i="1"/>
  <c r="L997" i="1"/>
  <c r="T997" i="1"/>
  <c r="V997" i="1"/>
  <c r="W997" i="1"/>
  <c r="X997" i="1"/>
  <c r="Y997" i="1"/>
  <c r="Z997" i="1"/>
  <c r="AA997" i="1"/>
  <c r="AB997" i="1"/>
  <c r="AC997" i="1"/>
  <c r="AD997" i="1"/>
  <c r="AE997" i="1"/>
  <c r="AF997" i="1"/>
  <c r="AG997" i="1"/>
  <c r="AH997" i="1"/>
  <c r="AI997" i="1"/>
  <c r="AJ997" i="1"/>
  <c r="AK997" i="1"/>
  <c r="AN997" i="1"/>
  <c r="F998" i="1"/>
  <c r="K998" i="1"/>
  <c r="AM998" i="1"/>
  <c r="L998" i="1"/>
  <c r="T998" i="1"/>
  <c r="V998" i="1"/>
  <c r="W998" i="1"/>
  <c r="X998" i="1"/>
  <c r="Y998" i="1"/>
  <c r="Z998" i="1"/>
  <c r="AA998" i="1"/>
  <c r="AB998" i="1"/>
  <c r="AC998" i="1"/>
  <c r="AD998" i="1"/>
  <c r="AE998" i="1"/>
  <c r="AF998" i="1"/>
  <c r="AG998" i="1"/>
  <c r="AH998" i="1"/>
  <c r="AI998" i="1"/>
  <c r="AJ998" i="1"/>
  <c r="AK998" i="1"/>
  <c r="F999" i="1"/>
  <c r="K999" i="1"/>
  <c r="AN999" i="1" s="1"/>
  <c r="L999" i="1"/>
  <c r="T999" i="1"/>
  <c r="V999" i="1"/>
  <c r="W999" i="1"/>
  <c r="X999" i="1"/>
  <c r="Y999" i="1"/>
  <c r="Z999" i="1"/>
  <c r="AA999" i="1"/>
  <c r="AB999" i="1"/>
  <c r="AC999" i="1"/>
  <c r="AD999" i="1"/>
  <c r="AE999" i="1"/>
  <c r="AF999" i="1"/>
  <c r="AG999" i="1"/>
  <c r="AH999" i="1"/>
  <c r="AI999" i="1"/>
  <c r="AJ999" i="1"/>
  <c r="AK999" i="1"/>
  <c r="F1000" i="1"/>
  <c r="K1000" i="1"/>
  <c r="AN1000" i="1" s="1"/>
  <c r="L1000" i="1"/>
  <c r="T1000" i="1"/>
  <c r="V1000" i="1"/>
  <c r="W1000" i="1"/>
  <c r="X1000" i="1"/>
  <c r="Y1000" i="1"/>
  <c r="Z1000" i="1"/>
  <c r="AA1000" i="1"/>
  <c r="AB1000" i="1"/>
  <c r="AC1000" i="1"/>
  <c r="AD1000" i="1"/>
  <c r="AE1000" i="1"/>
  <c r="AF1000" i="1"/>
  <c r="AG1000" i="1"/>
  <c r="AH1000" i="1"/>
  <c r="AI1000" i="1"/>
  <c r="AJ1000" i="1"/>
  <c r="AK1000" i="1"/>
  <c r="AL1000" i="1"/>
  <c r="F1001" i="1"/>
  <c r="K1001" i="1"/>
  <c r="AN1001" i="1"/>
  <c r="L1001" i="1"/>
  <c r="T1001" i="1"/>
  <c r="V1001" i="1"/>
  <c r="W1001" i="1"/>
  <c r="X1001" i="1"/>
  <c r="Y1001" i="1"/>
  <c r="Z1001" i="1"/>
  <c r="AA1001" i="1"/>
  <c r="AB1001" i="1"/>
  <c r="AC1001" i="1"/>
  <c r="AD1001" i="1"/>
  <c r="AE1001" i="1"/>
  <c r="AF1001" i="1"/>
  <c r="AG1001" i="1"/>
  <c r="AH1001" i="1"/>
  <c r="AI1001" i="1"/>
  <c r="AJ1001" i="1"/>
  <c r="AK1001" i="1"/>
  <c r="AL1001" i="1"/>
  <c r="AP1001" i="1"/>
  <c r="F1002" i="1"/>
  <c r="K1002" i="1"/>
  <c r="AM1002" i="1"/>
  <c r="L1002" i="1"/>
  <c r="T1002" i="1"/>
  <c r="V1002" i="1"/>
  <c r="W1002" i="1"/>
  <c r="X1002" i="1"/>
  <c r="Y1002" i="1"/>
  <c r="Z1002" i="1"/>
  <c r="AA1002" i="1"/>
  <c r="AB1002" i="1"/>
  <c r="AC1002" i="1"/>
  <c r="AD1002" i="1"/>
  <c r="AE1002" i="1"/>
  <c r="AF1002" i="1"/>
  <c r="AG1002" i="1"/>
  <c r="AH1002" i="1"/>
  <c r="AI1002" i="1"/>
  <c r="AJ1002" i="1"/>
  <c r="AK1002" i="1"/>
  <c r="AL1002" i="1"/>
  <c r="AO1002" i="1"/>
  <c r="F1003" i="1"/>
  <c r="K1003" i="1"/>
  <c r="AO1003" i="1" s="1"/>
  <c r="AL1003" i="1"/>
  <c r="L1003" i="1"/>
  <c r="T1003" i="1"/>
  <c r="V1003" i="1"/>
  <c r="W1003" i="1"/>
  <c r="X1003" i="1"/>
  <c r="Y1003" i="1"/>
  <c r="Z1003" i="1"/>
  <c r="AA1003" i="1"/>
  <c r="AB1003" i="1"/>
  <c r="AC1003" i="1"/>
  <c r="AD1003" i="1"/>
  <c r="AE1003" i="1"/>
  <c r="AF1003" i="1"/>
  <c r="AG1003" i="1"/>
  <c r="AH1003" i="1"/>
  <c r="AI1003" i="1"/>
  <c r="AJ1003" i="1"/>
  <c r="AK1003" i="1"/>
  <c r="AN1003" i="1"/>
  <c r="F1004" i="1"/>
  <c r="K1004" i="1"/>
  <c r="AN1004" i="1" s="1"/>
  <c r="L1004" i="1"/>
  <c r="T1004" i="1"/>
  <c r="V1004" i="1"/>
  <c r="W1004" i="1"/>
  <c r="X1004" i="1"/>
  <c r="Y1004" i="1"/>
  <c r="Z1004" i="1"/>
  <c r="AA1004" i="1"/>
  <c r="AB1004" i="1"/>
  <c r="AC1004" i="1"/>
  <c r="AD1004" i="1"/>
  <c r="AE1004" i="1"/>
  <c r="AF1004" i="1"/>
  <c r="AG1004" i="1"/>
  <c r="AH1004" i="1"/>
  <c r="AI1004" i="1"/>
  <c r="AJ1004" i="1"/>
  <c r="AK1004" i="1"/>
  <c r="AL1004" i="1"/>
  <c r="F1005" i="1"/>
  <c r="K1005" i="1"/>
  <c r="AN1005" i="1"/>
  <c r="L1005" i="1"/>
  <c r="T1005" i="1"/>
  <c r="V1005" i="1"/>
  <c r="W1005" i="1"/>
  <c r="X1005" i="1"/>
  <c r="Y1005" i="1"/>
  <c r="Z1005" i="1"/>
  <c r="AA1005" i="1"/>
  <c r="AB1005" i="1"/>
  <c r="AC1005" i="1"/>
  <c r="AD1005" i="1"/>
  <c r="AE1005" i="1"/>
  <c r="AF1005" i="1"/>
  <c r="AG1005" i="1"/>
  <c r="AH1005" i="1"/>
  <c r="AI1005" i="1"/>
  <c r="AJ1005" i="1"/>
  <c r="AK1005" i="1"/>
  <c r="AL1005" i="1"/>
  <c r="AP1005" i="1"/>
  <c r="F1006" i="1"/>
  <c r="K1006" i="1"/>
  <c r="AM1006" i="1" s="1"/>
  <c r="L1006" i="1"/>
  <c r="T1006" i="1"/>
  <c r="V1006" i="1"/>
  <c r="W1006" i="1"/>
  <c r="X1006" i="1"/>
  <c r="Y1006" i="1"/>
  <c r="Z1006" i="1"/>
  <c r="AA1006" i="1"/>
  <c r="AB1006" i="1"/>
  <c r="AC1006" i="1"/>
  <c r="AD1006" i="1"/>
  <c r="AE1006" i="1"/>
  <c r="AF1006" i="1"/>
  <c r="AG1006" i="1"/>
  <c r="AH1006" i="1"/>
  <c r="AI1006" i="1"/>
  <c r="AJ1006" i="1"/>
  <c r="AK1006" i="1"/>
  <c r="AL1006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L953" i="1"/>
  <c r="AP953" i="1"/>
  <c r="AP920" i="1"/>
  <c r="AN920" i="1"/>
  <c r="AO914" i="1"/>
  <c r="AP914" i="1"/>
  <c r="AN862" i="1"/>
  <c r="AO862" i="1"/>
  <c r="AL836" i="1"/>
  <c r="AN836" i="1"/>
  <c r="AP836" i="1"/>
  <c r="AL816" i="1"/>
  <c r="AN816" i="1"/>
  <c r="AO816" i="1"/>
  <c r="AP816" i="1"/>
  <c r="AN805" i="1"/>
  <c r="AL805" i="1"/>
  <c r="AP805" i="1"/>
  <c r="AM970" i="1"/>
  <c r="AP970" i="1"/>
  <c r="AL942" i="1"/>
  <c r="AL941" i="1"/>
  <c r="AO915" i="1"/>
  <c r="AP915" i="1"/>
  <c r="AN888" i="1"/>
  <c r="AO888" i="1"/>
  <c r="AO881" i="1"/>
  <c r="AP881" i="1"/>
  <c r="AO869" i="1"/>
  <c r="AN869" i="1"/>
  <c r="AL869" i="1"/>
  <c r="AL853" i="1"/>
  <c r="AP978" i="1"/>
  <c r="AN908" i="1"/>
  <c r="AO897" i="1"/>
  <c r="AP897" i="1"/>
  <c r="AN897" i="1"/>
  <c r="AP862" i="1"/>
  <c r="AN837" i="1"/>
  <c r="AL837" i="1"/>
  <c r="AP837" i="1"/>
  <c r="AO806" i="1"/>
  <c r="AL806" i="1"/>
  <c r="AN806" i="1"/>
  <c r="AP998" i="1"/>
  <c r="AN978" i="1"/>
  <c r="AM954" i="1"/>
  <c r="AP954" i="1"/>
  <c r="AO925" i="1"/>
  <c r="AP925" i="1"/>
  <c r="AO921" i="1"/>
  <c r="AN921" i="1"/>
  <c r="AN914" i="1"/>
  <c r="AM862" i="1"/>
  <c r="AN817" i="1"/>
  <c r="AL817" i="1"/>
  <c r="AM817" i="1"/>
  <c r="AP817" i="1"/>
  <c r="AP1006" i="1"/>
  <c r="AP1002" i="1"/>
  <c r="AN998" i="1"/>
  <c r="AP994" i="1"/>
  <c r="AN962" i="1"/>
  <c r="AL932" i="1"/>
  <c r="AP932" i="1"/>
  <c r="AM926" i="1"/>
  <c r="AO926" i="1"/>
  <c r="AP926" i="1"/>
  <c r="AL922" i="1"/>
  <c r="AP922" i="1"/>
  <c r="AN915" i="1"/>
  <c r="AL914" i="1"/>
  <c r="AN898" i="1"/>
  <c r="AM898" i="1"/>
  <c r="AO889" i="1"/>
  <c r="AM889" i="1"/>
  <c r="AM881" i="1"/>
  <c r="AN870" i="1"/>
  <c r="AM870" i="1"/>
  <c r="AL862" i="1"/>
  <c r="AL852" i="1"/>
  <c r="AP852" i="1"/>
  <c r="AO838" i="1"/>
  <c r="AL838" i="1"/>
  <c r="AN838" i="1"/>
  <c r="AO836" i="1"/>
  <c r="AM805" i="1"/>
  <c r="AN894" i="1"/>
  <c r="AM894" i="1"/>
  <c r="AN1006" i="1"/>
  <c r="AN1002" i="1"/>
  <c r="AL974" i="1"/>
  <c r="AL969" i="1"/>
  <c r="AN954" i="1"/>
  <c r="AP942" i="1"/>
  <c r="AO933" i="1"/>
  <c r="AN925" i="1"/>
  <c r="AP921" i="1"/>
  <c r="AL916" i="1"/>
  <c r="AM912" i="1"/>
  <c r="AO912" i="1"/>
  <c r="AP912" i="1"/>
  <c r="AP908" i="1"/>
  <c r="AN903" i="1"/>
  <c r="AP901" i="1"/>
  <c r="AL897" i="1"/>
  <c r="AL866" i="1"/>
  <c r="AO864" i="1"/>
  <c r="AL856" i="1"/>
  <c r="AP856" i="1"/>
  <c r="AM837" i="1"/>
  <c r="AL818" i="1"/>
  <c r="AM818" i="1"/>
  <c r="AN818" i="1"/>
  <c r="AO818" i="1"/>
  <c r="AM806" i="1"/>
  <c r="AL804" i="1"/>
  <c r="AN804" i="1"/>
  <c r="AP804" i="1"/>
  <c r="AM934" i="1"/>
  <c r="AP934" i="1"/>
  <c r="AO934" i="1"/>
  <c r="AL925" i="1"/>
  <c r="AO923" i="1"/>
  <c r="AN923" i="1"/>
  <c r="AL921" i="1"/>
  <c r="AO907" i="1"/>
  <c r="AN907" i="1"/>
  <c r="AL903" i="1"/>
  <c r="AP894" i="1"/>
  <c r="AM886" i="1"/>
  <c r="AL886" i="1"/>
  <c r="AM834" i="1"/>
  <c r="AM833" i="1"/>
  <c r="AO832" i="1"/>
  <c r="AL830" i="1"/>
  <c r="AN828" i="1"/>
  <c r="AM801" i="1"/>
  <c r="AO800" i="1"/>
  <c r="AL798" i="1"/>
  <c r="AL797" i="1"/>
  <c r="AN796" i="1"/>
  <c r="AM688" i="1"/>
  <c r="AL686" i="1"/>
  <c r="AL685" i="1"/>
  <c r="AN684" i="1"/>
  <c r="AM682" i="1"/>
  <c r="AM681" i="1"/>
  <c r="AO680" i="1"/>
  <c r="AP679" i="1"/>
  <c r="AN678" i="1"/>
  <c r="AP677" i="1"/>
  <c r="AM656" i="1"/>
  <c r="AL654" i="1"/>
  <c r="AL653" i="1"/>
  <c r="AN652" i="1"/>
  <c r="AM650" i="1"/>
  <c r="AM649" i="1"/>
  <c r="AO648" i="1"/>
  <c r="AP647" i="1"/>
  <c r="AN646" i="1"/>
  <c r="AP645" i="1"/>
  <c r="AL625" i="1"/>
  <c r="AN624" i="1"/>
  <c r="AM623" i="1"/>
  <c r="AN622" i="1"/>
  <c r="AP621" i="1"/>
  <c r="AN603" i="1"/>
  <c r="AP603" i="1"/>
  <c r="AL602" i="1"/>
  <c r="AO602" i="1"/>
  <c r="AP592" i="1"/>
  <c r="AO590" i="1"/>
  <c r="AL576" i="1"/>
  <c r="AN576" i="1"/>
  <c r="AO576" i="1"/>
  <c r="AM576" i="1"/>
  <c r="AL564" i="1"/>
  <c r="AM564" i="1"/>
  <c r="AP564" i="1"/>
  <c r="AN680" i="1"/>
  <c r="AM678" i="1"/>
  <c r="AM677" i="1"/>
  <c r="AP672" i="1"/>
  <c r="AO670" i="1"/>
  <c r="AM652" i="1"/>
  <c r="AL650" i="1"/>
  <c r="AL649" i="1"/>
  <c r="AN648" i="1"/>
  <c r="AM646" i="1"/>
  <c r="AM645" i="1"/>
  <c r="AP643" i="1"/>
  <c r="AP640" i="1"/>
  <c r="AO638" i="1"/>
  <c r="AM624" i="1"/>
  <c r="AM622" i="1"/>
  <c r="AM621" i="1"/>
  <c r="AP619" i="1"/>
  <c r="AO618" i="1"/>
  <c r="AM598" i="1"/>
  <c r="AO592" i="1"/>
  <c r="AP586" i="1"/>
  <c r="AL580" i="1"/>
  <c r="AM580" i="1"/>
  <c r="AP580" i="1"/>
  <c r="AN557" i="1"/>
  <c r="AP557" i="1"/>
  <c r="AL557" i="1"/>
  <c r="AM557" i="1"/>
  <c r="AM680" i="1"/>
  <c r="AL678" i="1"/>
  <c r="AL677" i="1"/>
  <c r="AN676" i="1"/>
  <c r="AM673" i="1"/>
  <c r="AO672" i="1"/>
  <c r="AP671" i="1"/>
  <c r="AP669" i="1"/>
  <c r="AP668" i="1"/>
  <c r="AM648" i="1"/>
  <c r="AL646" i="1"/>
  <c r="AL645" i="1"/>
  <c r="AM641" i="1"/>
  <c r="AP639" i="1"/>
  <c r="AP637" i="1"/>
  <c r="AP636" i="1"/>
  <c r="AL622" i="1"/>
  <c r="AL621" i="1"/>
  <c r="AN620" i="1"/>
  <c r="AM619" i="1"/>
  <c r="AN618" i="1"/>
  <c r="AP617" i="1"/>
  <c r="AP616" i="1"/>
  <c r="AL612" i="1"/>
  <c r="AP612" i="1"/>
  <c r="AN605" i="1"/>
  <c r="AM605" i="1"/>
  <c r="AL604" i="1"/>
  <c r="AO604" i="1"/>
  <c r="AP602" i="1"/>
  <c r="AL598" i="1"/>
  <c r="AN573" i="1"/>
  <c r="AP573" i="1"/>
  <c r="AL573" i="1"/>
  <c r="AM573" i="1"/>
  <c r="AM617" i="1"/>
  <c r="AP615" i="1"/>
  <c r="AL608" i="1"/>
  <c r="AM608" i="1"/>
  <c r="AN602" i="1"/>
  <c r="AN589" i="1"/>
  <c r="AL589" i="1"/>
  <c r="AM589" i="1"/>
  <c r="AN558" i="1"/>
  <c r="AO558" i="1"/>
  <c r="AL558" i="1"/>
  <c r="AM558" i="1"/>
  <c r="AO830" i="1"/>
  <c r="AO798" i="1"/>
  <c r="AP691" i="1"/>
  <c r="AP688" i="1"/>
  <c r="AO686" i="1"/>
  <c r="AP656" i="1"/>
  <c r="AO654" i="1"/>
  <c r="AO626" i="1"/>
  <c r="AN599" i="1"/>
  <c r="AM599" i="1"/>
  <c r="AN597" i="1"/>
  <c r="AP597" i="1"/>
  <c r="AL596" i="1"/>
  <c r="AP596" i="1"/>
  <c r="AL590" i="1"/>
  <c r="AM590" i="1"/>
  <c r="AN574" i="1"/>
  <c r="AO574" i="1"/>
  <c r="AL574" i="1"/>
  <c r="AM574" i="1"/>
  <c r="AO555" i="1"/>
  <c r="AL555" i="1"/>
  <c r="AO656" i="1"/>
  <c r="AN654" i="1"/>
  <c r="AP653" i="1"/>
  <c r="AN626" i="1"/>
  <c r="AP625" i="1"/>
  <c r="AL592" i="1"/>
  <c r="AM592" i="1"/>
  <c r="AL586" i="1"/>
  <c r="AN586" i="1"/>
  <c r="AO586" i="1"/>
  <c r="AN571" i="1"/>
  <c r="AM571" i="1"/>
  <c r="AP571" i="1"/>
  <c r="AL929" i="1"/>
  <c r="AL919" i="1"/>
  <c r="AL905" i="1"/>
  <c r="AL895" i="1"/>
  <c r="AM865" i="1"/>
  <c r="AP833" i="1"/>
  <c r="AP832" i="1"/>
  <c r="AO828" i="1"/>
  <c r="AL825" i="1"/>
  <c r="AN824" i="1"/>
  <c r="AP801" i="1"/>
  <c r="AP800" i="1"/>
  <c r="AM797" i="1"/>
  <c r="AO796" i="1"/>
  <c r="AL793" i="1"/>
  <c r="AM692" i="1"/>
  <c r="AL689" i="1"/>
  <c r="AN688" i="1"/>
  <c r="AM685" i="1"/>
  <c r="AO684" i="1"/>
  <c r="AP683" i="1"/>
  <c r="AP681" i="1"/>
  <c r="AP680" i="1"/>
  <c r="AM660" i="1"/>
  <c r="AL657" i="1"/>
  <c r="AN656" i="1"/>
  <c r="AM653" i="1"/>
  <c r="AO652" i="1"/>
  <c r="AP651" i="1"/>
  <c r="AP649" i="1"/>
  <c r="AP648" i="1"/>
  <c r="AM625" i="1"/>
  <c r="AO624" i="1"/>
  <c r="AP623" i="1"/>
  <c r="AN608" i="1"/>
  <c r="AL606" i="1"/>
  <c r="AN601" i="1"/>
  <c r="AL601" i="1"/>
  <c r="AP598" i="1"/>
  <c r="AO596" i="1"/>
  <c r="AP590" i="1"/>
  <c r="AP589" i="1"/>
  <c r="AN587" i="1"/>
  <c r="AM587" i="1"/>
  <c r="AP587" i="1"/>
  <c r="AL560" i="1"/>
  <c r="AN560" i="1"/>
  <c r="AO560" i="1"/>
  <c r="AM560" i="1"/>
  <c r="AO588" i="1"/>
  <c r="AO572" i="1"/>
  <c r="AO570" i="1"/>
  <c r="AO556" i="1"/>
  <c r="AN535" i="1"/>
  <c r="AN533" i="1"/>
  <c r="AN532" i="1"/>
  <c r="AL530" i="1"/>
  <c r="AP522" i="1"/>
  <c r="AP521" i="1"/>
  <c r="AL520" i="1"/>
  <c r="AL519" i="1"/>
  <c r="AL518" i="1"/>
  <c r="AM517" i="1"/>
  <c r="AN516" i="1"/>
  <c r="AL514" i="1"/>
  <c r="AL513" i="1"/>
  <c r="AN503" i="1"/>
  <c r="AP502" i="1"/>
  <c r="AM501" i="1"/>
  <c r="AL499" i="1"/>
  <c r="AL498" i="1"/>
  <c r="AP491" i="1"/>
  <c r="AL487" i="1"/>
  <c r="AP479" i="1"/>
  <c r="AP477" i="1"/>
  <c r="AM465" i="1"/>
  <c r="AM461" i="1"/>
  <c r="AL458" i="1"/>
  <c r="AN457" i="1"/>
  <c r="AL455" i="1"/>
  <c r="AO453" i="1"/>
  <c r="AL451" i="1"/>
  <c r="AM450" i="1"/>
  <c r="AO449" i="1"/>
  <c r="AM447" i="1"/>
  <c r="AO446" i="1"/>
  <c r="AP445" i="1"/>
  <c r="AN443" i="1"/>
  <c r="AP442" i="1"/>
  <c r="AN439" i="1"/>
  <c r="AP438" i="1"/>
  <c r="AP435" i="1"/>
  <c r="AM421" i="1"/>
  <c r="AL418" i="1"/>
  <c r="AN417" i="1"/>
  <c r="AL415" i="1"/>
  <c r="AM414" i="1"/>
  <c r="AO413" i="1"/>
  <c r="AP412" i="1"/>
  <c r="AM411" i="1"/>
  <c r="AO410" i="1"/>
  <c r="AN407" i="1"/>
  <c r="AO387" i="1"/>
  <c r="AL387" i="1"/>
  <c r="AO379" i="1"/>
  <c r="AL379" i="1"/>
  <c r="AM379" i="1"/>
  <c r="AN379" i="1"/>
  <c r="AO375" i="1"/>
  <c r="AM375" i="1"/>
  <c r="AN375" i="1"/>
  <c r="AP375" i="1"/>
  <c r="AL357" i="1"/>
  <c r="AO357" i="1"/>
  <c r="AM357" i="1"/>
  <c r="AN357" i="1"/>
  <c r="AP355" i="1"/>
  <c r="AL353" i="1"/>
  <c r="AP353" i="1"/>
  <c r="AM353" i="1"/>
  <c r="AN353" i="1"/>
  <c r="AO353" i="1"/>
  <c r="AN588" i="1"/>
  <c r="AP585" i="1"/>
  <c r="AN572" i="1"/>
  <c r="AN570" i="1"/>
  <c r="AN556" i="1"/>
  <c r="AN536" i="1"/>
  <c r="AM535" i="1"/>
  <c r="AL534" i="1"/>
  <c r="AL532" i="1"/>
  <c r="AN522" i="1"/>
  <c r="AL521" i="1"/>
  <c r="AL516" i="1"/>
  <c r="AO504" i="1"/>
  <c r="AM503" i="1"/>
  <c r="AL502" i="1"/>
  <c r="AN489" i="1"/>
  <c r="AP478" i="1"/>
  <c r="AM457" i="1"/>
  <c r="AN453" i="1"/>
  <c r="AL450" i="1"/>
  <c r="AN449" i="1"/>
  <c r="AL447" i="1"/>
  <c r="AM446" i="1"/>
  <c r="AM443" i="1"/>
  <c r="AM439" i="1"/>
  <c r="AM417" i="1"/>
  <c r="AL414" i="1"/>
  <c r="AN413" i="1"/>
  <c r="AL411" i="1"/>
  <c r="AM410" i="1"/>
  <c r="AP408" i="1"/>
  <c r="AM407" i="1"/>
  <c r="AO383" i="1"/>
  <c r="AL383" i="1"/>
  <c r="AM383" i="1"/>
  <c r="AP372" i="1"/>
  <c r="AL341" i="1"/>
  <c r="AN341" i="1"/>
  <c r="AO341" i="1"/>
  <c r="AP341" i="1"/>
  <c r="AM341" i="1"/>
  <c r="AL389" i="1"/>
  <c r="AM389" i="1"/>
  <c r="AP387" i="1"/>
  <c r="AP386" i="1"/>
  <c r="AL384" i="1"/>
  <c r="AP384" i="1"/>
  <c r="AL380" i="1"/>
  <c r="AP380" i="1"/>
  <c r="AL376" i="1"/>
  <c r="AP376" i="1"/>
  <c r="AN358" i="1"/>
  <c r="AM358" i="1"/>
  <c r="AL358" i="1"/>
  <c r="AO351" i="1"/>
  <c r="AP351" i="1"/>
  <c r="AL351" i="1"/>
  <c r="AM351" i="1"/>
  <c r="AN351" i="1"/>
  <c r="AN600" i="1"/>
  <c r="AN584" i="1"/>
  <c r="AM583" i="1"/>
  <c r="AP581" i="1"/>
  <c r="AL569" i="1"/>
  <c r="AN568" i="1"/>
  <c r="AM567" i="1"/>
  <c r="AP565" i="1"/>
  <c r="AP549" i="1"/>
  <c r="AO548" i="1"/>
  <c r="AL547" i="1"/>
  <c r="AM546" i="1"/>
  <c r="AL545" i="1"/>
  <c r="AP538" i="1"/>
  <c r="AL537" i="1"/>
  <c r="AN527" i="1"/>
  <c r="AL526" i="1"/>
  <c r="AM525" i="1"/>
  <c r="AO524" i="1"/>
  <c r="AN507" i="1"/>
  <c r="AP506" i="1"/>
  <c r="AN505" i="1"/>
  <c r="AN495" i="1"/>
  <c r="AP494" i="1"/>
  <c r="AM493" i="1"/>
  <c r="AL491" i="1"/>
  <c r="AL490" i="1"/>
  <c r="AP483" i="1"/>
  <c r="AL479" i="1"/>
  <c r="AM477" i="1"/>
  <c r="AM475" i="1"/>
  <c r="AO474" i="1"/>
  <c r="AP473" i="1"/>
  <c r="AM471" i="1"/>
  <c r="AO470" i="1"/>
  <c r="AP469" i="1"/>
  <c r="AP467" i="1"/>
  <c r="AP463" i="1"/>
  <c r="AM445" i="1"/>
  <c r="AL442" i="1"/>
  <c r="AN441" i="1"/>
  <c r="AL438" i="1"/>
  <c r="AN437" i="1"/>
  <c r="AL435" i="1"/>
  <c r="AM434" i="1"/>
  <c r="AO433" i="1"/>
  <c r="AP432" i="1"/>
  <c r="AM431" i="1"/>
  <c r="AO430" i="1"/>
  <c r="AP429" i="1"/>
  <c r="AN427" i="1"/>
  <c r="AP426" i="1"/>
  <c r="AP423" i="1"/>
  <c r="AM409" i="1"/>
  <c r="AL406" i="1"/>
  <c r="AN405" i="1"/>
  <c r="AL403" i="1"/>
  <c r="AM402" i="1"/>
  <c r="AP400" i="1"/>
  <c r="AO397" i="1"/>
  <c r="AP396" i="1"/>
  <c r="AO394" i="1"/>
  <c r="AP393" i="1"/>
  <c r="AN391" i="1"/>
  <c r="AP390" i="1"/>
  <c r="AN387" i="1"/>
  <c r="AN354" i="1"/>
  <c r="AO354" i="1"/>
  <c r="AL354" i="1"/>
  <c r="AM354" i="1"/>
  <c r="AM394" i="1"/>
  <c r="AO393" i="1"/>
  <c r="AM391" i="1"/>
  <c r="AO390" i="1"/>
  <c r="AP389" i="1"/>
  <c r="AP388" i="1"/>
  <c r="AM387" i="1"/>
  <c r="AP383" i="1"/>
  <c r="AP379" i="1"/>
  <c r="AL375" i="1"/>
  <c r="AL361" i="1"/>
  <c r="AN361" i="1"/>
  <c r="AM361" i="1"/>
  <c r="AP357" i="1"/>
  <c r="AL385" i="1"/>
  <c r="AM385" i="1"/>
  <c r="AN385" i="1"/>
  <c r="AO385" i="1"/>
  <c r="AL381" i="1"/>
  <c r="AN381" i="1"/>
  <c r="AO381" i="1"/>
  <c r="AP381" i="1"/>
  <c r="AO355" i="1"/>
  <c r="AM355" i="1"/>
  <c r="AL355" i="1"/>
  <c r="AO339" i="1"/>
  <c r="AM339" i="1"/>
  <c r="AN339" i="1"/>
  <c r="AP339" i="1"/>
  <c r="AL339" i="1"/>
  <c r="AL553" i="1"/>
  <c r="AL552" i="1"/>
  <c r="AL551" i="1"/>
  <c r="AL542" i="1"/>
  <c r="AP532" i="1"/>
  <c r="AN530" i="1"/>
  <c r="AN519" i="1"/>
  <c r="AP518" i="1"/>
  <c r="AP517" i="1"/>
  <c r="AP516" i="1"/>
  <c r="AN514" i="1"/>
  <c r="AP513" i="1"/>
  <c r="AN512" i="1"/>
  <c r="AL510" i="1"/>
  <c r="AN499" i="1"/>
  <c r="AP498" i="1"/>
  <c r="AN497" i="1"/>
  <c r="AN487" i="1"/>
  <c r="AL483" i="1"/>
  <c r="AL482" i="1"/>
  <c r="AM473" i="1"/>
  <c r="AM469" i="1"/>
  <c r="AL467" i="1"/>
  <c r="AO465" i="1"/>
  <c r="AL463" i="1"/>
  <c r="AO461" i="1"/>
  <c r="AO458" i="1"/>
  <c r="AP457" i="1"/>
  <c r="AN455" i="1"/>
  <c r="AP454" i="1"/>
  <c r="AN451" i="1"/>
  <c r="AP450" i="1"/>
  <c r="AP447" i="1"/>
  <c r="AM429" i="1"/>
  <c r="AL426" i="1"/>
  <c r="AL423" i="1"/>
  <c r="AO421" i="1"/>
  <c r="AP420" i="1"/>
  <c r="AO418" i="1"/>
  <c r="AP417" i="1"/>
  <c r="AN415" i="1"/>
  <c r="AP411" i="1"/>
  <c r="AN378" i="1"/>
  <c r="AM378" i="1"/>
  <c r="AO378" i="1"/>
  <c r="AP378" i="1"/>
  <c r="AP533" i="1"/>
  <c r="AO532" i="1"/>
  <c r="AM530" i="1"/>
  <c r="AN520" i="1"/>
  <c r="AM519" i="1"/>
  <c r="AO518" i="1"/>
  <c r="AN517" i="1"/>
  <c r="AO516" i="1"/>
  <c r="AM514" i="1"/>
  <c r="AO513" i="1"/>
  <c r="AP503" i="1"/>
  <c r="AN501" i="1"/>
  <c r="AM499" i="1"/>
  <c r="AO498" i="1"/>
  <c r="AM487" i="1"/>
  <c r="AN465" i="1"/>
  <c r="AN461" i="1"/>
  <c r="AM458" i="1"/>
  <c r="AO457" i="1"/>
  <c r="AM455" i="1"/>
  <c r="AP453" i="1"/>
  <c r="AM451" i="1"/>
  <c r="AO450" i="1"/>
  <c r="AP449" i="1"/>
  <c r="AN447" i="1"/>
  <c r="AP446" i="1"/>
  <c r="AP443" i="1"/>
  <c r="AP439" i="1"/>
  <c r="AN421" i="1"/>
  <c r="AM418" i="1"/>
  <c r="AO417" i="1"/>
  <c r="AM415" i="1"/>
  <c r="AP413" i="1"/>
  <c r="AN411" i="1"/>
  <c r="AP410" i="1"/>
  <c r="AP407" i="1"/>
  <c r="AO399" i="1"/>
  <c r="AP399" i="1"/>
  <c r="AN386" i="1"/>
  <c r="AL386" i="1"/>
  <c r="AM386" i="1"/>
  <c r="AN382" i="1"/>
  <c r="AL382" i="1"/>
  <c r="AM382" i="1"/>
  <c r="AO382" i="1"/>
  <c r="AP361" i="1"/>
  <c r="AP352" i="1"/>
  <c r="AP350" i="1"/>
  <c r="AM338" i="1"/>
  <c r="AO337" i="1"/>
  <c r="AP336" i="1"/>
  <c r="AN335" i="1"/>
  <c r="AP334" i="1"/>
  <c r="AM325" i="1"/>
  <c r="AL323" i="1"/>
  <c r="AM322" i="1"/>
  <c r="AO321" i="1"/>
  <c r="AP320" i="1"/>
  <c r="AN319" i="1"/>
  <c r="AP318" i="1"/>
  <c r="AM309" i="1"/>
  <c r="AL307" i="1"/>
  <c r="AM306" i="1"/>
  <c r="AO305" i="1"/>
  <c r="AP304" i="1"/>
  <c r="AN303" i="1"/>
  <c r="AP302" i="1"/>
  <c r="AM293" i="1"/>
  <c r="AO292" i="1"/>
  <c r="AM289" i="1"/>
  <c r="AO288" i="1"/>
  <c r="AP287" i="1"/>
  <c r="AM285" i="1"/>
  <c r="AO284" i="1"/>
  <c r="AL282" i="1"/>
  <c r="AN281" i="1"/>
  <c r="AP280" i="1"/>
  <c r="AN265" i="1"/>
  <c r="AM257" i="1"/>
  <c r="AL256" i="1"/>
  <c r="AL249" i="1"/>
  <c r="AO229" i="1"/>
  <c r="AP222" i="1"/>
  <c r="AN221" i="1"/>
  <c r="AN219" i="1"/>
  <c r="AL218" i="1"/>
  <c r="AN217" i="1"/>
  <c r="AP216" i="1"/>
  <c r="AO215" i="1"/>
  <c r="AM214" i="1"/>
  <c r="AO213" i="1"/>
  <c r="AO211" i="1"/>
  <c r="AM210" i="1"/>
  <c r="AO209" i="1"/>
  <c r="AP208" i="1"/>
  <c r="AP198" i="1"/>
  <c r="AO197" i="1"/>
  <c r="AP187" i="1"/>
  <c r="AP186" i="1"/>
  <c r="AP185" i="1"/>
  <c r="AO183" i="1"/>
  <c r="AM182" i="1"/>
  <c r="AO181" i="1"/>
  <c r="AP180" i="1"/>
  <c r="AO179" i="1"/>
  <c r="AM178" i="1"/>
  <c r="AO177" i="1"/>
  <c r="AL173" i="1"/>
  <c r="AM173" i="1"/>
  <c r="AN173" i="1"/>
  <c r="AL165" i="1"/>
  <c r="AM165" i="1"/>
  <c r="AN165" i="1"/>
  <c r="AO161" i="1"/>
  <c r="AP377" i="1"/>
  <c r="AP374" i="1"/>
  <c r="AP371" i="1"/>
  <c r="AO352" i="1"/>
  <c r="AO350" i="1"/>
  <c r="AP349" i="1"/>
  <c r="AP347" i="1"/>
  <c r="AL338" i="1"/>
  <c r="AN337" i="1"/>
  <c r="AO336" i="1"/>
  <c r="AM335" i="1"/>
  <c r="AO334" i="1"/>
  <c r="AP333" i="1"/>
  <c r="AP331" i="1"/>
  <c r="AL322" i="1"/>
  <c r="AN321" i="1"/>
  <c r="AO320" i="1"/>
  <c r="AM319" i="1"/>
  <c r="AO318" i="1"/>
  <c r="AP317" i="1"/>
  <c r="AP315" i="1"/>
  <c r="AL306" i="1"/>
  <c r="AN305" i="1"/>
  <c r="AO304" i="1"/>
  <c r="AM303" i="1"/>
  <c r="AO302" i="1"/>
  <c r="AP301" i="1"/>
  <c r="AP299" i="1"/>
  <c r="AL293" i="1"/>
  <c r="AL289" i="1"/>
  <c r="AN288" i="1"/>
  <c r="AO287" i="1"/>
  <c r="AL285" i="1"/>
  <c r="AM284" i="1"/>
  <c r="AM281" i="1"/>
  <c r="AN280" i="1"/>
  <c r="AP279" i="1"/>
  <c r="AO274" i="1"/>
  <c r="AM265" i="1"/>
  <c r="AL264" i="1"/>
  <c r="AO237" i="1"/>
  <c r="AN229" i="1"/>
  <c r="AP228" i="1"/>
  <c r="AM221" i="1"/>
  <c r="AM217" i="1"/>
  <c r="AN215" i="1"/>
  <c r="AL214" i="1"/>
  <c r="AN213" i="1"/>
  <c r="AN211" i="1"/>
  <c r="AL210" i="1"/>
  <c r="AN209" i="1"/>
  <c r="AP199" i="1"/>
  <c r="AP191" i="1"/>
  <c r="AP190" i="1"/>
  <c r="AP189" i="1"/>
  <c r="AO187" i="1"/>
  <c r="AM186" i="1"/>
  <c r="AO185" i="1"/>
  <c r="AN183" i="1"/>
  <c r="AL182" i="1"/>
  <c r="AN181" i="1"/>
  <c r="AN179" i="1"/>
  <c r="AL178" i="1"/>
  <c r="AN174" i="1"/>
  <c r="AL174" i="1"/>
  <c r="AN171" i="1"/>
  <c r="AN166" i="1"/>
  <c r="AL166" i="1"/>
  <c r="AO377" i="1"/>
  <c r="AO374" i="1"/>
  <c r="AP373" i="1"/>
  <c r="AN371" i="1"/>
  <c r="AP370" i="1"/>
  <c r="AP367" i="1"/>
  <c r="AM350" i="1"/>
  <c r="AO349" i="1"/>
  <c r="AP348" i="1"/>
  <c r="AN347" i="1"/>
  <c r="AP346" i="1"/>
  <c r="AM337" i="1"/>
  <c r="AL335" i="1"/>
  <c r="AM334" i="1"/>
  <c r="AO333" i="1"/>
  <c r="AP332" i="1"/>
  <c r="AN331" i="1"/>
  <c r="AP330" i="1"/>
  <c r="AM321" i="1"/>
  <c r="AL319" i="1"/>
  <c r="AM318" i="1"/>
  <c r="AO317" i="1"/>
  <c r="AP316" i="1"/>
  <c r="AN315" i="1"/>
  <c r="AP314" i="1"/>
  <c r="AM305" i="1"/>
  <c r="AL303" i="1"/>
  <c r="AM302" i="1"/>
  <c r="AO301" i="1"/>
  <c r="AP300" i="1"/>
  <c r="AN299" i="1"/>
  <c r="AP298" i="1"/>
  <c r="AM288" i="1"/>
  <c r="AL284" i="1"/>
  <c r="AL281" i="1"/>
  <c r="AM280" i="1"/>
  <c r="AO279" i="1"/>
  <c r="AP278" i="1"/>
  <c r="AM274" i="1"/>
  <c r="AL265" i="1"/>
  <c r="AO245" i="1"/>
  <c r="AN237" i="1"/>
  <c r="AP236" i="1"/>
  <c r="AM229" i="1"/>
  <c r="AN228" i="1"/>
  <c r="AP227" i="1"/>
  <c r="AP226" i="1"/>
  <c r="AP223" i="1"/>
  <c r="AL221" i="1"/>
  <c r="AL217" i="1"/>
  <c r="AM213" i="1"/>
  <c r="AL209" i="1"/>
  <c r="AN206" i="1"/>
  <c r="AL206" i="1"/>
  <c r="AP203" i="1"/>
  <c r="AP202" i="1"/>
  <c r="AP201" i="1"/>
  <c r="AL193" i="1"/>
  <c r="AM193" i="1"/>
  <c r="AO191" i="1"/>
  <c r="AM190" i="1"/>
  <c r="AO189" i="1"/>
  <c r="AN187" i="1"/>
  <c r="AL186" i="1"/>
  <c r="AN185" i="1"/>
  <c r="AM181" i="1"/>
  <c r="AL175" i="1"/>
  <c r="AN175" i="1"/>
  <c r="AL167" i="1"/>
  <c r="AN167" i="1"/>
  <c r="AL350" i="1"/>
  <c r="AO348" i="1"/>
  <c r="AL334" i="1"/>
  <c r="AO332" i="1"/>
  <c r="AL318" i="1"/>
  <c r="AO316" i="1"/>
  <c r="AL302" i="1"/>
  <c r="AO300" i="1"/>
  <c r="AL280" i="1"/>
  <c r="AN279" i="1"/>
  <c r="AM278" i="1"/>
  <c r="AM275" i="1"/>
  <c r="AL274" i="1"/>
  <c r="AP270" i="1"/>
  <c r="AP244" i="1"/>
  <c r="AM228" i="1"/>
  <c r="AL207" i="1"/>
  <c r="AN207" i="1"/>
  <c r="AO203" i="1"/>
  <c r="AM202" i="1"/>
  <c r="AO201" i="1"/>
  <c r="AP200" i="1"/>
  <c r="AN191" i="1"/>
  <c r="AL190" i="1"/>
  <c r="AN189" i="1"/>
  <c r="AM185" i="1"/>
  <c r="AP173" i="1"/>
  <c r="AP165" i="1"/>
  <c r="AL141" i="1"/>
  <c r="AM141" i="1"/>
  <c r="AN141" i="1"/>
  <c r="AP325" i="1"/>
  <c r="AP323" i="1"/>
  <c r="AP309" i="1"/>
  <c r="AP307" i="1"/>
  <c r="AP282" i="1"/>
  <c r="AO249" i="1"/>
  <c r="AN198" i="1"/>
  <c r="AL198" i="1"/>
  <c r="AM197" i="1"/>
  <c r="AN197" i="1"/>
  <c r="AL177" i="1"/>
  <c r="AM177" i="1"/>
  <c r="AL169" i="1"/>
  <c r="AM169" i="1"/>
  <c r="AL161" i="1"/>
  <c r="AM161" i="1"/>
  <c r="AO157" i="1"/>
  <c r="AO325" i="1"/>
  <c r="AN323" i="1"/>
  <c r="AO309" i="1"/>
  <c r="AN307" i="1"/>
  <c r="AO282" i="1"/>
  <c r="AN249" i="1"/>
  <c r="AP219" i="1"/>
  <c r="AP218" i="1"/>
  <c r="AL199" i="1"/>
  <c r="AN199" i="1"/>
  <c r="AN157" i="1"/>
  <c r="AO338" i="1"/>
  <c r="AP337" i="1"/>
  <c r="AP335" i="1"/>
  <c r="AN325" i="1"/>
  <c r="AM323" i="1"/>
  <c r="AO322" i="1"/>
  <c r="AP321" i="1"/>
  <c r="AP319" i="1"/>
  <c r="AN309" i="1"/>
  <c r="AM307" i="1"/>
  <c r="AO306" i="1"/>
  <c r="AP305" i="1"/>
  <c r="AP303" i="1"/>
  <c r="AP292" i="1"/>
  <c r="AP288" i="1"/>
  <c r="AP284" i="1"/>
  <c r="AM282" i="1"/>
  <c r="AP256" i="1"/>
  <c r="AO219" i="1"/>
  <c r="AM218" i="1"/>
  <c r="AP213" i="1"/>
  <c r="AP209" i="1"/>
  <c r="AP183" i="1"/>
  <c r="AP182" i="1"/>
  <c r="AP181" i="1"/>
  <c r="AP179" i="1"/>
  <c r="AP178" i="1"/>
  <c r="AP177" i="1"/>
  <c r="AP168" i="1"/>
  <c r="AP161" i="1"/>
  <c r="AM157" i="1"/>
  <c r="AM145" i="1"/>
  <c r="AN143" i="1"/>
  <c r="AL142" i="1"/>
  <c r="AM137" i="1"/>
  <c r="AN135" i="1"/>
  <c r="AL134" i="1"/>
  <c r="AN133" i="1"/>
  <c r="AM129" i="1"/>
  <c r="AL125" i="1"/>
  <c r="AL121" i="1"/>
  <c r="AL117" i="1"/>
  <c r="AM113" i="1"/>
  <c r="AN111" i="1"/>
  <c r="AL110" i="1"/>
  <c r="AN109" i="1"/>
  <c r="AM105" i="1"/>
  <c r="AN103" i="1"/>
  <c r="AL102" i="1"/>
  <c r="AN101" i="1"/>
  <c r="AM97" i="1"/>
  <c r="AL93" i="1"/>
  <c r="AL89" i="1"/>
  <c r="AL85" i="1"/>
  <c r="AM81" i="1"/>
  <c r="AN79" i="1"/>
  <c r="AL78" i="1"/>
  <c r="AN77" i="1"/>
  <c r="AM75" i="1"/>
  <c r="AL74" i="1"/>
  <c r="AN73" i="1"/>
  <c r="AM71" i="1"/>
  <c r="AL70" i="1"/>
  <c r="AN69" i="1"/>
  <c r="AP68" i="1"/>
  <c r="AO67" i="1"/>
  <c r="AM133" i="1"/>
  <c r="AM109" i="1"/>
  <c r="AM101" i="1"/>
  <c r="AM77" i="1"/>
  <c r="AM73" i="1"/>
  <c r="AM69" i="1"/>
  <c r="AM68" i="1"/>
  <c r="AN67" i="1"/>
  <c r="AM67" i="1"/>
  <c r="AP64" i="1"/>
  <c r="AM64" i="1"/>
  <c r="AP75" i="1"/>
  <c r="AP71" i="1"/>
  <c r="AO999" i="1"/>
  <c r="AL999" i="1"/>
  <c r="AM999" i="1"/>
  <c r="AP999" i="1"/>
  <c r="AM1003" i="1"/>
  <c r="AO995" i="1"/>
  <c r="AM995" i="1"/>
  <c r="AN995" i="1"/>
  <c r="AP995" i="1"/>
  <c r="AO997" i="1"/>
  <c r="AM997" i="1"/>
  <c r="AO996" i="1"/>
  <c r="AL956" i="1"/>
  <c r="AM956" i="1"/>
  <c r="AO956" i="1"/>
  <c r="AL943" i="1"/>
  <c r="AM943" i="1"/>
  <c r="AM975" i="1"/>
  <c r="AN975" i="1"/>
  <c r="AO975" i="1"/>
  <c r="AO973" i="1"/>
  <c r="AM973" i="1"/>
  <c r="AM957" i="1"/>
  <c r="AO998" i="1"/>
  <c r="AP997" i="1"/>
  <c r="AO993" i="1"/>
  <c r="AM993" i="1"/>
  <c r="AM992" i="1"/>
  <c r="AO992" i="1"/>
  <c r="AL976" i="1"/>
  <c r="AN969" i="1"/>
  <c r="AL960" i="1"/>
  <c r="AM960" i="1"/>
  <c r="AO960" i="1"/>
  <c r="AN953" i="1"/>
  <c r="AL947" i="1"/>
  <c r="AM947" i="1"/>
  <c r="AN947" i="1"/>
  <c r="AO947" i="1"/>
  <c r="AO944" i="1"/>
  <c r="AL931" i="1"/>
  <c r="AM931" i="1"/>
  <c r="AN931" i="1"/>
  <c r="AO931" i="1"/>
  <c r="AM990" i="1"/>
  <c r="AO990" i="1"/>
  <c r="AM989" i="1"/>
  <c r="AM988" i="1"/>
  <c r="AO988" i="1"/>
  <c r="AM987" i="1"/>
  <c r="AO987" i="1"/>
  <c r="AO985" i="1"/>
  <c r="AM985" i="1"/>
  <c r="AM984" i="1"/>
  <c r="AM983" i="1"/>
  <c r="AO983" i="1"/>
  <c r="AM982" i="1"/>
  <c r="AO982" i="1"/>
  <c r="AO981" i="1"/>
  <c r="AM981" i="1"/>
  <c r="AM980" i="1"/>
  <c r="AO980" i="1"/>
  <c r="AO979" i="1"/>
  <c r="AO977" i="1"/>
  <c r="AM977" i="1"/>
  <c r="AP973" i="1"/>
  <c r="AM963" i="1"/>
  <c r="AN963" i="1"/>
  <c r="AO963" i="1"/>
  <c r="AM961" i="1"/>
  <c r="AP957" i="1"/>
  <c r="AO1005" i="1"/>
  <c r="AM1005" i="1"/>
  <c r="AM1004" i="1"/>
  <c r="AO1004" i="1"/>
  <c r="AL998" i="1"/>
  <c r="AL997" i="1"/>
  <c r="AO994" i="1"/>
  <c r="AP993" i="1"/>
  <c r="AP992" i="1"/>
  <c r="AP991" i="1"/>
  <c r="AP975" i="1"/>
  <c r="AN973" i="1"/>
  <c r="AN972" i="1"/>
  <c r="AL964" i="1"/>
  <c r="AM964" i="1"/>
  <c r="AO964" i="1"/>
  <c r="AN957" i="1"/>
  <c r="AL948" i="1"/>
  <c r="AM948" i="1"/>
  <c r="AO948" i="1"/>
  <c r="AP943" i="1"/>
  <c r="AL935" i="1"/>
  <c r="AM935" i="1"/>
  <c r="AN935" i="1"/>
  <c r="AO935" i="1"/>
  <c r="AL973" i="1"/>
  <c r="AM967" i="1"/>
  <c r="AN967" i="1"/>
  <c r="AO967" i="1"/>
  <c r="AO965" i="1"/>
  <c r="AM951" i="1"/>
  <c r="AN951" i="1"/>
  <c r="AO951" i="1"/>
  <c r="AO1001" i="1"/>
  <c r="AM1001" i="1"/>
  <c r="AM1000" i="1"/>
  <c r="AO1000" i="1"/>
  <c r="AL994" i="1"/>
  <c r="AL993" i="1"/>
  <c r="AL992" i="1"/>
  <c r="AN990" i="1"/>
  <c r="AN989" i="1"/>
  <c r="AN988" i="1"/>
  <c r="AN987" i="1"/>
  <c r="AN986" i="1"/>
  <c r="AN985" i="1"/>
  <c r="AN983" i="1"/>
  <c r="AN982" i="1"/>
  <c r="AN981" i="1"/>
  <c r="AN977" i="1"/>
  <c r="AN976" i="1"/>
  <c r="AL968" i="1"/>
  <c r="AM968" i="1"/>
  <c r="AO968" i="1"/>
  <c r="AP963" i="1"/>
  <c r="AN961" i="1"/>
  <c r="AL952" i="1"/>
  <c r="AM952" i="1"/>
  <c r="AO952" i="1"/>
  <c r="AP947" i="1"/>
  <c r="AN944" i="1"/>
  <c r="AL939" i="1"/>
  <c r="AM939" i="1"/>
  <c r="AN939" i="1"/>
  <c r="AO939" i="1"/>
  <c r="AP931" i="1"/>
  <c r="AO969" i="1"/>
  <c r="AM969" i="1"/>
  <c r="AM955" i="1"/>
  <c r="AN955" i="1"/>
  <c r="AO955" i="1"/>
  <c r="AO953" i="1"/>
  <c r="AM953" i="1"/>
  <c r="AL884" i="1"/>
  <c r="AM884" i="1"/>
  <c r="AN883" i="1"/>
  <c r="AO883" i="1"/>
  <c r="AN849" i="1"/>
  <c r="AO849" i="1"/>
  <c r="AN843" i="1"/>
  <c r="AO843" i="1"/>
  <c r="AM843" i="1"/>
  <c r="AN839" i="1"/>
  <c r="AO839" i="1"/>
  <c r="AL839" i="1"/>
  <c r="AM839" i="1"/>
  <c r="AN835" i="1"/>
  <c r="AO835" i="1"/>
  <c r="AL835" i="1"/>
  <c r="AM835" i="1"/>
  <c r="AN831" i="1"/>
  <c r="AO831" i="1"/>
  <c r="AL831" i="1"/>
  <c r="AM831" i="1"/>
  <c r="AN827" i="1"/>
  <c r="AO827" i="1"/>
  <c r="AL827" i="1"/>
  <c r="AM827" i="1"/>
  <c r="AN823" i="1"/>
  <c r="AO823" i="1"/>
  <c r="AL823" i="1"/>
  <c r="AM823" i="1"/>
  <c r="AN819" i="1"/>
  <c r="AO819" i="1"/>
  <c r="AL819" i="1"/>
  <c r="AM819" i="1"/>
  <c r="AN815" i="1"/>
  <c r="AO815" i="1"/>
  <c r="AL815" i="1"/>
  <c r="AM815" i="1"/>
  <c r="AN811" i="1"/>
  <c r="AM811" i="1"/>
  <c r="AN807" i="1"/>
  <c r="AO807" i="1"/>
  <c r="AL807" i="1"/>
  <c r="AM807" i="1"/>
  <c r="AN803" i="1"/>
  <c r="AO803" i="1"/>
  <c r="AL803" i="1"/>
  <c r="AM803" i="1"/>
  <c r="AN799" i="1"/>
  <c r="AO799" i="1"/>
  <c r="AL799" i="1"/>
  <c r="AM799" i="1"/>
  <c r="AN795" i="1"/>
  <c r="AO795" i="1"/>
  <c r="AL795" i="1"/>
  <c r="AM795" i="1"/>
  <c r="AN791" i="1"/>
  <c r="AM791" i="1"/>
  <c r="AM949" i="1"/>
  <c r="AM945" i="1"/>
  <c r="AM941" i="1"/>
  <c r="AO940" i="1"/>
  <c r="AM937" i="1"/>
  <c r="AO936" i="1"/>
  <c r="AO932" i="1"/>
  <c r="AM929" i="1"/>
  <c r="AO928" i="1"/>
  <c r="AM925" i="1"/>
  <c r="AO924" i="1"/>
  <c r="AP923" i="1"/>
  <c r="AL920" i="1"/>
  <c r="AM919" i="1"/>
  <c r="AO918" i="1"/>
  <c r="AM914" i="1"/>
  <c r="AM909" i="1"/>
  <c r="AO908" i="1"/>
  <c r="AP907" i="1"/>
  <c r="AL904" i="1"/>
  <c r="AM903" i="1"/>
  <c r="AM897" i="1"/>
  <c r="AL889" i="1"/>
  <c r="AP885" i="1"/>
  <c r="AM877" i="1"/>
  <c r="AL872" i="1"/>
  <c r="AM872" i="1"/>
  <c r="AN865" i="1"/>
  <c r="AP864" i="1"/>
  <c r="AP863" i="1"/>
  <c r="AN845" i="1"/>
  <c r="AO845" i="1"/>
  <c r="AL900" i="1"/>
  <c r="AM900" i="1"/>
  <c r="AN899" i="1"/>
  <c r="AO899" i="1"/>
  <c r="AL892" i="1"/>
  <c r="AM892" i="1"/>
  <c r="AN891" i="1"/>
  <c r="AO891" i="1"/>
  <c r="AL860" i="1"/>
  <c r="AM860" i="1"/>
  <c r="AN859" i="1"/>
  <c r="AO859" i="1"/>
  <c r="AM940" i="1"/>
  <c r="AM936" i="1"/>
  <c r="AM932" i="1"/>
  <c r="AM928" i="1"/>
  <c r="AO927" i="1"/>
  <c r="AL924" i="1"/>
  <c r="AM923" i="1"/>
  <c r="AO922" i="1"/>
  <c r="AM918" i="1"/>
  <c r="AP911" i="1"/>
  <c r="AL908" i="1"/>
  <c r="AM907" i="1"/>
  <c r="AO906" i="1"/>
  <c r="AO901" i="1"/>
  <c r="AM885" i="1"/>
  <c r="AM883" i="1"/>
  <c r="AN879" i="1"/>
  <c r="AO879" i="1"/>
  <c r="AL865" i="1"/>
  <c r="AP861" i="1"/>
  <c r="AM849" i="1"/>
  <c r="AP843" i="1"/>
  <c r="AN927" i="1"/>
  <c r="AL923" i="1"/>
  <c r="AN922" i="1"/>
  <c r="AN911" i="1"/>
  <c r="AL907" i="1"/>
  <c r="AN906" i="1"/>
  <c r="AN901" i="1"/>
  <c r="AP900" i="1"/>
  <c r="AP899" i="1"/>
  <c r="AP891" i="1"/>
  <c r="AL885" i="1"/>
  <c r="AL883" i="1"/>
  <c r="AL868" i="1"/>
  <c r="AM868" i="1"/>
  <c r="AN867" i="1"/>
  <c r="AO867" i="1"/>
  <c r="AN861" i="1"/>
  <c r="AP860" i="1"/>
  <c r="AP859" i="1"/>
  <c r="AN857" i="1"/>
  <c r="AO857" i="1"/>
  <c r="AN855" i="1"/>
  <c r="AO855" i="1"/>
  <c r="AL849" i="1"/>
  <c r="AL843" i="1"/>
  <c r="AP839" i="1"/>
  <c r="AP835" i="1"/>
  <c r="AP831" i="1"/>
  <c r="AP827" i="1"/>
  <c r="AP823" i="1"/>
  <c r="AP819" i="1"/>
  <c r="AP815" i="1"/>
  <c r="AP811" i="1"/>
  <c r="AP807" i="1"/>
  <c r="AP803" i="1"/>
  <c r="AP799" i="1"/>
  <c r="AP795" i="1"/>
  <c r="AO978" i="1"/>
  <c r="AO974" i="1"/>
  <c r="AO970" i="1"/>
  <c r="AO966" i="1"/>
  <c r="AO962" i="1"/>
  <c r="AO958" i="1"/>
  <c r="AO954" i="1"/>
  <c r="AM922" i="1"/>
  <c r="AM911" i="1"/>
  <c r="AM906" i="1"/>
  <c r="AM901" i="1"/>
  <c r="AO900" i="1"/>
  <c r="AM899" i="1"/>
  <c r="AM893" i="1"/>
  <c r="AO892" i="1"/>
  <c r="AM891" i="1"/>
  <c r="AL888" i="1"/>
  <c r="AM888" i="1"/>
  <c r="AN887" i="1"/>
  <c r="AO887" i="1"/>
  <c r="AP869" i="1"/>
  <c r="AM861" i="1"/>
  <c r="AO860" i="1"/>
  <c r="AM859" i="1"/>
  <c r="AL911" i="1"/>
  <c r="AN900" i="1"/>
  <c r="AL899" i="1"/>
  <c r="AL896" i="1"/>
  <c r="AM896" i="1"/>
  <c r="AN895" i="1"/>
  <c r="AO895" i="1"/>
  <c r="AN892" i="1"/>
  <c r="AL891" i="1"/>
  <c r="AL876" i="1"/>
  <c r="AM876" i="1"/>
  <c r="AN875" i="1"/>
  <c r="AO875" i="1"/>
  <c r="AL861" i="1"/>
  <c r="AN860" i="1"/>
  <c r="AL859" i="1"/>
  <c r="AN853" i="1"/>
  <c r="AO853" i="1"/>
  <c r="AN851" i="1"/>
  <c r="AO851" i="1"/>
  <c r="AO920" i="1"/>
  <c r="AM915" i="1"/>
  <c r="AO904" i="1"/>
  <c r="AP903" i="1"/>
  <c r="AN889" i="1"/>
  <c r="AP888" i="1"/>
  <c r="AP887" i="1"/>
  <c r="AP877" i="1"/>
  <c r="AM869" i="1"/>
  <c r="AO868" i="1"/>
  <c r="AM867" i="1"/>
  <c r="AL864" i="1"/>
  <c r="AM864" i="1"/>
  <c r="AN863" i="1"/>
  <c r="AO863" i="1"/>
  <c r="AM857" i="1"/>
  <c r="AM855" i="1"/>
  <c r="AN847" i="1"/>
  <c r="AM847" i="1"/>
  <c r="AM787" i="1"/>
  <c r="AM779" i="1"/>
  <c r="AM771" i="1"/>
  <c r="AM763" i="1"/>
  <c r="AM759" i="1"/>
  <c r="AM755" i="1"/>
  <c r="AM751" i="1"/>
  <c r="AM747" i="1"/>
  <c r="AM743" i="1"/>
  <c r="AM739" i="1"/>
  <c r="AM735" i="1"/>
  <c r="AM731" i="1"/>
  <c r="AM727" i="1"/>
  <c r="AM723" i="1"/>
  <c r="AM719" i="1"/>
  <c r="AM715" i="1"/>
  <c r="AM711" i="1"/>
  <c r="AM707" i="1"/>
  <c r="AM703" i="1"/>
  <c r="AM699" i="1"/>
  <c r="AM695" i="1"/>
  <c r="AM691" i="1"/>
  <c r="AM687" i="1"/>
  <c r="AM683" i="1"/>
  <c r="AM679" i="1"/>
  <c r="AM675" i="1"/>
  <c r="AM671" i="1"/>
  <c r="AM667" i="1"/>
  <c r="AM663" i="1"/>
  <c r="AM659" i="1"/>
  <c r="AM655" i="1"/>
  <c r="AM651" i="1"/>
  <c r="AM647" i="1"/>
  <c r="AM643" i="1"/>
  <c r="AM639" i="1"/>
  <c r="AM635" i="1"/>
  <c r="AM631" i="1"/>
  <c r="AO472" i="1"/>
  <c r="AL464" i="1"/>
  <c r="AM464" i="1"/>
  <c r="AN464" i="1"/>
  <c r="AO464" i="1"/>
  <c r="AL787" i="1"/>
  <c r="AL783" i="1"/>
  <c r="AL779" i="1"/>
  <c r="AL775" i="1"/>
  <c r="AL771" i="1"/>
  <c r="AL767" i="1"/>
  <c r="AL763" i="1"/>
  <c r="AL755" i="1"/>
  <c r="AL751" i="1"/>
  <c r="AL747" i="1"/>
  <c r="AL743" i="1"/>
  <c r="AL739" i="1"/>
  <c r="AL731" i="1"/>
  <c r="AL727" i="1"/>
  <c r="AL723" i="1"/>
  <c r="AL719" i="1"/>
  <c r="AL715" i="1"/>
  <c r="AL711" i="1"/>
  <c r="AL707" i="1"/>
  <c r="AL703" i="1"/>
  <c r="AL699" i="1"/>
  <c r="AL695" i="1"/>
  <c r="AL691" i="1"/>
  <c r="AL687" i="1"/>
  <c r="AL683" i="1"/>
  <c r="AL679" i="1"/>
  <c r="AL675" i="1"/>
  <c r="AL671" i="1"/>
  <c r="AL667" i="1"/>
  <c r="AL663" i="1"/>
  <c r="AL659" i="1"/>
  <c r="AL651" i="1"/>
  <c r="AL647" i="1"/>
  <c r="AL639" i="1"/>
  <c r="AL635" i="1"/>
  <c r="AL631" i="1"/>
  <c r="AL627" i="1"/>
  <c r="AL623" i="1"/>
  <c r="AL619" i="1"/>
  <c r="AL615" i="1"/>
  <c r="AL611" i="1"/>
  <c r="AL607" i="1"/>
  <c r="AL603" i="1"/>
  <c r="AL599" i="1"/>
  <c r="AL595" i="1"/>
  <c r="AL591" i="1"/>
  <c r="AL587" i="1"/>
  <c r="AL583" i="1"/>
  <c r="AL579" i="1"/>
  <c r="AL575" i="1"/>
  <c r="AL571" i="1"/>
  <c r="AL567" i="1"/>
  <c r="AL563" i="1"/>
  <c r="AL559" i="1"/>
  <c r="AM554" i="1"/>
  <c r="AO553" i="1"/>
  <c r="AM549" i="1"/>
  <c r="AP547" i="1"/>
  <c r="AL544" i="1"/>
  <c r="AM543" i="1"/>
  <c r="AO542" i="1"/>
  <c r="AM538" i="1"/>
  <c r="AO537" i="1"/>
  <c r="AM533" i="1"/>
  <c r="AP531" i="1"/>
  <c r="AL528" i="1"/>
  <c r="AO526" i="1"/>
  <c r="AO521" i="1"/>
  <c r="AP515" i="1"/>
  <c r="AL512" i="1"/>
  <c r="AO510" i="1"/>
  <c r="AM508" i="1"/>
  <c r="AN508" i="1"/>
  <c r="AM505" i="1"/>
  <c r="AO502" i="1"/>
  <c r="AM500" i="1"/>
  <c r="AN500" i="1"/>
  <c r="AM497" i="1"/>
  <c r="AO494" i="1"/>
  <c r="AM492" i="1"/>
  <c r="AN492" i="1"/>
  <c r="AM489" i="1"/>
  <c r="AO486" i="1"/>
  <c r="AM484" i="1"/>
  <c r="AN484" i="1"/>
  <c r="AM481" i="1"/>
  <c r="AO478" i="1"/>
  <c r="AM476" i="1"/>
  <c r="AN476" i="1"/>
  <c r="AL460" i="1"/>
  <c r="AM460" i="1"/>
  <c r="AN460" i="1"/>
  <c r="AO460" i="1"/>
  <c r="AO841" i="1"/>
  <c r="AO837" i="1"/>
  <c r="AO833" i="1"/>
  <c r="AO825" i="1"/>
  <c r="AO821" i="1"/>
  <c r="AO817" i="1"/>
  <c r="AO813" i="1"/>
  <c r="AO809" i="1"/>
  <c r="AO805" i="1"/>
  <c r="AO797" i="1"/>
  <c r="AO793" i="1"/>
  <c r="AO789" i="1"/>
  <c r="AO785" i="1"/>
  <c r="AO781" i="1"/>
  <c r="AO777" i="1"/>
  <c r="AO773" i="1"/>
  <c r="AO769" i="1"/>
  <c r="AO761" i="1"/>
  <c r="AO757" i="1"/>
  <c r="AO753" i="1"/>
  <c r="AO745" i="1"/>
  <c r="AO741" i="1"/>
  <c r="AO737" i="1"/>
  <c r="AO733" i="1"/>
  <c r="AO729" i="1"/>
  <c r="AO725" i="1"/>
  <c r="AO721" i="1"/>
  <c r="AO713" i="1"/>
  <c r="AO709" i="1"/>
  <c r="AO705" i="1"/>
  <c r="AO701" i="1"/>
  <c r="AO697" i="1"/>
  <c r="AO693" i="1"/>
  <c r="AO689" i="1"/>
  <c r="AO685" i="1"/>
  <c r="AO681" i="1"/>
  <c r="AO677" i="1"/>
  <c r="AO673" i="1"/>
  <c r="AO669" i="1"/>
  <c r="AO665" i="1"/>
  <c r="AO661" i="1"/>
  <c r="AO657" i="1"/>
  <c r="AO653" i="1"/>
  <c r="AO649" i="1"/>
  <c r="AO645" i="1"/>
  <c r="AO641" i="1"/>
  <c r="AO637" i="1"/>
  <c r="AO633" i="1"/>
  <c r="AO629" i="1"/>
  <c r="AO625" i="1"/>
  <c r="AO621" i="1"/>
  <c r="AO617" i="1"/>
  <c r="AO613" i="1"/>
  <c r="AO609" i="1"/>
  <c r="AO605" i="1"/>
  <c r="AO601" i="1"/>
  <c r="AO597" i="1"/>
  <c r="AO593" i="1"/>
  <c r="AO589" i="1"/>
  <c r="AO585" i="1"/>
  <c r="AO581" i="1"/>
  <c r="AO577" i="1"/>
  <c r="AO573" i="1"/>
  <c r="AO569" i="1"/>
  <c r="AO565" i="1"/>
  <c r="AO561" i="1"/>
  <c r="AO557" i="1"/>
  <c r="AL554" i="1"/>
  <c r="AN553" i="1"/>
  <c r="AL549" i="1"/>
  <c r="AN547" i="1"/>
  <c r="AL543" i="1"/>
  <c r="AN542" i="1"/>
  <c r="AL538" i="1"/>
  <c r="AN537" i="1"/>
  <c r="AP536" i="1"/>
  <c r="AL533" i="1"/>
  <c r="AN531" i="1"/>
  <c r="AL527" i="1"/>
  <c r="AN526" i="1"/>
  <c r="AL522" i="1"/>
  <c r="AN521" i="1"/>
  <c r="AP520" i="1"/>
  <c r="AL517" i="1"/>
  <c r="AN515" i="1"/>
  <c r="AN510" i="1"/>
  <c r="AP509" i="1"/>
  <c r="AN502" i="1"/>
  <c r="AP501" i="1"/>
  <c r="AN494" i="1"/>
  <c r="AP493" i="1"/>
  <c r="AN486" i="1"/>
  <c r="AP485" i="1"/>
  <c r="AN478" i="1"/>
  <c r="AL456" i="1"/>
  <c r="AM456" i="1"/>
  <c r="AN456" i="1"/>
  <c r="AO456" i="1"/>
  <c r="AO552" i="1"/>
  <c r="AP551" i="1"/>
  <c r="AM547" i="1"/>
  <c r="AO536" i="1"/>
  <c r="AP535" i="1"/>
  <c r="AM531" i="1"/>
  <c r="AO520" i="1"/>
  <c r="AP519" i="1"/>
  <c r="AM515" i="1"/>
  <c r="AO509" i="1"/>
  <c r="AP508" i="1"/>
  <c r="AO501" i="1"/>
  <c r="AP500" i="1"/>
  <c r="AO493" i="1"/>
  <c r="AP492" i="1"/>
  <c r="AP484" i="1"/>
  <c r="AL452" i="1"/>
  <c r="AM452" i="1"/>
  <c r="AN452" i="1"/>
  <c r="AO452" i="1"/>
  <c r="AP464" i="1"/>
  <c r="AL448" i="1"/>
  <c r="AM448" i="1"/>
  <c r="AN448" i="1"/>
  <c r="AO448" i="1"/>
  <c r="AP555" i="1"/>
  <c r="AO550" i="1"/>
  <c r="AO545" i="1"/>
  <c r="AP539" i="1"/>
  <c r="AO534" i="1"/>
  <c r="AO529" i="1"/>
  <c r="AP523" i="1"/>
  <c r="AM504" i="1"/>
  <c r="AN504" i="1"/>
  <c r="AM488" i="1"/>
  <c r="AN488" i="1"/>
  <c r="AM480" i="1"/>
  <c r="AN480" i="1"/>
  <c r="AM472" i="1"/>
  <c r="AN472" i="1"/>
  <c r="AL444" i="1"/>
  <c r="AM444" i="1"/>
  <c r="AN444" i="1"/>
  <c r="AO444" i="1"/>
  <c r="AM856" i="1"/>
  <c r="AM852" i="1"/>
  <c r="AM848" i="1"/>
  <c r="AM844" i="1"/>
  <c r="AM840" i="1"/>
  <c r="AM836" i="1"/>
  <c r="AM832" i="1"/>
  <c r="AM828" i="1"/>
  <c r="AM824" i="1"/>
  <c r="AM820" i="1"/>
  <c r="AM816" i="1"/>
  <c r="AM808" i="1"/>
  <c r="AM804" i="1"/>
  <c r="AM800" i="1"/>
  <c r="AM796" i="1"/>
  <c r="AM792" i="1"/>
  <c r="AM788" i="1"/>
  <c r="AO787" i="1"/>
  <c r="AM784" i="1"/>
  <c r="AM780" i="1"/>
  <c r="AO779" i="1"/>
  <c r="AM776" i="1"/>
  <c r="AO775" i="1"/>
  <c r="AM772" i="1"/>
  <c r="AO771" i="1"/>
  <c r="AM768" i="1"/>
  <c r="AM764" i="1"/>
  <c r="AO763" i="1"/>
  <c r="AM756" i="1"/>
  <c r="AO755" i="1"/>
  <c r="AM752" i="1"/>
  <c r="AO751" i="1"/>
  <c r="AM748" i="1"/>
  <c r="AO747" i="1"/>
  <c r="AM744" i="1"/>
  <c r="AO743" i="1"/>
  <c r="AM740" i="1"/>
  <c r="AO739" i="1"/>
  <c r="AM736" i="1"/>
  <c r="AO735" i="1"/>
  <c r="AM732" i="1"/>
  <c r="AO731" i="1"/>
  <c r="AM728" i="1"/>
  <c r="AO727" i="1"/>
  <c r="AM724" i="1"/>
  <c r="AO723" i="1"/>
  <c r="AM720" i="1"/>
  <c r="AM716" i="1"/>
  <c r="AO715" i="1"/>
  <c r="AM712" i="1"/>
  <c r="AO711" i="1"/>
  <c r="AM708" i="1"/>
  <c r="AO707" i="1"/>
  <c r="AM704" i="1"/>
  <c r="AO703" i="1"/>
  <c r="AM700" i="1"/>
  <c r="AO699" i="1"/>
  <c r="AM696" i="1"/>
  <c r="AO695" i="1"/>
  <c r="AO691" i="1"/>
  <c r="AO687" i="1"/>
  <c r="AO683" i="1"/>
  <c r="AO679" i="1"/>
  <c r="AO675" i="1"/>
  <c r="AO671" i="1"/>
  <c r="AO667" i="1"/>
  <c r="AO663" i="1"/>
  <c r="AO659" i="1"/>
  <c r="AO655" i="1"/>
  <c r="AO651" i="1"/>
  <c r="AO647" i="1"/>
  <c r="AO643" i="1"/>
  <c r="AO639" i="1"/>
  <c r="AO635" i="1"/>
  <c r="AO631" i="1"/>
  <c r="AO627" i="1"/>
  <c r="AO623" i="1"/>
  <c r="AO619" i="1"/>
  <c r="AO615" i="1"/>
  <c r="AO611" i="1"/>
  <c r="AO607" i="1"/>
  <c r="AO603" i="1"/>
  <c r="AO599" i="1"/>
  <c r="AO591" i="1"/>
  <c r="AO587" i="1"/>
  <c r="AO583" i="1"/>
  <c r="AO579" i="1"/>
  <c r="AO575" i="1"/>
  <c r="AO571" i="1"/>
  <c r="AO567" i="1"/>
  <c r="AO563" i="1"/>
  <c r="AO559" i="1"/>
  <c r="AN555" i="1"/>
  <c r="AN550" i="1"/>
  <c r="AN545" i="1"/>
  <c r="AP544" i="1"/>
  <c r="AN539" i="1"/>
  <c r="AN534" i="1"/>
  <c r="AN529" i="1"/>
  <c r="AP528" i="1"/>
  <c r="AN523" i="1"/>
  <c r="AN518" i="1"/>
  <c r="AN513" i="1"/>
  <c r="AP512" i="1"/>
  <c r="AN506" i="1"/>
  <c r="AP505" i="1"/>
  <c r="AN498" i="1"/>
  <c r="AP497" i="1"/>
  <c r="AN490" i="1"/>
  <c r="AP489" i="1"/>
  <c r="AN482" i="1"/>
  <c r="AP481" i="1"/>
  <c r="AL440" i="1"/>
  <c r="AN440" i="1"/>
  <c r="AO440" i="1"/>
  <c r="AM555" i="1"/>
  <c r="AO544" i="1"/>
  <c r="AP543" i="1"/>
  <c r="AL540" i="1"/>
  <c r="AM539" i="1"/>
  <c r="AO528" i="1"/>
  <c r="AP527" i="1"/>
  <c r="AL524" i="1"/>
  <c r="AM523" i="1"/>
  <c r="AO512" i="1"/>
  <c r="AO505" i="1"/>
  <c r="AP504" i="1"/>
  <c r="AO497" i="1"/>
  <c r="AP496" i="1"/>
  <c r="AO489" i="1"/>
  <c r="AP488" i="1"/>
  <c r="AO481" i="1"/>
  <c r="AP480" i="1"/>
  <c r="AP472" i="1"/>
  <c r="AL468" i="1"/>
  <c r="AM468" i="1"/>
  <c r="AN468" i="1"/>
  <c r="AP452" i="1"/>
  <c r="AO436" i="1"/>
  <c r="AO432" i="1"/>
  <c r="AO428" i="1"/>
  <c r="AO424" i="1"/>
  <c r="AO420" i="1"/>
  <c r="AO416" i="1"/>
  <c r="AO412" i="1"/>
  <c r="AO408" i="1"/>
  <c r="AO404" i="1"/>
  <c r="AO400" i="1"/>
  <c r="AO396" i="1"/>
  <c r="AO392" i="1"/>
  <c r="AO388" i="1"/>
  <c r="AO384" i="1"/>
  <c r="AO380" i="1"/>
  <c r="AO376" i="1"/>
  <c r="AO372" i="1"/>
  <c r="AO368" i="1"/>
  <c r="AO364" i="1"/>
  <c r="AO360" i="1"/>
  <c r="AO356" i="1"/>
  <c r="AM283" i="1"/>
  <c r="AM267" i="1"/>
  <c r="AM263" i="1"/>
  <c r="AN262" i="1"/>
  <c r="AO262" i="1"/>
  <c r="AL260" i="1"/>
  <c r="AL255" i="1"/>
  <c r="AM255" i="1"/>
  <c r="AN254" i="1"/>
  <c r="AO254" i="1"/>
  <c r="AL252" i="1"/>
  <c r="AL247" i="1"/>
  <c r="AM247" i="1"/>
  <c r="AN246" i="1"/>
  <c r="AO246" i="1"/>
  <c r="AL244" i="1"/>
  <c r="AL239" i="1"/>
  <c r="AM239" i="1"/>
  <c r="AN238" i="1"/>
  <c r="AO238" i="1"/>
  <c r="AL236" i="1"/>
  <c r="AL231" i="1"/>
  <c r="AM231" i="1"/>
  <c r="AN230" i="1"/>
  <c r="AO230" i="1"/>
  <c r="AN220" i="1"/>
  <c r="AO220" i="1"/>
  <c r="AL188" i="1"/>
  <c r="AN188" i="1"/>
  <c r="AO188" i="1"/>
  <c r="AL156" i="1"/>
  <c r="AN156" i="1"/>
  <c r="AO156" i="1"/>
  <c r="AL124" i="1"/>
  <c r="AN124" i="1"/>
  <c r="AO124" i="1"/>
  <c r="AL92" i="1"/>
  <c r="AN92" i="1"/>
  <c r="AO92" i="1"/>
  <c r="AN436" i="1"/>
  <c r="AN432" i="1"/>
  <c r="AN428" i="1"/>
  <c r="AN424" i="1"/>
  <c r="AN420" i="1"/>
  <c r="AN416" i="1"/>
  <c r="AN412" i="1"/>
  <c r="AN408" i="1"/>
  <c r="AN404" i="1"/>
  <c r="AN400" i="1"/>
  <c r="AN396" i="1"/>
  <c r="AN392" i="1"/>
  <c r="AN388" i="1"/>
  <c r="AN384" i="1"/>
  <c r="AN380" i="1"/>
  <c r="AN376" i="1"/>
  <c r="AN372" i="1"/>
  <c r="AN368" i="1"/>
  <c r="AN364" i="1"/>
  <c r="AN360" i="1"/>
  <c r="AN356" i="1"/>
  <c r="AN352" i="1"/>
  <c r="AN348" i="1"/>
  <c r="AN344" i="1"/>
  <c r="AN340" i="1"/>
  <c r="AN336" i="1"/>
  <c r="AN332" i="1"/>
  <c r="AN328" i="1"/>
  <c r="AN324" i="1"/>
  <c r="AN320" i="1"/>
  <c r="AN316" i="1"/>
  <c r="AN312" i="1"/>
  <c r="AN308" i="1"/>
  <c r="AN304" i="1"/>
  <c r="AN300" i="1"/>
  <c r="AN296" i="1"/>
  <c r="AN292" i="1"/>
  <c r="AP291" i="1"/>
  <c r="AN287" i="1"/>
  <c r="AO286" i="1"/>
  <c r="AN276" i="1"/>
  <c r="AP275" i="1"/>
  <c r="AN271" i="1"/>
  <c r="AO270" i="1"/>
  <c r="AO256" i="1"/>
  <c r="AO248" i="1"/>
  <c r="AO240" i="1"/>
  <c r="AO232" i="1"/>
  <c r="AM224" i="1"/>
  <c r="AO223" i="1"/>
  <c r="AM222" i="1"/>
  <c r="AL216" i="1"/>
  <c r="AN216" i="1"/>
  <c r="AO216" i="1"/>
  <c r="AP196" i="1"/>
  <c r="AL184" i="1"/>
  <c r="AN184" i="1"/>
  <c r="AO184" i="1"/>
  <c r="AP164" i="1"/>
  <c r="AL152" i="1"/>
  <c r="AN152" i="1"/>
  <c r="AO152" i="1"/>
  <c r="AP132" i="1"/>
  <c r="AL120" i="1"/>
  <c r="AN120" i="1"/>
  <c r="AO120" i="1"/>
  <c r="AP100" i="1"/>
  <c r="AL88" i="1"/>
  <c r="AN88" i="1"/>
  <c r="AO88" i="1"/>
  <c r="AP72" i="1"/>
  <c r="AM436" i="1"/>
  <c r="AM432" i="1"/>
  <c r="AM428" i="1"/>
  <c r="AM424" i="1"/>
  <c r="AM420" i="1"/>
  <c r="AM416" i="1"/>
  <c r="AM412" i="1"/>
  <c r="AM408" i="1"/>
  <c r="AM404" i="1"/>
  <c r="AM400" i="1"/>
  <c r="AM396" i="1"/>
  <c r="AM392" i="1"/>
  <c r="AM388" i="1"/>
  <c r="AM384" i="1"/>
  <c r="AM380" i="1"/>
  <c r="AM376" i="1"/>
  <c r="AM372" i="1"/>
  <c r="AM368" i="1"/>
  <c r="AM364" i="1"/>
  <c r="AM360" i="1"/>
  <c r="AM356" i="1"/>
  <c r="AM352" i="1"/>
  <c r="AM348" i="1"/>
  <c r="AM344" i="1"/>
  <c r="AM340" i="1"/>
  <c r="AM336" i="1"/>
  <c r="AM332" i="1"/>
  <c r="AM328" i="1"/>
  <c r="AM324" i="1"/>
  <c r="AM320" i="1"/>
  <c r="AM316" i="1"/>
  <c r="AM312" i="1"/>
  <c r="AM308" i="1"/>
  <c r="AM304" i="1"/>
  <c r="AM300" i="1"/>
  <c r="AM296" i="1"/>
  <c r="AM292" i="1"/>
  <c r="AO291" i="1"/>
  <c r="AM287" i="1"/>
  <c r="AM286" i="1"/>
  <c r="AM276" i="1"/>
  <c r="AO275" i="1"/>
  <c r="AP274" i="1"/>
  <c r="AM271" i="1"/>
  <c r="AM270" i="1"/>
  <c r="AN264" i="1"/>
  <c r="AP263" i="1"/>
  <c r="AP262" i="1"/>
  <c r="AN256" i="1"/>
  <c r="AP255" i="1"/>
  <c r="AP254" i="1"/>
  <c r="AN248" i="1"/>
  <c r="AP247" i="1"/>
  <c r="AP246" i="1"/>
  <c r="AN240" i="1"/>
  <c r="AP239" i="1"/>
  <c r="AP238" i="1"/>
  <c r="AN232" i="1"/>
  <c r="AP231" i="1"/>
  <c r="AP230" i="1"/>
  <c r="AL224" i="1"/>
  <c r="AP220" i="1"/>
  <c r="AL212" i="1"/>
  <c r="AN212" i="1"/>
  <c r="AO212" i="1"/>
  <c r="AP192" i="1"/>
  <c r="AL180" i="1"/>
  <c r="AN180" i="1"/>
  <c r="AO180" i="1"/>
  <c r="AP160" i="1"/>
  <c r="AL148" i="1"/>
  <c r="AN148" i="1"/>
  <c r="AO148" i="1"/>
  <c r="AP128" i="1"/>
  <c r="AL116" i="1"/>
  <c r="AN116" i="1"/>
  <c r="AO116" i="1"/>
  <c r="AP96" i="1"/>
  <c r="AL84" i="1"/>
  <c r="AN84" i="1"/>
  <c r="AO84" i="1"/>
  <c r="AN291" i="1"/>
  <c r="AL286" i="1"/>
  <c r="AN275" i="1"/>
  <c r="AL270" i="1"/>
  <c r="AO263" i="1"/>
  <c r="AM262" i="1"/>
  <c r="AO255" i="1"/>
  <c r="AM254" i="1"/>
  <c r="AO247" i="1"/>
  <c r="AM246" i="1"/>
  <c r="AO239" i="1"/>
  <c r="AM238" i="1"/>
  <c r="AO231" i="1"/>
  <c r="AM230" i="1"/>
  <c r="AL227" i="1"/>
  <c r="AM227" i="1"/>
  <c r="AN226" i="1"/>
  <c r="AO226" i="1"/>
  <c r="AM220" i="1"/>
  <c r="AL208" i="1"/>
  <c r="AN208" i="1"/>
  <c r="AO208" i="1"/>
  <c r="AP188" i="1"/>
  <c r="AL176" i="1"/>
  <c r="AN176" i="1"/>
  <c r="AO176" i="1"/>
  <c r="AP156" i="1"/>
  <c r="AL144" i="1"/>
  <c r="AN144" i="1"/>
  <c r="AO144" i="1"/>
  <c r="AP124" i="1"/>
  <c r="AL112" i="1"/>
  <c r="AN112" i="1"/>
  <c r="AO112" i="1"/>
  <c r="AP92" i="1"/>
  <c r="AL80" i="1"/>
  <c r="AN80" i="1"/>
  <c r="AO80" i="1"/>
  <c r="AN266" i="1"/>
  <c r="AO266" i="1"/>
  <c r="AL259" i="1"/>
  <c r="AM259" i="1"/>
  <c r="AN258" i="1"/>
  <c r="AO258" i="1"/>
  <c r="AL251" i="1"/>
  <c r="AM251" i="1"/>
  <c r="AN250" i="1"/>
  <c r="AO250" i="1"/>
  <c r="AL243" i="1"/>
  <c r="AM243" i="1"/>
  <c r="AN242" i="1"/>
  <c r="AO242" i="1"/>
  <c r="AL235" i="1"/>
  <c r="AM235" i="1"/>
  <c r="AN234" i="1"/>
  <c r="AO234" i="1"/>
  <c r="AL204" i="1"/>
  <c r="AN204" i="1"/>
  <c r="AO204" i="1"/>
  <c r="AL172" i="1"/>
  <c r="AN172" i="1"/>
  <c r="AO172" i="1"/>
  <c r="AL140" i="1"/>
  <c r="AN140" i="1"/>
  <c r="AO140" i="1"/>
  <c r="AL108" i="1"/>
  <c r="AN108" i="1"/>
  <c r="AO108" i="1"/>
  <c r="AL76" i="1"/>
  <c r="AN76" i="1"/>
  <c r="AO76" i="1"/>
  <c r="AP283" i="1"/>
  <c r="AO278" i="1"/>
  <c r="AP267" i="1"/>
  <c r="AO260" i="1"/>
  <c r="AO252" i="1"/>
  <c r="AO244" i="1"/>
  <c r="AO236" i="1"/>
  <c r="AL200" i="1"/>
  <c r="AN200" i="1"/>
  <c r="AO200" i="1"/>
  <c r="AM184" i="1"/>
  <c r="AL168" i="1"/>
  <c r="AN168" i="1"/>
  <c r="AO168" i="1"/>
  <c r="AM152" i="1"/>
  <c r="AL136" i="1"/>
  <c r="AN136" i="1"/>
  <c r="AO136" i="1"/>
  <c r="AM120" i="1"/>
  <c r="AL104" i="1"/>
  <c r="AN104" i="1"/>
  <c r="AO104" i="1"/>
  <c r="AM88" i="1"/>
  <c r="AO283" i="1"/>
  <c r="AO267" i="1"/>
  <c r="AP266" i="1"/>
  <c r="AN260" i="1"/>
  <c r="AP259" i="1"/>
  <c r="AP258" i="1"/>
  <c r="AN252" i="1"/>
  <c r="AP251" i="1"/>
  <c r="AP250" i="1"/>
  <c r="AN244" i="1"/>
  <c r="AP243" i="1"/>
  <c r="AP242" i="1"/>
  <c r="AN236" i="1"/>
  <c r="AP235" i="1"/>
  <c r="AP234" i="1"/>
  <c r="AL223" i="1"/>
  <c r="AM223" i="1"/>
  <c r="AN222" i="1"/>
  <c r="AO222" i="1"/>
  <c r="AL196" i="1"/>
  <c r="AN196" i="1"/>
  <c r="AO196" i="1"/>
  <c r="AL164" i="1"/>
  <c r="AN164" i="1"/>
  <c r="AO164" i="1"/>
  <c r="AL132" i="1"/>
  <c r="AN132" i="1"/>
  <c r="AO132" i="1"/>
  <c r="AL100" i="1"/>
  <c r="AN100" i="1"/>
  <c r="AO100" i="1"/>
  <c r="AL72" i="1"/>
  <c r="AN72" i="1"/>
  <c r="AO72" i="1"/>
  <c r="AN283" i="1"/>
  <c r="AN267" i="1"/>
  <c r="AM266" i="1"/>
  <c r="AO259" i="1"/>
  <c r="AM258" i="1"/>
  <c r="AO251" i="1"/>
  <c r="AM250" i="1"/>
  <c r="AO243" i="1"/>
  <c r="AM242" i="1"/>
  <c r="AO235" i="1"/>
  <c r="AM234" i="1"/>
  <c r="AP224" i="1"/>
  <c r="AP204" i="1"/>
  <c r="AL192" i="1"/>
  <c r="AN192" i="1"/>
  <c r="AO192" i="1"/>
  <c r="AP172" i="1"/>
  <c r="AL160" i="1"/>
  <c r="AN160" i="1"/>
  <c r="AO160" i="1"/>
  <c r="AP140" i="1"/>
  <c r="AL128" i="1"/>
  <c r="AN128" i="1"/>
  <c r="AO128" i="1"/>
  <c r="AP108" i="1"/>
  <c r="AL96" i="1"/>
  <c r="AN96" i="1"/>
  <c r="AO96" i="1"/>
  <c r="AP76" i="1"/>
  <c r="AO68" i="1"/>
  <c r="AO64" i="1"/>
  <c r="AO60" i="1"/>
  <c r="AN68" i="1"/>
  <c r="AN64" i="1"/>
  <c r="AN60" i="1"/>
  <c r="J30" i="1"/>
  <c r="J22" i="1"/>
  <c r="AM219" i="1"/>
  <c r="AO218" i="1"/>
  <c r="AM215" i="1"/>
  <c r="AO214" i="1"/>
  <c r="AM211" i="1"/>
  <c r="AO210" i="1"/>
  <c r="AM207" i="1"/>
  <c r="AO206" i="1"/>
  <c r="AM203" i="1"/>
  <c r="AO202" i="1"/>
  <c r="AM199" i="1"/>
  <c r="AO198" i="1"/>
  <c r="AM195" i="1"/>
  <c r="AO194" i="1"/>
  <c r="AM191" i="1"/>
  <c r="AO190" i="1"/>
  <c r="AM187" i="1"/>
  <c r="AO186" i="1"/>
  <c r="AM183" i="1"/>
  <c r="AO182" i="1"/>
  <c r="AM179" i="1"/>
  <c r="AO178" i="1"/>
  <c r="AM175" i="1"/>
  <c r="AO174" i="1"/>
  <c r="AM171" i="1"/>
  <c r="AO170" i="1"/>
  <c r="AM167" i="1"/>
  <c r="AO166" i="1"/>
  <c r="AM163" i="1"/>
  <c r="AO162" i="1"/>
  <c r="AM159" i="1"/>
  <c r="AO158" i="1"/>
  <c r="AM155" i="1"/>
  <c r="AO154" i="1"/>
  <c r="AM151" i="1"/>
  <c r="AO150" i="1"/>
  <c r="AM147" i="1"/>
  <c r="AO146" i="1"/>
  <c r="AM143" i="1"/>
  <c r="AO142" i="1"/>
  <c r="AM139" i="1"/>
  <c r="AO138" i="1"/>
  <c r="AM135" i="1"/>
  <c r="AO134" i="1"/>
  <c r="AM131" i="1"/>
  <c r="AO130" i="1"/>
  <c r="AM127" i="1"/>
  <c r="AO126" i="1"/>
  <c r="AM123" i="1"/>
  <c r="AO122" i="1"/>
  <c r="AM119" i="1"/>
  <c r="AO118" i="1"/>
  <c r="AM115" i="1"/>
  <c r="AO114" i="1"/>
  <c r="AM111" i="1"/>
  <c r="AO110" i="1"/>
  <c r="AM107" i="1"/>
  <c r="AO106" i="1"/>
  <c r="AM103" i="1"/>
  <c r="AO102" i="1"/>
  <c r="AM99" i="1"/>
  <c r="AO98" i="1"/>
  <c r="AM95" i="1"/>
  <c r="AO94" i="1"/>
  <c r="AM91" i="1"/>
  <c r="AO90" i="1"/>
  <c r="AM87" i="1"/>
  <c r="AO86" i="1"/>
  <c r="AM83" i="1"/>
  <c r="AO82" i="1"/>
  <c r="AM79" i="1"/>
  <c r="AO78" i="1"/>
  <c r="AO74" i="1"/>
  <c r="AO70" i="1"/>
  <c r="AO66" i="1"/>
  <c r="AO62" i="1"/>
  <c r="AO58" i="1"/>
  <c r="AL989" i="1" l="1"/>
  <c r="AO989" i="1"/>
  <c r="AN644" i="1"/>
  <c r="AL644" i="1"/>
  <c r="AO644" i="1"/>
  <c r="AP644" i="1"/>
  <c r="AL107" i="1"/>
  <c r="AO107" i="1"/>
  <c r="AP107" i="1"/>
  <c r="AN107" i="1"/>
  <c r="AN66" i="1"/>
  <c r="AP66" i="1"/>
  <c r="AM66" i="1"/>
  <c r="AL66" i="1"/>
  <c r="AM802" i="1"/>
  <c r="AN802" i="1"/>
  <c r="AO802" i="1"/>
  <c r="AP802" i="1"/>
  <c r="AL880" i="1"/>
  <c r="AP1003" i="1"/>
  <c r="AP989" i="1"/>
  <c r="AL987" i="1"/>
  <c r="AN946" i="1"/>
  <c r="AM946" i="1"/>
  <c r="AM930" i="1"/>
  <c r="AO930" i="1"/>
  <c r="AP930" i="1"/>
  <c r="AL930" i="1"/>
  <c r="AO913" i="1"/>
  <c r="AM913" i="1"/>
  <c r="AN842" i="1"/>
  <c r="AO842" i="1"/>
  <c r="AP842" i="1"/>
  <c r="AL842" i="1"/>
  <c r="AO762" i="1"/>
  <c r="AM762" i="1"/>
  <c r="AN762" i="1"/>
  <c r="AP762" i="1"/>
  <c r="AL744" i="1"/>
  <c r="AO744" i="1"/>
  <c r="AP744" i="1"/>
  <c r="AM644" i="1"/>
  <c r="AM971" i="1"/>
  <c r="AN971" i="1"/>
  <c r="AO971" i="1"/>
  <c r="AP632" i="1"/>
  <c r="AL632" i="1"/>
  <c r="AN632" i="1"/>
  <c r="AO632" i="1"/>
  <c r="AP986" i="1"/>
  <c r="AM986" i="1"/>
  <c r="AO986" i="1"/>
  <c r="AL696" i="1"/>
  <c r="AO696" i="1"/>
  <c r="AP696" i="1"/>
  <c r="AN414" i="1"/>
  <c r="AO414" i="1"/>
  <c r="AP414" i="1"/>
  <c r="AP917" i="1"/>
  <c r="AM866" i="1"/>
  <c r="AN866" i="1"/>
  <c r="AM733" i="1"/>
  <c r="AN733" i="1"/>
  <c r="AN696" i="1"/>
  <c r="AM632" i="1"/>
  <c r="AL802" i="1"/>
  <c r="AO941" i="1"/>
  <c r="AP941" i="1"/>
  <c r="AO866" i="1"/>
  <c r="AL585" i="1"/>
  <c r="AN585" i="1"/>
  <c r="AN984" i="1"/>
  <c r="AL984" i="1"/>
  <c r="AO984" i="1"/>
  <c r="AM962" i="1"/>
  <c r="AL962" i="1"/>
  <c r="AP962" i="1"/>
  <c r="AN941" i="1"/>
  <c r="AO812" i="1"/>
  <c r="AO778" i="1"/>
  <c r="AM778" i="1"/>
  <c r="AN778" i="1"/>
  <c r="AP778" i="1"/>
  <c r="AM760" i="1"/>
  <c r="AL760" i="1"/>
  <c r="AO760" i="1"/>
  <c r="AP760" i="1"/>
  <c r="AM585" i="1"/>
  <c r="AN916" i="1"/>
  <c r="AM916" i="1"/>
  <c r="AP916" i="1"/>
  <c r="AN882" i="1"/>
  <c r="AO882" i="1"/>
  <c r="AP882" i="1"/>
  <c r="AL882" i="1"/>
  <c r="AN880" i="1"/>
  <c r="AM880" i="1"/>
  <c r="AP880" i="1"/>
  <c r="AL871" i="1"/>
  <c r="AP871" i="1"/>
  <c r="AN871" i="1"/>
  <c r="AO871" i="1"/>
  <c r="AP829" i="1"/>
  <c r="AM871" i="1"/>
  <c r="AN960" i="1"/>
  <c r="AP960" i="1"/>
  <c r="AM959" i="1"/>
  <c r="AL959" i="1"/>
  <c r="AN959" i="1"/>
  <c r="AO959" i="1"/>
  <c r="AP959" i="1"/>
  <c r="AL893" i="1"/>
  <c r="AP893" i="1"/>
  <c r="AO893" i="1"/>
  <c r="AN893" i="1"/>
  <c r="AM812" i="1"/>
  <c r="AP812" i="1"/>
  <c r="AO811" i="1"/>
  <c r="AL811" i="1"/>
  <c r="AN655" i="1"/>
  <c r="AL535" i="1"/>
  <c r="AP476" i="1"/>
  <c r="AM212" i="1"/>
  <c r="AP212" i="1"/>
  <c r="AM882" i="1"/>
  <c r="AM917" i="1"/>
  <c r="AP1000" i="1"/>
  <c r="AM958" i="1"/>
  <c r="AL958" i="1"/>
  <c r="AP958" i="1"/>
  <c r="AL957" i="1"/>
  <c r="AO957" i="1"/>
  <c r="AP956" i="1"/>
  <c r="AN956" i="1"/>
  <c r="AO682" i="1"/>
  <c r="AN682" i="1"/>
  <c r="AN637" i="1"/>
  <c r="AM637" i="1"/>
  <c r="AN433" i="1"/>
  <c r="AL433" i="1"/>
  <c r="AM264" i="1"/>
  <c r="AP264" i="1"/>
  <c r="AO264" i="1"/>
  <c r="AN263" i="1"/>
  <c r="AL263" i="1"/>
  <c r="AN245" i="1"/>
  <c r="AM245" i="1"/>
  <c r="AP245" i="1"/>
  <c r="AL245" i="1"/>
  <c r="AN834" i="1"/>
  <c r="AO834" i="1"/>
  <c r="AP834" i="1"/>
  <c r="AL712" i="1"/>
  <c r="AO712" i="1"/>
  <c r="AP712" i="1"/>
  <c r="AO717" i="1"/>
  <c r="AN938" i="1"/>
  <c r="AM938" i="1"/>
  <c r="AL834" i="1"/>
  <c r="AN767" i="1"/>
  <c r="AO767" i="1"/>
  <c r="AM767" i="1"/>
  <c r="AN712" i="1"/>
  <c r="AN996" i="1"/>
  <c r="AM996" i="1"/>
  <c r="AP996" i="1"/>
  <c r="AL776" i="1"/>
  <c r="AO776" i="1"/>
  <c r="AP776" i="1"/>
  <c r="AP767" i="1"/>
  <c r="AO749" i="1"/>
  <c r="AP749" i="1"/>
  <c r="AP662" i="1"/>
  <c r="AN662" i="1"/>
  <c r="AO662" i="1"/>
  <c r="AL485" i="1"/>
  <c r="AO485" i="1"/>
  <c r="AM485" i="1"/>
  <c r="AP569" i="1"/>
  <c r="AN569" i="1"/>
  <c r="AM979" i="1"/>
  <c r="AL979" i="1"/>
  <c r="AP979" i="1"/>
  <c r="AN979" i="1"/>
  <c r="AO595" i="1"/>
  <c r="AN595" i="1"/>
  <c r="AP595" i="1"/>
  <c r="AM569" i="1"/>
  <c r="AM544" i="1"/>
  <c r="AN544" i="1"/>
  <c r="AP440" i="1"/>
  <c r="AM440" i="1"/>
  <c r="AL829" i="1"/>
  <c r="AP971" i="1"/>
  <c r="AP976" i="1"/>
  <c r="AM976" i="1"/>
  <c r="AO976" i="1"/>
  <c r="AO690" i="1"/>
  <c r="AP690" i="1"/>
  <c r="AM595" i="1"/>
  <c r="AP545" i="1"/>
  <c r="AP974" i="1"/>
  <c r="AM974" i="1"/>
  <c r="AM950" i="1"/>
  <c r="AP950" i="1"/>
  <c r="AO950" i="1"/>
  <c r="AL950" i="1"/>
  <c r="AM905" i="1"/>
  <c r="AO905" i="1"/>
  <c r="AP884" i="1"/>
  <c r="AO884" i="1"/>
  <c r="AN884" i="1"/>
  <c r="AO847" i="1"/>
  <c r="AL847" i="1"/>
  <c r="AP847" i="1"/>
  <c r="AO783" i="1"/>
  <c r="AN783" i="1"/>
  <c r="AM783" i="1"/>
  <c r="AM765" i="1"/>
  <c r="AL728" i="1"/>
  <c r="AO728" i="1"/>
  <c r="AP728" i="1"/>
  <c r="AL496" i="1"/>
  <c r="AM496" i="1"/>
  <c r="AN496" i="1"/>
  <c r="AO496" i="1"/>
  <c r="AL917" i="1"/>
  <c r="AO917" i="1"/>
  <c r="AM829" i="1"/>
  <c r="AL972" i="1"/>
  <c r="AM972" i="1"/>
  <c r="AO972" i="1"/>
  <c r="AL971" i="1"/>
  <c r="AO765" i="1"/>
  <c r="AP765" i="1"/>
  <c r="AO454" i="1"/>
  <c r="AM454" i="1"/>
  <c r="AL454" i="1"/>
  <c r="AN454" i="1"/>
  <c r="AP404" i="1"/>
  <c r="AL477" i="1"/>
  <c r="AO477" i="1"/>
  <c r="AL469" i="1"/>
  <c r="AO469" i="1"/>
  <c r="AL397" i="1"/>
  <c r="AN397" i="1"/>
  <c r="AP754" i="1"/>
  <c r="AP738" i="1"/>
  <c r="AP722" i="1"/>
  <c r="AP706" i="1"/>
  <c r="AM486" i="1"/>
  <c r="AP486" i="1"/>
  <c r="AN477" i="1"/>
  <c r="AN469" i="1"/>
  <c r="AP425" i="1"/>
  <c r="AL425" i="1"/>
  <c r="AN425" i="1"/>
  <c r="AO425" i="1"/>
  <c r="AM397" i="1"/>
  <c r="AO367" i="1"/>
  <c r="AM367" i="1"/>
  <c r="AN367" i="1"/>
  <c r="AO495" i="1"/>
  <c r="AM495" i="1"/>
  <c r="AP495" i="1"/>
  <c r="AP846" i="1"/>
  <c r="AP810" i="1"/>
  <c r="AP642" i="1"/>
  <c r="AL495" i="1"/>
  <c r="AP211" i="1"/>
  <c r="AO719" i="1"/>
  <c r="AO759" i="1"/>
  <c r="AP944" i="1"/>
  <c r="AM944" i="1"/>
  <c r="AL949" i="1"/>
  <c r="AO1006" i="1"/>
  <c r="AL970" i="1"/>
  <c r="AP945" i="1"/>
  <c r="AN937" i="1"/>
  <c r="AP873" i="1"/>
  <c r="AO846" i="1"/>
  <c r="AP840" i="1"/>
  <c r="AO810" i="1"/>
  <c r="AP790" i="1"/>
  <c r="AP785" i="1"/>
  <c r="AO780" i="1"/>
  <c r="AP774" i="1"/>
  <c r="AP769" i="1"/>
  <c r="AO764" i="1"/>
  <c r="AP758" i="1"/>
  <c r="AP753" i="1"/>
  <c r="AO748" i="1"/>
  <c r="AP742" i="1"/>
  <c r="AP737" i="1"/>
  <c r="AO732" i="1"/>
  <c r="AP726" i="1"/>
  <c r="AP721" i="1"/>
  <c r="AO716" i="1"/>
  <c r="AP710" i="1"/>
  <c r="AP705" i="1"/>
  <c r="AO700" i="1"/>
  <c r="AP694" i="1"/>
  <c r="AN672" i="1"/>
  <c r="AO642" i="1"/>
  <c r="AP630" i="1"/>
  <c r="AL494" i="1"/>
  <c r="AL328" i="1"/>
  <c r="AP328" i="1"/>
  <c r="AP933" i="1"/>
  <c r="AN945" i="1"/>
  <c r="AL927" i="1"/>
  <c r="AN873" i="1"/>
  <c r="AO873" i="1"/>
  <c r="AN846" i="1"/>
  <c r="AO840" i="1"/>
  <c r="AN810" i="1"/>
  <c r="AM785" i="1"/>
  <c r="AM769" i="1"/>
  <c r="AM753" i="1"/>
  <c r="AO742" i="1"/>
  <c r="AM737" i="1"/>
  <c r="AO726" i="1"/>
  <c r="AM721" i="1"/>
  <c r="AO710" i="1"/>
  <c r="AM705" i="1"/>
  <c r="AO694" i="1"/>
  <c r="AN642" i="1"/>
  <c r="AN551" i="1"/>
  <c r="AN394" i="1"/>
  <c r="AP394" i="1"/>
  <c r="AO327" i="1"/>
  <c r="AM327" i="1"/>
  <c r="AN327" i="1"/>
  <c r="AP327" i="1"/>
  <c r="AN158" i="1"/>
  <c r="AM158" i="1"/>
  <c r="AP158" i="1"/>
  <c r="AN126" i="1"/>
  <c r="AM126" i="1"/>
  <c r="AP126" i="1"/>
  <c r="AL327" i="1"/>
  <c r="AL312" i="1"/>
  <c r="AP312" i="1"/>
  <c r="AL158" i="1"/>
  <c r="AL126" i="1"/>
  <c r="AO614" i="1"/>
  <c r="AP593" i="1"/>
  <c r="AM550" i="1"/>
  <c r="AP550" i="1"/>
  <c r="AP482" i="1"/>
  <c r="AP465" i="1"/>
  <c r="AM422" i="1"/>
  <c r="AL410" i="1"/>
  <c r="AO312" i="1"/>
  <c r="AO311" i="1"/>
  <c r="AM311" i="1"/>
  <c r="AN311" i="1"/>
  <c r="AP311" i="1"/>
  <c r="AN193" i="1"/>
  <c r="AP193" i="1"/>
  <c r="AM933" i="1"/>
  <c r="AO961" i="1"/>
  <c r="AO640" i="1"/>
  <c r="AN896" i="1"/>
  <c r="AP977" i="1"/>
  <c r="AO942" i="1"/>
  <c r="AN902" i="1"/>
  <c r="AO886" i="1"/>
  <c r="AP872" i="1"/>
  <c r="AP845" i="1"/>
  <c r="AP641" i="1"/>
  <c r="AP634" i="1"/>
  <c r="AN614" i="1"/>
  <c r="AM593" i="1"/>
  <c r="AP582" i="1"/>
  <c r="AP566" i="1"/>
  <c r="AL550" i="1"/>
  <c r="AN463" i="1"/>
  <c r="AO409" i="1"/>
  <c r="AL409" i="1"/>
  <c r="AL296" i="1"/>
  <c r="AP296" i="1"/>
  <c r="AO193" i="1"/>
  <c r="AN114" i="1"/>
  <c r="AM114" i="1"/>
  <c r="AP114" i="1"/>
  <c r="AP896" i="1"/>
  <c r="AP966" i="1"/>
  <c r="AP789" i="1"/>
  <c r="AP773" i="1"/>
  <c r="AP757" i="1"/>
  <c r="AP746" i="1"/>
  <c r="AP741" i="1"/>
  <c r="AP730" i="1"/>
  <c r="AP725" i="1"/>
  <c r="AP714" i="1"/>
  <c r="AP709" i="1"/>
  <c r="AP698" i="1"/>
  <c r="AP693" i="1"/>
  <c r="AN634" i="1"/>
  <c r="AP629" i="1"/>
  <c r="AO582" i="1"/>
  <c r="AM506" i="1"/>
  <c r="AO506" i="1"/>
  <c r="AL473" i="1"/>
  <c r="AO473" i="1"/>
  <c r="AO295" i="1"/>
  <c r="AM295" i="1"/>
  <c r="AN295" i="1"/>
  <c r="AP295" i="1"/>
  <c r="AL735" i="1"/>
  <c r="AP1004" i="1"/>
  <c r="AN966" i="1"/>
  <c r="AP924" i="1"/>
  <c r="AN877" i="1"/>
  <c r="AP858" i="1"/>
  <c r="AP851" i="1"/>
  <c r="AP825" i="1"/>
  <c r="AP814" i="1"/>
  <c r="AM789" i="1"/>
  <c r="AM773" i="1"/>
  <c r="AM757" i="1"/>
  <c r="AO746" i="1"/>
  <c r="AM741" i="1"/>
  <c r="AO730" i="1"/>
  <c r="AM725" i="1"/>
  <c r="AO714" i="1"/>
  <c r="AM709" i="1"/>
  <c r="AO698" i="1"/>
  <c r="AM693" i="1"/>
  <c r="AP686" i="1"/>
  <c r="AP676" i="1"/>
  <c r="AP664" i="1"/>
  <c r="AM634" i="1"/>
  <c r="AM629" i="1"/>
  <c r="AP620" i="1"/>
  <c r="AM582" i="1"/>
  <c r="AP575" i="1"/>
  <c r="AP559" i="1"/>
  <c r="AP540" i="1"/>
  <c r="AL506" i="1"/>
  <c r="AN473" i="1"/>
  <c r="AP421" i="1"/>
  <c r="AL295" i="1"/>
  <c r="AN225" i="1"/>
  <c r="AP225" i="1"/>
  <c r="AN146" i="1"/>
  <c r="AM146" i="1"/>
  <c r="AP146" i="1"/>
  <c r="AO814" i="1"/>
  <c r="AN746" i="1"/>
  <c r="AN730" i="1"/>
  <c r="AN714" i="1"/>
  <c r="AN698" i="1"/>
  <c r="AO676" i="1"/>
  <c r="AN640" i="1"/>
  <c r="AO620" i="1"/>
  <c r="AO540" i="1"/>
  <c r="AL429" i="1"/>
  <c r="AO429" i="1"/>
  <c r="AL399" i="1"/>
  <c r="AN399" i="1"/>
  <c r="AL225" i="1"/>
  <c r="AL146" i="1"/>
  <c r="AL75" i="1"/>
  <c r="AO75" i="1"/>
  <c r="AN462" i="1"/>
  <c r="AM462" i="1"/>
  <c r="AN390" i="1"/>
  <c r="AM390" i="1"/>
  <c r="AM527" i="1"/>
  <c r="AL462" i="1"/>
  <c r="AO435" i="1"/>
  <c r="AN435" i="1"/>
  <c r="AL390" i="1"/>
  <c r="AP949" i="1"/>
  <c r="AP940" i="1"/>
  <c r="AP870" i="1"/>
  <c r="AO788" i="1"/>
  <c r="AO772" i="1"/>
  <c r="AO756" i="1"/>
  <c r="AO740" i="1"/>
  <c r="AO724" i="1"/>
  <c r="AO708" i="1"/>
  <c r="AO692" i="1"/>
  <c r="AN658" i="1"/>
  <c r="AM633" i="1"/>
  <c r="AP572" i="1"/>
  <c r="AP556" i="1"/>
  <c r="AL539" i="1"/>
  <c r="AP526" i="1"/>
  <c r="AM435" i="1"/>
  <c r="AO427" i="1"/>
  <c r="AM427" i="1"/>
  <c r="AL791" i="1"/>
  <c r="AO943" i="1"/>
  <c r="AP875" i="1"/>
  <c r="AP822" i="1"/>
  <c r="AM813" i="1"/>
  <c r="AM782" i="1"/>
  <c r="AM766" i="1"/>
  <c r="AP674" i="1"/>
  <c r="AN668" i="1"/>
  <c r="AM638" i="1"/>
  <c r="AO606" i="1"/>
  <c r="AP588" i="1"/>
  <c r="AN525" i="1"/>
  <c r="AM470" i="1"/>
  <c r="AP459" i="1"/>
  <c r="AO459" i="1"/>
  <c r="AM459" i="1"/>
  <c r="AN459" i="1"/>
  <c r="AO442" i="1"/>
  <c r="AO434" i="1"/>
  <c r="AL427" i="1"/>
  <c r="AP166" i="1"/>
  <c r="AL61" i="1"/>
  <c r="AN61" i="1"/>
  <c r="AO61" i="1"/>
  <c r="AP61" i="1"/>
  <c r="AP791" i="1"/>
  <c r="AP657" i="1"/>
  <c r="AP570" i="1"/>
  <c r="AP563" i="1"/>
  <c r="AP554" i="1"/>
  <c r="AO511" i="1"/>
  <c r="AM511" i="1"/>
  <c r="AO426" i="1"/>
  <c r="AO405" i="1"/>
  <c r="AL405" i="1"/>
  <c r="AO342" i="1"/>
  <c r="AO330" i="1"/>
  <c r="AO314" i="1"/>
  <c r="AO298" i="1"/>
  <c r="AP285" i="1"/>
  <c r="AO195" i="1"/>
  <c r="AM122" i="1"/>
  <c r="AP103" i="1"/>
  <c r="AP90" i="1"/>
  <c r="AP78" i="1"/>
  <c r="AP70" i="1"/>
  <c r="AL22" i="1"/>
  <c r="AM21" i="1"/>
  <c r="AN20" i="1"/>
  <c r="AL44" i="1"/>
  <c r="AM43" i="1"/>
  <c r="AN42" i="1"/>
  <c r="AO41" i="1"/>
  <c r="AP40" i="1"/>
  <c r="AP466" i="1"/>
  <c r="AP401" i="1"/>
  <c r="AM342" i="1"/>
  <c r="AN342" i="1"/>
  <c r="AM330" i="1"/>
  <c r="AM314" i="1"/>
  <c r="AM298" i="1"/>
  <c r="AP248" i="1"/>
  <c r="AP153" i="1"/>
  <c r="AM90" i="1"/>
  <c r="AL21" i="1"/>
  <c r="AM20" i="1"/>
  <c r="AL43" i="1"/>
  <c r="AM42" i="1"/>
  <c r="AN41" i="1"/>
  <c r="AO40" i="1"/>
  <c r="AP39" i="1"/>
  <c r="AL20" i="1"/>
  <c r="AL42" i="1"/>
  <c r="AM41" i="1"/>
  <c r="AN40" i="1"/>
  <c r="AO39" i="1"/>
  <c r="AP38" i="1"/>
  <c r="AM466" i="1"/>
  <c r="AN401" i="1"/>
  <c r="AM370" i="1"/>
  <c r="AM346" i="1"/>
  <c r="AP324" i="1"/>
  <c r="AP308" i="1"/>
  <c r="AP273" i="1"/>
  <c r="AP237" i="1"/>
  <c r="AO159" i="1"/>
  <c r="AN153" i="1"/>
  <c r="AO147" i="1"/>
  <c r="AO127" i="1"/>
  <c r="AO115" i="1"/>
  <c r="AP102" i="1"/>
  <c r="AP77" i="1"/>
  <c r="AP69" i="1"/>
  <c r="AL41" i="1"/>
  <c r="AM40" i="1"/>
  <c r="AN39" i="1"/>
  <c r="AO38" i="1"/>
  <c r="AP37" i="1"/>
  <c r="AN273" i="1"/>
  <c r="AP89" i="1"/>
  <c r="AP56" i="1"/>
  <c r="AM39" i="1"/>
  <c r="AN38" i="1"/>
  <c r="AO37" i="1"/>
  <c r="AP36" i="1"/>
  <c r="AM273" i="1"/>
  <c r="AP133" i="1"/>
  <c r="AN89" i="1"/>
  <c r="AO56" i="1"/>
  <c r="AP55" i="1"/>
  <c r="AM38" i="1"/>
  <c r="AN37" i="1"/>
  <c r="AO36" i="1"/>
  <c r="AP35" i="1"/>
  <c r="AN56" i="1"/>
  <c r="AO55" i="1"/>
  <c r="AP54" i="1"/>
  <c r="AM37" i="1"/>
  <c r="AN36" i="1"/>
  <c r="AO35" i="1"/>
  <c r="AP34" i="1"/>
  <c r="AN55" i="1"/>
  <c r="AO54" i="1"/>
  <c r="AP53" i="1"/>
  <c r="AN35" i="1"/>
  <c r="AO34" i="1"/>
  <c r="AP33" i="1"/>
  <c r="AP138" i="1"/>
  <c r="AP131" i="1"/>
  <c r="AO119" i="1"/>
  <c r="AP87" i="1"/>
  <c r="AM54" i="1"/>
  <c r="AN53" i="1"/>
  <c r="AO52" i="1"/>
  <c r="AP51" i="1"/>
  <c r="AM34" i="1"/>
  <c r="AN33" i="1"/>
  <c r="AO32" i="1"/>
  <c r="AP31" i="1"/>
  <c r="AM138" i="1"/>
  <c r="AO131" i="1"/>
  <c r="AO87" i="1"/>
  <c r="AP74" i="1"/>
  <c r="AP60" i="1"/>
  <c r="AM53" i="1"/>
  <c r="AN52" i="1"/>
  <c r="AO51" i="1"/>
  <c r="AP50" i="1"/>
  <c r="AM33" i="1"/>
  <c r="AN32" i="1"/>
  <c r="AO31" i="1"/>
  <c r="AP30" i="1"/>
  <c r="AM52" i="1"/>
  <c r="AN51" i="1"/>
  <c r="AO50" i="1"/>
  <c r="AP49" i="1"/>
  <c r="AM32" i="1"/>
  <c r="AN31" i="1"/>
  <c r="AO30" i="1"/>
  <c r="AP29" i="1"/>
  <c r="AP163" i="1"/>
  <c r="AP118" i="1"/>
  <c r="AM51" i="1"/>
  <c r="AN50" i="1"/>
  <c r="AO49" i="1"/>
  <c r="AP48" i="1"/>
  <c r="AM31" i="1"/>
  <c r="AN30" i="1"/>
  <c r="AO29" i="1"/>
  <c r="AP28" i="1"/>
  <c r="AP391" i="1"/>
  <c r="AN333" i="1"/>
  <c r="AN317" i="1"/>
  <c r="AN301" i="1"/>
  <c r="AP289" i="1"/>
  <c r="AP271" i="1"/>
  <c r="AO163" i="1"/>
  <c r="AP155" i="1"/>
  <c r="AP137" i="1"/>
  <c r="AP130" i="1"/>
  <c r="AM118" i="1"/>
  <c r="AP86" i="1"/>
  <c r="AP73" i="1"/>
  <c r="AP25" i="1"/>
  <c r="AM50" i="1"/>
  <c r="AN49" i="1"/>
  <c r="AO48" i="1"/>
  <c r="AP47" i="1"/>
  <c r="AM30" i="1"/>
  <c r="AN29" i="1"/>
  <c r="AO28" i="1"/>
  <c r="AP27" i="1"/>
  <c r="AP362" i="1"/>
  <c r="AP343" i="1"/>
  <c r="AP261" i="1"/>
  <c r="AP232" i="1"/>
  <c r="AO155" i="1"/>
  <c r="AO137" i="1"/>
  <c r="AM130" i="1"/>
  <c r="AM86" i="1"/>
  <c r="AO25" i="1"/>
  <c r="AP24" i="1"/>
  <c r="AM49" i="1"/>
  <c r="AN48" i="1"/>
  <c r="AO47" i="1"/>
  <c r="AP46" i="1"/>
  <c r="AM29" i="1"/>
  <c r="AN28" i="1"/>
  <c r="AO27" i="1"/>
  <c r="AP26" i="1"/>
  <c r="AN25" i="1"/>
  <c r="AO24" i="1"/>
  <c r="AP23" i="1"/>
  <c r="AM48" i="1"/>
  <c r="AN47" i="1"/>
  <c r="AO46" i="1"/>
  <c r="AP45" i="1"/>
  <c r="AM28" i="1"/>
  <c r="AN27" i="1"/>
  <c r="AO26" i="1"/>
  <c r="AM362" i="1"/>
  <c r="AM343" i="1"/>
  <c r="AN261" i="1"/>
  <c r="AP143" i="1"/>
  <c r="AO123" i="1"/>
  <c r="AP111" i="1"/>
  <c r="AM25" i="1"/>
  <c r="AN24" i="1"/>
  <c r="AO23" i="1"/>
  <c r="AP22" i="1"/>
  <c r="AM47" i="1"/>
  <c r="AN46" i="1"/>
  <c r="AO45" i="1"/>
  <c r="AP44" i="1"/>
  <c r="AM27" i="1"/>
  <c r="AN26" i="1"/>
  <c r="AM24" i="1"/>
  <c r="AN23" i="1"/>
  <c r="AO22" i="1"/>
  <c r="AP21" i="1"/>
  <c r="AM46" i="1"/>
  <c r="AN45" i="1"/>
  <c r="AO44" i="1"/>
  <c r="AP43" i="1"/>
  <c r="AM26" i="1"/>
  <c r="AM23" i="1"/>
  <c r="AN22" i="1"/>
  <c r="AO21" i="1"/>
  <c r="AP20" i="1"/>
  <c r="AM45" i="1"/>
  <c r="AN44" i="1"/>
  <c r="AO43" i="1"/>
  <c r="AP42" i="1"/>
</calcChain>
</file>

<file path=xl/sharedStrings.xml><?xml version="1.0" encoding="utf-8"?>
<sst xmlns="http://schemas.openxmlformats.org/spreadsheetml/2006/main" count="11125" uniqueCount="1024">
  <si>
    <t>These columns of information will appear on the Power Whip Label.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</si>
  <si>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</si>
  <si>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</si>
  <si>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</si>
  <si>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</si>
  <si>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</si>
  <si>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</si>
  <si>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</si>
  <si>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</si>
  <si>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</si>
  <si>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</si>
  <si>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Step 11</t>
  </si>
  <si>
    <t>Step 12</t>
  </si>
  <si>
    <t>Step 13</t>
  </si>
  <si>
    <t>Step 14</t>
  </si>
  <si>
    <t>Step 15</t>
  </si>
  <si>
    <t>Step 16</t>
  </si>
  <si>
    <t xml:space="preserve"> </t>
  </si>
  <si>
    <t>Device Technical Data</t>
  </si>
  <si>
    <t>Wire Data - Circuit Conductors</t>
  </si>
  <si>
    <t>Wire Data - Ground Conductor</t>
  </si>
  <si>
    <t>Line</t>
  </si>
  <si>
    <t>Termination Type</t>
  </si>
  <si>
    <t>Device</t>
  </si>
  <si>
    <t>Conduit                Length (Ft.)</t>
  </si>
  <si>
    <t>Conduit Diameter (In.)</t>
  </si>
  <si>
    <t>Conduit 
Color</t>
  </si>
  <si>
    <t>Whip Tail Length (Ft.)</t>
  </si>
  <si>
    <t>Box</t>
  </si>
  <si>
    <t>Mounting Kit</t>
  </si>
  <si>
    <t>Box Painted (Will Be Conduit Color)</t>
  </si>
  <si>
    <t>Circuit Breakers</t>
  </si>
  <si>
    <t>Order Quantity</t>
  </si>
  <si>
    <t>Electrol Part Number</t>
  </si>
  <si>
    <t>Enter Custom Description
(i.e. Grid)</t>
  </si>
  <si>
    <t>Enter Custom Description
(i.e. Source)</t>
  </si>
  <si>
    <t>Enter Custom Description
(i.e. Breaker)</t>
  </si>
  <si>
    <t>Enter Custom Description
(i.e. RPP)</t>
  </si>
  <si>
    <t>Enter Custom Description
(i.e. ????)</t>
  </si>
  <si>
    <t>Whip Length</t>
  </si>
  <si>
    <t>Electrol Job #</t>
  </si>
  <si>
    <t>Device Amperage</t>
  </si>
  <si>
    <t>Device Voltage</t>
  </si>
  <si>
    <t>Device Phase</t>
  </si>
  <si>
    <t>Device Wire Quantity</t>
  </si>
  <si>
    <t>No. of Wires</t>
  </si>
  <si>
    <t>Wire Spec</t>
  </si>
  <si>
    <t>Wire Color</t>
  </si>
  <si>
    <t>X       or      L1</t>
  </si>
  <si>
    <t>Y       or      L2</t>
  </si>
  <si>
    <t>Z       or      L3</t>
  </si>
  <si>
    <t>W       or      N</t>
  </si>
  <si>
    <t>G</t>
  </si>
  <si>
    <t>Required from list</t>
  </si>
  <si>
    <t>Informational</t>
  </si>
  <si>
    <t>Required - Integer</t>
  </si>
  <si>
    <t>Optional - Text</t>
  </si>
  <si>
    <t>CS8269 (1 Single, 1 Box, 1 Circuit)</t>
  </si>
  <si>
    <t>GREEN</t>
  </si>
  <si>
    <t/>
  </si>
  <si>
    <t>7379 (1 Single, 1 Box, 1 Circuit)</t>
  </si>
  <si>
    <t>Receptacle - Hubbellock</t>
  </si>
  <si>
    <t>25403 (1 Single, 1 Box, 1 Circuit)</t>
  </si>
  <si>
    <t>26520 (1 Single, 1 Box, 1 Circuit)</t>
  </si>
  <si>
    <t>Die Cast AL</t>
  </si>
  <si>
    <t>Connector - IEC</t>
  </si>
  <si>
    <t>416C6W</t>
  </si>
  <si>
    <t>BLACK</t>
  </si>
  <si>
    <t>Custom Wire - Circuit Conductors</t>
  </si>
  <si>
    <r>
      <t>Wire AWG</t>
    </r>
    <r>
      <rPr>
        <b/>
        <i/>
        <sz val="9"/>
        <color indexed="8"/>
        <rFont val="Calibri"/>
        <family val="2"/>
      </rPr>
      <t xml:space="preserve"> (Note 1)</t>
    </r>
  </si>
  <si>
    <t>X
or
L1</t>
  </si>
  <si>
    <t>Y
or
L2</t>
  </si>
  <si>
    <t>Z
or
L3</t>
  </si>
  <si>
    <t>W
or
N</t>
  </si>
  <si>
    <t>Receptacle - NEMA</t>
  </si>
  <si>
    <t>L6-30R (2 Singles, 2 Boxes, 1 Circuit)</t>
  </si>
  <si>
    <t>Steel Galv Welded, 4" Sq. x 2-1/8" D</t>
  </si>
  <si>
    <t>Black</t>
  </si>
  <si>
    <t>Yes</t>
  </si>
  <si>
    <t>2P-3W</t>
  </si>
  <si>
    <t>THHN</t>
  </si>
  <si>
    <t>BK / RD</t>
  </si>
  <si>
    <t>RED</t>
  </si>
  <si>
    <t>NA</t>
  </si>
  <si>
    <t>26420 (1 Single, 1 Box, 1 Circuit)</t>
  </si>
  <si>
    <t>3P-4W</t>
  </si>
  <si>
    <t>BK / RD / BL</t>
  </si>
  <si>
    <t>BLUE</t>
  </si>
  <si>
    <t>320C4W</t>
  </si>
  <si>
    <t>ORANGE</t>
  </si>
  <si>
    <t xml:space="preserve">BK / WT </t>
  </si>
  <si>
    <t>WHITE</t>
  </si>
  <si>
    <t>Conduit &amp; Wire &amp; Packaging Labor Hrs / Ft</t>
  </si>
  <si>
    <t>Part Number</t>
  </si>
  <si>
    <t>Conduit &amp; Wire &amp; Packaging Labor Cost / Ft</t>
  </si>
  <si>
    <t>3913U2 (IBM A-U2) DuraG</t>
  </si>
  <si>
    <t>3913U2S</t>
  </si>
  <si>
    <t>LABEL-WHIP</t>
  </si>
  <si>
    <t>3914 (IBM B) DuraG</t>
  </si>
  <si>
    <t>3914S</t>
  </si>
  <si>
    <t>3913 (IBM A) DuraG</t>
  </si>
  <si>
    <t>3913S</t>
  </si>
  <si>
    <t>3913U1 (IBM A-U1) DuraG</t>
  </si>
  <si>
    <t>3913U1S</t>
  </si>
  <si>
    <t>9C23U0 DuraG</t>
  </si>
  <si>
    <t>9C23U0S</t>
  </si>
  <si>
    <t>9C23U2 DuraG</t>
  </si>
  <si>
    <t>9C23U2S</t>
  </si>
  <si>
    <t>3933 (IBM C) MaxG</t>
  </si>
  <si>
    <t>3933SM</t>
  </si>
  <si>
    <t>3933 (IBM C) DuraG</t>
  </si>
  <si>
    <t>3933S</t>
  </si>
  <si>
    <t>9C33U0 DuraG</t>
  </si>
  <si>
    <t>9C33U0S</t>
  </si>
  <si>
    <t>9C33U2 DuraG</t>
  </si>
  <si>
    <t>9C33U2S</t>
  </si>
  <si>
    <t>3934 (IBM D) MaxG</t>
  </si>
  <si>
    <t>3934SM</t>
  </si>
  <si>
    <t>3934 (IBM D) DuraG</t>
  </si>
  <si>
    <t>3934S</t>
  </si>
  <si>
    <t>9C34U0 DuraG</t>
  </si>
  <si>
    <t>9C34U0S</t>
  </si>
  <si>
    <t>9C34U2 DuraG</t>
  </si>
  <si>
    <t>9C34U2S</t>
  </si>
  <si>
    <t>9C53U0 DuraG</t>
  </si>
  <si>
    <t>9C53U0S</t>
  </si>
  <si>
    <t>9C53U2 DuraG</t>
  </si>
  <si>
    <t>9C53U2S</t>
  </si>
  <si>
    <t>9C54U0 DuraG</t>
  </si>
  <si>
    <t>9C54U0S</t>
  </si>
  <si>
    <t>9C54U2 DuraG</t>
  </si>
  <si>
    <t>9C54U2S</t>
  </si>
  <si>
    <t>9C63U2 DuraG</t>
  </si>
  <si>
    <t>9C63U2S</t>
  </si>
  <si>
    <t>7428-78 (IBM E) MaxG</t>
  </si>
  <si>
    <t>7428-78SM</t>
  </si>
  <si>
    <t>7324-78 (IBM) MaxG</t>
  </si>
  <si>
    <t>7324-78SM</t>
  </si>
  <si>
    <t>JCS1034H (IBM F) MaxG</t>
  </si>
  <si>
    <t>JCS1034HSM</t>
  </si>
  <si>
    <t>316C4W</t>
  </si>
  <si>
    <t>316C6W</t>
  </si>
  <si>
    <t>316R4W</t>
  </si>
  <si>
    <t>316R6W</t>
  </si>
  <si>
    <t>416R6W</t>
  </si>
  <si>
    <t>516C6W</t>
  </si>
  <si>
    <t>516R6W</t>
  </si>
  <si>
    <t>320C6W</t>
  </si>
  <si>
    <t>320C7W</t>
  </si>
  <si>
    <t>320R4W</t>
  </si>
  <si>
    <t>320R6W</t>
  </si>
  <si>
    <t>320R7W</t>
  </si>
  <si>
    <t>420C12W</t>
  </si>
  <si>
    <t>420C9W</t>
  </si>
  <si>
    <t>420C7W</t>
  </si>
  <si>
    <t>420C5W</t>
  </si>
  <si>
    <t>420R12W</t>
  </si>
  <si>
    <t>420R9W</t>
  </si>
  <si>
    <t>420R7W</t>
  </si>
  <si>
    <t>420R5W</t>
  </si>
  <si>
    <t>520C9W</t>
  </si>
  <si>
    <t>520C7W</t>
  </si>
  <si>
    <t>520C5W</t>
  </si>
  <si>
    <t>520R9W</t>
  </si>
  <si>
    <t>520R7W</t>
  </si>
  <si>
    <t>520R5W</t>
  </si>
  <si>
    <t>330C4W</t>
  </si>
  <si>
    <t>330C6W</t>
  </si>
  <si>
    <t>330C7W</t>
  </si>
  <si>
    <t>330R4W</t>
  </si>
  <si>
    <t>330R6W</t>
  </si>
  <si>
    <t>330R7W</t>
  </si>
  <si>
    <t>430C12W</t>
  </si>
  <si>
    <t>430C9W</t>
  </si>
  <si>
    <t>430C7W</t>
  </si>
  <si>
    <t>430C5W</t>
  </si>
  <si>
    <t>430R12W</t>
  </si>
  <si>
    <t>430R9W</t>
  </si>
  <si>
    <t>430R7W</t>
  </si>
  <si>
    <t>430R5W</t>
  </si>
  <si>
    <t>530C9W</t>
  </si>
  <si>
    <t>530C7W</t>
  </si>
  <si>
    <t>530C5W</t>
  </si>
  <si>
    <t>530R9W</t>
  </si>
  <si>
    <t>530R7W</t>
  </si>
  <si>
    <t>530R5W</t>
  </si>
  <si>
    <t>332C6W</t>
  </si>
  <si>
    <t>432C6W</t>
  </si>
  <si>
    <t>432C3W</t>
  </si>
  <si>
    <t>532C6W</t>
  </si>
  <si>
    <t>332R6W</t>
  </si>
  <si>
    <t>432R6W</t>
  </si>
  <si>
    <t>432R3W</t>
  </si>
  <si>
    <t>532R6W</t>
  </si>
  <si>
    <t>360C4W</t>
  </si>
  <si>
    <t>360C6W</t>
  </si>
  <si>
    <t>360C7W</t>
  </si>
  <si>
    <t>360R4W</t>
  </si>
  <si>
    <t>360R6W</t>
  </si>
  <si>
    <t>360R7W</t>
  </si>
  <si>
    <t>460C12W</t>
  </si>
  <si>
    <t>460C9W</t>
  </si>
  <si>
    <t>460C7W</t>
  </si>
  <si>
    <t>460C5W</t>
  </si>
  <si>
    <t>460R12W</t>
  </si>
  <si>
    <t>460R9W</t>
  </si>
  <si>
    <t>460R7W</t>
  </si>
  <si>
    <t>460R5W</t>
  </si>
  <si>
    <t>560C9W</t>
  </si>
  <si>
    <t>560C7W</t>
  </si>
  <si>
    <t>560C5W</t>
  </si>
  <si>
    <t>560R9W</t>
  </si>
  <si>
    <t>560R7W</t>
  </si>
  <si>
    <t>560R5W</t>
  </si>
  <si>
    <t>363C6W</t>
  </si>
  <si>
    <t>463C6W</t>
  </si>
  <si>
    <t>563C6W</t>
  </si>
  <si>
    <t>363R6W</t>
  </si>
  <si>
    <t>463R6W</t>
  </si>
  <si>
    <t>563R6W</t>
  </si>
  <si>
    <t>3100C4W</t>
  </si>
  <si>
    <t>3100C6W</t>
  </si>
  <si>
    <t>3100C7W</t>
  </si>
  <si>
    <t>3100R4W</t>
  </si>
  <si>
    <t>3100R6W</t>
  </si>
  <si>
    <t>3100R7W</t>
  </si>
  <si>
    <t>4100C12W</t>
  </si>
  <si>
    <t>4100C9W</t>
  </si>
  <si>
    <t>4100C7W</t>
  </si>
  <si>
    <t>4100C5W</t>
  </si>
  <si>
    <t>4100R12W</t>
  </si>
  <si>
    <t>4100R9W</t>
  </si>
  <si>
    <t>4100R7W</t>
  </si>
  <si>
    <t>4100R5W</t>
  </si>
  <si>
    <t>5100C9W</t>
  </si>
  <si>
    <t>5100C7W</t>
  </si>
  <si>
    <t>5100C5W</t>
  </si>
  <si>
    <t>5100R9W</t>
  </si>
  <si>
    <t>5100R7W</t>
  </si>
  <si>
    <t>5100R5W</t>
  </si>
  <si>
    <t>L1-15R (1 Single, 1 Box, 1 Circuit)</t>
  </si>
  <si>
    <t>L1-15R1S1B1C</t>
  </si>
  <si>
    <t>L1-15R (1 Duplex, 1 Box, 1 Circuit)</t>
  </si>
  <si>
    <t>L1-15R1D1B1C</t>
  </si>
  <si>
    <t>2-20R (1 Single, 1 Box, 1 Circuit)</t>
  </si>
  <si>
    <t>2-20R1S1B1C</t>
  </si>
  <si>
    <t>L2-20R (1 Single, 1 Box, 1 Circuit)</t>
  </si>
  <si>
    <t>L2-20R1S1B1C</t>
  </si>
  <si>
    <t>5-15R (1 Single, 1 Box, 1 Circuit)</t>
  </si>
  <si>
    <t>5-15R1S1B1C</t>
  </si>
  <si>
    <t>5-15R (1 Duplex, 1 Box, 1 Circuit)</t>
  </si>
  <si>
    <t>5-15R1D1B1C</t>
  </si>
  <si>
    <t>5-15R (2 Duplexes, 1 Box, 1 Circuit)</t>
  </si>
  <si>
    <t>5-15R2D1B1C</t>
  </si>
  <si>
    <t>L5-15R (1 Single, 1 Box, 1 Circuit)</t>
  </si>
  <si>
    <t>L5-15R1S1B1C</t>
  </si>
  <si>
    <t>L5-15R (1 Duplex, 1 Box, 1 Circuit)</t>
  </si>
  <si>
    <t>L5-15R1D1B1C</t>
  </si>
  <si>
    <t>L5-15R (2 Duplexes, 1 Box, 1 Circuit)</t>
  </si>
  <si>
    <t>L5-15R2D1B1C</t>
  </si>
  <si>
    <t>IG-5-15R (1 Single, 1 Box, 1 Circuit)</t>
  </si>
  <si>
    <t>IG-5-15R1S1B1C</t>
  </si>
  <si>
    <t>IG-5-15R (1 Duplex, 1 Box, 1 Circuit)</t>
  </si>
  <si>
    <t>IG-5-15R1D1B1C</t>
  </si>
  <si>
    <t>IG-5-15R (2 Duplexes, 1 Box, 1 Circuit)</t>
  </si>
  <si>
    <t>IG-5-15R2D1B1C</t>
  </si>
  <si>
    <t>IG-L5-15R (1 Single, 1 Box, 1 Circuit)</t>
  </si>
  <si>
    <t>IG-L5-15R1S1B1C</t>
  </si>
  <si>
    <t>IG-L5-15R (1 Duplex, 1 Box, 1 Circuit)</t>
  </si>
  <si>
    <t>IG-L5-15R1D1B1C</t>
  </si>
  <si>
    <t>IG-L5-15R (2 Duplexes, 1 Box, 1 Circuit)</t>
  </si>
  <si>
    <t>IG-L5-15R2D1B1C</t>
  </si>
  <si>
    <t>5-20R (1 Single, 1 Box, 1 Circuit)</t>
  </si>
  <si>
    <t>5-20R1S1B1C</t>
  </si>
  <si>
    <t>5-20R (1 Duplex, 1 Box, 1 Circuit)</t>
  </si>
  <si>
    <t>5-20R1D1B1C</t>
  </si>
  <si>
    <t>5-20R (2 Duplexes, 1 Box, 1 Circuit)</t>
  </si>
  <si>
    <t>5-20R2D1B1C</t>
  </si>
  <si>
    <t>5-20R (3 Duplexes, 1 Box, 1 Circuit)</t>
  </si>
  <si>
    <t>5-20R3D1B1C</t>
  </si>
  <si>
    <t>L5-20R (1 Single, 1 Box, 1 Circuit)</t>
  </si>
  <si>
    <t>L5-20R1S1B1C</t>
  </si>
  <si>
    <t>L5-20R (2 Singles, 1 Box, 1 Circuit)</t>
  </si>
  <si>
    <t>L5-20R2S1B1C</t>
  </si>
  <si>
    <t>L5-20R (2 Singles, 2 Boxes, 1 Circuit)</t>
  </si>
  <si>
    <t>L5-20R2S2B1C</t>
  </si>
  <si>
    <t>IG-5-20R (1 Single, 1 Box, 1 Circuit)</t>
  </si>
  <si>
    <t>IG-5-20R1S1B1C</t>
  </si>
  <si>
    <t>IG-5-20R (1 Duplex, 1 Box, 1 Circuit)</t>
  </si>
  <si>
    <t>IG-5-20R1D1B1C</t>
  </si>
  <si>
    <t>IG-5-20R (2 Duplexes, 1 Box, 1 Circuit)</t>
  </si>
  <si>
    <t>IG-5-20R2D1B1C</t>
  </si>
  <si>
    <t>IG-L5-20R (1 Single, 1 Box, 1 Circuit)</t>
  </si>
  <si>
    <t>IG-L5-20R1S1B1C</t>
  </si>
  <si>
    <t>IG-L5-20R (2 Singles, 1 Box, 1 Circuit)</t>
  </si>
  <si>
    <t>IG-L5-20R2S1B1C</t>
  </si>
  <si>
    <t>5-30R (1 Single, 1 Box, 1 Circuit)</t>
  </si>
  <si>
    <t>5-30R1S1B1C</t>
  </si>
  <si>
    <t>L5-30R (1 Single, 1 Box, 1 Circuit)</t>
  </si>
  <si>
    <t>L5-30R1S1B1C</t>
  </si>
  <si>
    <t>L5-30R (2 Singles, 1 Box, 1 Circuit)</t>
  </si>
  <si>
    <t>L5-30R2S1B1C</t>
  </si>
  <si>
    <t>L5-30R (2 Singles, 2 Boxes, 1 Circuit)</t>
  </si>
  <si>
    <t>L5-30R2S2B1C</t>
  </si>
  <si>
    <t>IG-5-30R (1 Single, 1 Box, 1 Circuit)</t>
  </si>
  <si>
    <t>IG-5-30R1S1B1C</t>
  </si>
  <si>
    <t>IG-L5-30R (1 Single, 1 Box, 1 Circuit)</t>
  </si>
  <si>
    <t>IG-L5-30R1S1B1C</t>
  </si>
  <si>
    <t>IG-L5-30R (2 Singles, 1 Box, 1 Circuit)</t>
  </si>
  <si>
    <t>IG-L5-30R2S1B1C</t>
  </si>
  <si>
    <t>IG-L5-30R (2 Singles, 2 Boxes, 1 Circuit)</t>
  </si>
  <si>
    <t>IG-L5-30R2S2B1C</t>
  </si>
  <si>
    <t>5-50R (1 Single, 1 Box, 1 Circuit)</t>
  </si>
  <si>
    <t>5-50R1S1B1C</t>
  </si>
  <si>
    <t>6-15R (1 Single, 1 Box, 1 Circuit)</t>
  </si>
  <si>
    <t>6-15R1S1B1C</t>
  </si>
  <si>
    <t>6-15R (1 Duplex, 1 Box, 1 Circuit)</t>
  </si>
  <si>
    <t>6-15R1D1B1C</t>
  </si>
  <si>
    <t>6-15R (2 Duplexes, 1 Box, 1 Circuit)</t>
  </si>
  <si>
    <t>6-15R2D1B1C</t>
  </si>
  <si>
    <t>L6-15R (1 Single, 1 Box, 1 Circuit)</t>
  </si>
  <si>
    <t>L6-15R1S1B1C</t>
  </si>
  <si>
    <t>L6-15R (1 Duplex, 1 Box, 1 Circuit)</t>
  </si>
  <si>
    <t>L6-15R1D1B1C</t>
  </si>
  <si>
    <t>L6-15R (2 Duplexes, 1 Box, 1 Circuit)</t>
  </si>
  <si>
    <t>L6-15R2D1B1C</t>
  </si>
  <si>
    <t>IG-6-15R (1 Single, 1 Box, 1 Circuit)</t>
  </si>
  <si>
    <t>IG-6-15R1S1B1C</t>
  </si>
  <si>
    <t>IG-6-15R (1 Duplex, 1 Box, 1 Circuit)</t>
  </si>
  <si>
    <t>IG-6-15R1D1B1C</t>
  </si>
  <si>
    <t>IG-6-15R (2 Duplexes, 1 Box, 1 Circuit)</t>
  </si>
  <si>
    <t>IG-6-15R2D1B1C</t>
  </si>
  <si>
    <t>IG-L6-15R (1 Single, 1 Box, 1 Circuit)</t>
  </si>
  <si>
    <t>IG-L6-15R1S1B1C</t>
  </si>
  <si>
    <t>IG-L6-15R (1 Duplex, 1 Box, 1 Circuit)</t>
  </si>
  <si>
    <t>IG-L6-15R1D1B1C</t>
  </si>
  <si>
    <t>IG-L6-15R (2 Duplexes, 1 Box, 1 Circuit)</t>
  </si>
  <si>
    <t>IG-L6-15R2D1B1C</t>
  </si>
  <si>
    <t>6-20R (1 Single, 1 Box, 1 Circuit)</t>
  </si>
  <si>
    <t>6-20R1S1B1C</t>
  </si>
  <si>
    <t>6-20R (1 Duplex, 1 Box, 1 Circuit)</t>
  </si>
  <si>
    <t>6-20R1D1B1C</t>
  </si>
  <si>
    <t>6-20R (2 Duplexes, 1 Box, 1 Circuit)</t>
  </si>
  <si>
    <t>6-20R2D1B1C</t>
  </si>
  <si>
    <t>L6-20R (1 Single, 1 Box, 1 Circuit)</t>
  </si>
  <si>
    <t>L6-20R1S1B1C</t>
  </si>
  <si>
    <t>L6-20R (2 Singles, 1 Box, 1 Circuit)</t>
  </si>
  <si>
    <t>L6-20R2S1B1C</t>
  </si>
  <si>
    <t>L6-20R (2 Singles, 2 Boxes, 1 Circuit)</t>
  </si>
  <si>
    <t>L6-20R2S2B1C</t>
  </si>
  <si>
    <t>IG-6-20R (1 Single, 1 Box, 1 Circuit)</t>
  </si>
  <si>
    <t>IG-6-20R1S1B1C</t>
  </si>
  <si>
    <t>IG-6-20R (1 Duplex, 1 Box, 1 Circuit)</t>
  </si>
  <si>
    <t>IG-6-20R1D1B1C</t>
  </si>
  <si>
    <t>IG-6-20R (2 Duplexes, 1 Box, 1 Circuit)</t>
  </si>
  <si>
    <t>IG-6-20R2D1B1C</t>
  </si>
  <si>
    <t>IG-L6-20R (1 Single, 1 Box, 1 Circuit)</t>
  </si>
  <si>
    <t>IG-L6-20R1S1B1C</t>
  </si>
  <si>
    <t>IG-L6-20R (2 Singles, 1 Box, 1 Circuit)</t>
  </si>
  <si>
    <t>IG-L6-20R2S1B1C</t>
  </si>
  <si>
    <t>IG-L6-20R (2 Singles, 2 Boxes, 1 Circuit)</t>
  </si>
  <si>
    <t>IG-L6-20R2S2B1C</t>
  </si>
  <si>
    <t>6-30R (1 Single, 1 Box, 1 Circuit)</t>
  </si>
  <si>
    <t>6-30R1S1B1C</t>
  </si>
  <si>
    <t>L6-30R (1 Single, 1 Box, 1 Circuit)</t>
  </si>
  <si>
    <t>L6-30R1S1B1C</t>
  </si>
  <si>
    <t>L6-30R (2 Singles, 1 Box, 1 Circuit)</t>
  </si>
  <si>
    <t>L6-30R2S1B1C</t>
  </si>
  <si>
    <t>L6-30R2S2B1C</t>
  </si>
  <si>
    <t>IG-6-30R (1 Single, 1 Box, 1 Circuit)</t>
  </si>
  <si>
    <t>IG-6-30R1S1B1C</t>
  </si>
  <si>
    <t>IG-L6-30R (1 Single, 1 Box, 1 Circuit)</t>
  </si>
  <si>
    <t>IG-L6-30R1S1B1C</t>
  </si>
  <si>
    <t>IG-L6-30R (2 Singles, 1 Box, 1 Circuit)</t>
  </si>
  <si>
    <t>IG-L6-30R2S1B1C</t>
  </si>
  <si>
    <t>IG-L6-30R (2 Singles, 2 Boxes, 1 Circuit)</t>
  </si>
  <si>
    <t>IG-L6-30R2S2B1C</t>
  </si>
  <si>
    <t>6-50R (1 Single, 1 Box, 1 Circuit)</t>
  </si>
  <si>
    <t>6-50R1S1B1C</t>
  </si>
  <si>
    <t>7-15R (1 Duplex, 1 Box, 1 Circuit)</t>
  </si>
  <si>
    <t>7-15R1D1B1C</t>
  </si>
  <si>
    <t>L7-15R (1 Single, 1 Box, 1 Circuit)</t>
  </si>
  <si>
    <t>L7-15R1S1B1C</t>
  </si>
  <si>
    <t>L7-15R (1 Duplex, 1 Box, 1 Circuit)</t>
  </si>
  <si>
    <t>L7-15R1D1B1C</t>
  </si>
  <si>
    <t>L7-20R (1 Single, 1 Box, 1 Circuit)</t>
  </si>
  <si>
    <t>L7-20R1S1B1C</t>
  </si>
  <si>
    <t>7-30R (1 Single, 1 Box, 1 Circuit)</t>
  </si>
  <si>
    <t>7-30R1S1B1C</t>
  </si>
  <si>
    <t>L7-30R (1 Single, 1 Box, 1 Circuit)</t>
  </si>
  <si>
    <t>L7-30R1S1B1C</t>
  </si>
  <si>
    <t>7-50R (1 Single, 1 Box, 1 Circuit)</t>
  </si>
  <si>
    <t>7-50R1S1B1C</t>
  </si>
  <si>
    <t>L8-20R (1 Single, 1 Box, 1 Circuit)</t>
  </si>
  <si>
    <t>L8-20R1S1B1C</t>
  </si>
  <si>
    <t>IG-L8-20R (1 Single, 1 Box, 1 Circuit)</t>
  </si>
  <si>
    <t>IG-L8-20R1S1B1C</t>
  </si>
  <si>
    <t>L8-30R (1 Single, 1 Box, 1 Circuit)</t>
  </si>
  <si>
    <t>L8-30R1S1B1C</t>
  </si>
  <si>
    <t>L9-20R (1 Single, 1 Box, 1 Circuit)</t>
  </si>
  <si>
    <t>L9-20R1S1B1C</t>
  </si>
  <si>
    <t>L9-30R (1 Single, 1 Box, 1 Circuit)</t>
  </si>
  <si>
    <t>L9-30R1S1B1C</t>
  </si>
  <si>
    <t>10-20R (1 Single, 1 Box, 1 Circuit)</t>
  </si>
  <si>
    <t>10-20R1S1B1C</t>
  </si>
  <si>
    <t>L10-20R (1 Single, 1 Box, 1 Circuit)</t>
  </si>
  <si>
    <t>L10-20R1S1B1C</t>
  </si>
  <si>
    <t>10-30R (1 Single, 1 Box, 1 Circuit)</t>
  </si>
  <si>
    <t>10-30R1S1B1C</t>
  </si>
  <si>
    <t>10-50R (1 Single, 1 Box, 1 Circuit)</t>
  </si>
  <si>
    <t>10-50R1S1B1C</t>
  </si>
  <si>
    <t>14-20R (1 Single, 1 Box, 1 Circuit)</t>
  </si>
  <si>
    <t>14-20R1S1B1C</t>
  </si>
  <si>
    <t>L14-20R (1 Single, 1 Box, 1 Circuit)</t>
  </si>
  <si>
    <t>L14-20R1S1B1C</t>
  </si>
  <si>
    <t>IG-L14-20R (1 Single, 1 Box, 1 Circuit)</t>
  </si>
  <si>
    <t>IG-L14-20R1S1B1C</t>
  </si>
  <si>
    <t>14-30R (1 Single, 1 Box, 1 Circuit)</t>
  </si>
  <si>
    <t>14-30R1S1B1C</t>
  </si>
  <si>
    <t>L14-30R (1 Single, 1 Box, 1 Circuit)</t>
  </si>
  <si>
    <t>L14-30R1S1B1C</t>
  </si>
  <si>
    <t>IG-L14-30R (1 Single, 1 Box, 1 Circuit)</t>
  </si>
  <si>
    <t>IG-L14-30R1S1B1C</t>
  </si>
  <si>
    <t>14-50R (1 Single, 1 Box, 1 Circuit)</t>
  </si>
  <si>
    <t>14-50R1S1B1C</t>
  </si>
  <si>
    <t>14-60R (1 Single, 1 Box, 1 Circuit)</t>
  </si>
  <si>
    <t>14-60R1S1B1C</t>
  </si>
  <si>
    <t>15-20R (1 Single, 1 Box, 1 Circuit)</t>
  </si>
  <si>
    <t>15-20R1S1B1C</t>
  </si>
  <si>
    <t>L15-20R (1 Single, 1 Box, 1 Circuit)</t>
  </si>
  <si>
    <t>L15-20R1S1B1C</t>
  </si>
  <si>
    <t>IG-L15-20R (1 Single, 1 Box, 1 Circuit)</t>
  </si>
  <si>
    <t>IG-L15-20R1S1B1C</t>
  </si>
  <si>
    <t>15-30R (1 Single, 1 Box, 1 Circuit)</t>
  </si>
  <si>
    <t>15-30R1S1B1C</t>
  </si>
  <si>
    <t>L15-30R (1 Single, 1 Box, 1 Circuit)</t>
  </si>
  <si>
    <t>L15-30R1S1B1C</t>
  </si>
  <si>
    <t>IG-L15-30R (1 Single, 1 Box, 1 Circuit)</t>
  </si>
  <si>
    <t>IG-L15-30R1S1B1C</t>
  </si>
  <si>
    <t>15-50R (1 Single, 1 Box, 1 Circuit)</t>
  </si>
  <si>
    <t>15-50R1S1B1C</t>
  </si>
  <si>
    <t>15-60R (1 Single, 1 Box, 1 Circuit)</t>
  </si>
  <si>
    <t>15-60R1S1B1C</t>
  </si>
  <si>
    <t>L16-20R (1 Single, 1 Box, 1 Circuit)</t>
  </si>
  <si>
    <t>L16-20R1S1B1C</t>
  </si>
  <si>
    <t>L16-30R (1 Single, 1 Box, 1 Circuit)</t>
  </si>
  <si>
    <t>L16-30R1S1B1C</t>
  </si>
  <si>
    <t>L17-30R (1 Single, 1 Box, 1 Circuit)</t>
  </si>
  <si>
    <t>L17-30R1S1B1C</t>
  </si>
  <si>
    <t>18-20R (1 Single, 1 Box, 1 Circuit)</t>
  </si>
  <si>
    <t>18-20R1S1B1C</t>
  </si>
  <si>
    <t>L18-20R (1 Single, 1 Box, 1 Circuit)</t>
  </si>
  <si>
    <t>L18-20R1S1B1C</t>
  </si>
  <si>
    <t>18-30R (1 Single, 1 Box, 1 Circuit)</t>
  </si>
  <si>
    <t>18-30R1S1B1C</t>
  </si>
  <si>
    <t>L18-30R (1 Single, 1 Box, 1 Circuit)</t>
  </si>
  <si>
    <t>L18-30R1S1B1C</t>
  </si>
  <si>
    <t>18-50R (1 Single, 1 Box, 1 Circuit)</t>
  </si>
  <si>
    <t>18-50R1S1B1C</t>
  </si>
  <si>
    <t>18-60R (1 Single, 1 Box, 1 Circuit)</t>
  </si>
  <si>
    <t>18-60R1S1B1C</t>
  </si>
  <si>
    <t>L19-20R (1 Single, 1 Box, 1 Circuit)</t>
  </si>
  <si>
    <t>L19-20R1S1B1C</t>
  </si>
  <si>
    <t>L19-30R (1 Single, 1 Box, 1 Circuit)</t>
  </si>
  <si>
    <t>L19-30R1S1B1C</t>
  </si>
  <si>
    <t>L20-20R (1 Single, 1 Box, 1 Circuit)</t>
  </si>
  <si>
    <t>L20-20R1S1B1C</t>
  </si>
  <si>
    <t>L20-30R (1 Single, 1 Box, 1 Circuit)</t>
  </si>
  <si>
    <t>L20-30R1S1B1C</t>
  </si>
  <si>
    <t>L21-20R (1 Single, 1 Box, 1 Circuit)</t>
  </si>
  <si>
    <t>L21-20R1S1B1C</t>
  </si>
  <si>
    <t>IG-L21-20R (1 Single, 1 Box, 1 Circuit)</t>
  </si>
  <si>
    <t>IG-L21-20R1S1B1C</t>
  </si>
  <si>
    <t>L21-30R (1 Single, 1 Box, 1 Circuit)</t>
  </si>
  <si>
    <t>L21-30R1S1B1C</t>
  </si>
  <si>
    <t>IG-L21-30R (1 Single, 1 Box, 1 Circuit)</t>
  </si>
  <si>
    <t>IG-L21-30R1S1B1C</t>
  </si>
  <si>
    <t>L22-20R (1 Single, 1 Box, 1 Circuit)</t>
  </si>
  <si>
    <t>L22-20R1S1B1C</t>
  </si>
  <si>
    <t>L22-30R (1 Single, 1 Box, 1 Circuit)</t>
  </si>
  <si>
    <t>L22-30R1S1B1C</t>
  </si>
  <si>
    <t>L23-20R (1 Single, 1 Box, 1 Circuit)</t>
  </si>
  <si>
    <t>L23-20R1S1B1C</t>
  </si>
  <si>
    <t>L23-30R (1 Single, 1 Box, 1 Circuit)</t>
  </si>
  <si>
    <t>L23-30R1S1B1C</t>
  </si>
  <si>
    <t>L24-20R (1 Single, 1 Box, 1 Circuit)</t>
  </si>
  <si>
    <t>L24-20R1S1B1C</t>
  </si>
  <si>
    <t>3520 (1 Single, 1 Box, 1 Circuit)</t>
  </si>
  <si>
    <t>3520R1S1B1C</t>
  </si>
  <si>
    <t>3769 (1 Single, 1 Box, 1 Circuit)</t>
  </si>
  <si>
    <t>3769R1S1B1C</t>
  </si>
  <si>
    <t>3771 (1 Single, 1 Box, 1 Circuit)</t>
  </si>
  <si>
    <t>3771R1S1B1C</t>
  </si>
  <si>
    <t>7379R1S1B1C</t>
  </si>
  <si>
    <t>20403 (1 Single, 1 Box, 1 Circuit)</t>
  </si>
  <si>
    <t>20403R1S1B1C</t>
  </si>
  <si>
    <t>20443 (1 Single, 1 Box, 1 Circuit)</t>
  </si>
  <si>
    <t>20443R1S1B1C</t>
  </si>
  <si>
    <t>25403R1S1B1C</t>
  </si>
  <si>
    <t>26410 (1 Single, 1 Box, 1 Circuit)</t>
  </si>
  <si>
    <t>26410R1S1B1C</t>
  </si>
  <si>
    <t>26420R1S1B1C</t>
  </si>
  <si>
    <t>26520R1S1B1C</t>
  </si>
  <si>
    <t>45105 (1 Single, 1 Box, 1 Circuit)</t>
  </si>
  <si>
    <t>45105R1S1B1C</t>
  </si>
  <si>
    <t>45205 (1 Single, 1 Box, 1 Circuit)</t>
  </si>
  <si>
    <t>45205R1S1B1C</t>
  </si>
  <si>
    <t>45305 (1 Single, 1 Box, 1 Circuit)</t>
  </si>
  <si>
    <t>45305R1S1B1C</t>
  </si>
  <si>
    <t>45905 (1 Single, 1 Box, 1 Circuit)</t>
  </si>
  <si>
    <t>45905R1S1B1C</t>
  </si>
  <si>
    <t>CS6369 (1 Single, 1 Box, 1 Circuit)</t>
  </si>
  <si>
    <t>CS6369R1S1B1C</t>
  </si>
  <si>
    <t>CS6370 (1 Single, 1 Box, 1 Circuit)</t>
  </si>
  <si>
    <t>CS6370R1S1B1C</t>
  </si>
  <si>
    <t>CS8169 (1 Single, 1 Box, 1 Circuit)</t>
  </si>
  <si>
    <t>CS8169R1S1B1C</t>
  </si>
  <si>
    <t>CS8269R1S1B1C</t>
  </si>
  <si>
    <t>CS8369 (1 Single, 1 Box, 1 Circuit)</t>
  </si>
  <si>
    <t>CS8369R1S1B1C</t>
  </si>
  <si>
    <t>CS8469 (1 Single, 1 Box, 1 Circuit)</t>
  </si>
  <si>
    <t>CS8469R1S1B1C</t>
  </si>
  <si>
    <t>Devices</t>
  </si>
  <si>
    <t>Base Labor Rate</t>
  </si>
  <si>
    <t>Rate</t>
  </si>
  <si>
    <t>Description</t>
  </si>
  <si>
    <t>Wire, THHN, 14 AWG, BC, 19 STR, Black</t>
  </si>
  <si>
    <t>Wire, THHN, 14 AWG, BC, 19 STR, Red</t>
  </si>
  <si>
    <t>Wire, THHN, 14 AWG, BC, 19 STR, Blue</t>
  </si>
  <si>
    <t>Wire, THHN, 14 AWG, BC, 19 STR, White</t>
  </si>
  <si>
    <t>Wire, THHN, 14 AWG, BC, 19 STR, Green</t>
  </si>
  <si>
    <t>105961</t>
  </si>
  <si>
    <t>Wire, THHN, 12 AWG, BC, 19 STR, Black</t>
  </si>
  <si>
    <t>107820</t>
  </si>
  <si>
    <t>Wire, THHN, 12 AWG, BC, 19 STR, Red</t>
  </si>
  <si>
    <t>106911</t>
  </si>
  <si>
    <t>Wire, THHN, 12 AWG, BC, 19 STR, Blue</t>
  </si>
  <si>
    <t>105957</t>
  </si>
  <si>
    <t>Wire, THHN, 12 AWG, BC, 19 STR, White</t>
  </si>
  <si>
    <t>105959</t>
  </si>
  <si>
    <t>Wire, THHN, 12 AWG, BC, 19 STR, Green</t>
  </si>
  <si>
    <t>107180</t>
  </si>
  <si>
    <t>Wire, THHN, 10 AWG, BC, 19 STR, Black</t>
  </si>
  <si>
    <t>107182</t>
  </si>
  <si>
    <t>Wire, THHN, 10 AWG, BC, 19 STR, Red</t>
  </si>
  <si>
    <t>107184</t>
  </si>
  <si>
    <t>Wire, THHN, 10 AWG, BC, 19 STR, Blue</t>
  </si>
  <si>
    <t>107186</t>
  </si>
  <si>
    <t>Wire, THHN, 10 AWG, BC, 19 STR, White</t>
  </si>
  <si>
    <t>107188</t>
  </si>
  <si>
    <t>Wire, THHN, 10 AWG, BC, 19 STR, Green</t>
  </si>
  <si>
    <t>106001</t>
  </si>
  <si>
    <t>Wire, THHN, 8 AWG, BC, 19 STR, Black</t>
  </si>
  <si>
    <t>106009</t>
  </si>
  <si>
    <t>Wire, THHN, 8 AWG, BC, 19 STR, Red</t>
  </si>
  <si>
    <t>108762</t>
  </si>
  <si>
    <t>Wire, THHN, 8 AWG, BC, 19 STR, Blue</t>
  </si>
  <si>
    <t>106192</t>
  </si>
  <si>
    <t>Wire, THHN, 8 AWG, BC, 19 STR, White</t>
  </si>
  <si>
    <t>106005</t>
  </si>
  <si>
    <t>Wire, THHN, 8 AWG, BC, 19 STR, Green</t>
  </si>
  <si>
    <t>108750</t>
  </si>
  <si>
    <t>Wire, THHN, 6 AWG, BC, 19 STR, Black</t>
  </si>
  <si>
    <t>107852</t>
  </si>
  <si>
    <t>Wire, THHN, 6 AWG, BC, 19 STR, Red</t>
  </si>
  <si>
    <t>108752</t>
  </si>
  <si>
    <t>Wire, THHN, 6 AWG, BC, 19 STR, Blue</t>
  </si>
  <si>
    <t>108753</t>
  </si>
  <si>
    <t>Wire, THHN, 6 AWG, BC, 19 STR, White</t>
  </si>
  <si>
    <t>105950</t>
  </si>
  <si>
    <t>Wire, THHN, 6 AWG, BC, 19 STR, Green</t>
  </si>
  <si>
    <t>107340</t>
  </si>
  <si>
    <t>Wire, THHN, 4 AWG, BC, 19 STR, Black</t>
  </si>
  <si>
    <t>107342</t>
  </si>
  <si>
    <t>Wire, THHN, 4 AWG, BC, 19 STR, Red</t>
  </si>
  <si>
    <t>107346</t>
  </si>
  <si>
    <t>Wire, THHN, 4 AWG, BC, 19 STR, Blue</t>
  </si>
  <si>
    <t>107348</t>
  </si>
  <si>
    <t>Wire, THHN, 4 AWG, BC, 19 STR, White</t>
  </si>
  <si>
    <t>107344</t>
  </si>
  <si>
    <t>Wire, THHN, 4 AWG, BC, 19 STR, Green</t>
  </si>
  <si>
    <t>Wire, THHN, 2 AWG, BC, 19 STR, Black</t>
  </si>
  <si>
    <t>Wire, THHN, 2 AWG, BC, 19 STR, Red</t>
  </si>
  <si>
    <t>Wire, THHN, 2 AWG, BC, 19 STR, Blue</t>
  </si>
  <si>
    <t>Wire, THHN, 2 AWG, BC, 19 STR, White</t>
  </si>
  <si>
    <t>Wire, THHN, 2 AWG, BC, 19 STR, Green</t>
  </si>
  <si>
    <t>107350</t>
  </si>
  <si>
    <t>Wire, THHN, 1 AWG, BC, 19 STR, Black</t>
  </si>
  <si>
    <t>107352</t>
  </si>
  <si>
    <t>Wire, THHN, 1 AWG, BC, 19 STR, Red</t>
  </si>
  <si>
    <t>107356</t>
  </si>
  <si>
    <t>Wire, THHN, 1 AWG, BC, 19 STR, Blue</t>
  </si>
  <si>
    <t>107358</t>
  </si>
  <si>
    <t>Wire, THHN, 1 AWG, BC, 19 STR, White</t>
  </si>
  <si>
    <t>107354</t>
  </si>
  <si>
    <t>Wire, THHN, 1 AWG, BC, 19 STR, Green</t>
  </si>
  <si>
    <t>Wire, THHN, 1/0 AWG, BC, 19 STR, Black</t>
  </si>
  <si>
    <t>Wire, THHN, 1/0 AWG, BC, 19 STR, Red</t>
  </si>
  <si>
    <t>Wire, THHN, 1/0 AWG, BC, 19 STR, Blue</t>
  </si>
  <si>
    <t>Wire, THHN, 1/0 AWG, BC, 19 STR, White</t>
  </si>
  <si>
    <t>Wire, THHN, 1/0 AWG, BC, 19 STR, Green</t>
  </si>
  <si>
    <t>Strain Relief - Qty per Whip</t>
  </si>
  <si>
    <t>Strain Relief - Part Number</t>
  </si>
  <si>
    <t>Tywraps - Part Number</t>
  </si>
  <si>
    <t>Tywraps - Qty per Whip</t>
  </si>
  <si>
    <t>Whip Lables - Part Number</t>
  </si>
  <si>
    <t>Whip Lables - Qty per Whip</t>
  </si>
  <si>
    <t>Conduit Size</t>
  </si>
  <si>
    <t>Conduit Color</t>
  </si>
  <si>
    <t>BK</t>
  </si>
  <si>
    <t>Blue</t>
  </si>
  <si>
    <t>BL</t>
  </si>
  <si>
    <t>Brown</t>
  </si>
  <si>
    <t>BN</t>
  </si>
  <si>
    <t>Green</t>
  </si>
  <si>
    <t>GN</t>
  </si>
  <si>
    <t>Gray</t>
  </si>
  <si>
    <t>GY</t>
  </si>
  <si>
    <t>Orange</t>
  </si>
  <si>
    <t>OR</t>
  </si>
  <si>
    <t>Pink</t>
  </si>
  <si>
    <t>PK</t>
  </si>
  <si>
    <t>Purple</t>
  </si>
  <si>
    <t>PL</t>
  </si>
  <si>
    <t>Red</t>
  </si>
  <si>
    <t>RD</t>
  </si>
  <si>
    <t>White</t>
  </si>
  <si>
    <t>WT</t>
  </si>
  <si>
    <t>Yellow</t>
  </si>
  <si>
    <t>YL</t>
  </si>
  <si>
    <t>Wire Description</t>
  </si>
  <si>
    <t>Lookup</t>
  </si>
  <si>
    <t>THHN, 12, Red</t>
  </si>
  <si>
    <t>THHN, 12, Blue</t>
  </si>
  <si>
    <t>THHN, 12, White</t>
  </si>
  <si>
    <t>THHN, 12, Green</t>
  </si>
  <si>
    <t>THHN, 10, Black</t>
  </si>
  <si>
    <t>THHN, 10, Red</t>
  </si>
  <si>
    <t>THHN, 10, Blue</t>
  </si>
  <si>
    <t>THHN, 10, White</t>
  </si>
  <si>
    <t>THHN, 10, Green</t>
  </si>
  <si>
    <t>THHN, 8, Black</t>
  </si>
  <si>
    <t>THHN, 8, Red</t>
  </si>
  <si>
    <t>THHN, 8, Blue</t>
  </si>
  <si>
    <t>THHN, 8, White</t>
  </si>
  <si>
    <t>THHN, 8, Green</t>
  </si>
  <si>
    <t>THHN, 6, Black</t>
  </si>
  <si>
    <t>THHN, 6, Red</t>
  </si>
  <si>
    <t>THHN, 6, Blue</t>
  </si>
  <si>
    <t>THHN, 6, White</t>
  </si>
  <si>
    <t>THHN, 6, Green</t>
  </si>
  <si>
    <t>THHN, 4, Black</t>
  </si>
  <si>
    <t>THHN, 4, Red</t>
  </si>
  <si>
    <t>THHN, 4, Blue</t>
  </si>
  <si>
    <t>THHN, 4, White</t>
  </si>
  <si>
    <t>THHN, 4, Green</t>
  </si>
  <si>
    <t>THHN, 2, Black</t>
  </si>
  <si>
    <t>THHN, 2, Red</t>
  </si>
  <si>
    <t>THHN, 2, Blue</t>
  </si>
  <si>
    <t>THHN, 2, White</t>
  </si>
  <si>
    <t>THHN, 2, Green</t>
  </si>
  <si>
    <t>THHN, 1, Black</t>
  </si>
  <si>
    <t>THHN, 1, Red</t>
  </si>
  <si>
    <t>THHN, 1, Blue</t>
  </si>
  <si>
    <t>THHN, 1, White</t>
  </si>
  <si>
    <t>THHN, 1, Green</t>
  </si>
  <si>
    <t>THHN, 1/0, Black</t>
  </si>
  <si>
    <t>THHN, 1/0, Red</t>
  </si>
  <si>
    <t>THHN, 1/0, Blue</t>
  </si>
  <si>
    <t>THHN, 1/0, White</t>
  </si>
  <si>
    <t>THHN, 1/0, Green</t>
  </si>
  <si>
    <t>Packaging Weight Per Foot</t>
  </si>
  <si>
    <t>Type of Conduit</t>
  </si>
  <si>
    <t>LA</t>
  </si>
  <si>
    <t>Conduit FT in Octogon Bin</t>
  </si>
  <si>
    <t>THHN, 14, Black</t>
  </si>
  <si>
    <t>THHN, 14, Red</t>
  </si>
  <si>
    <t>THHN, 14, Blue</t>
  </si>
  <si>
    <t>THHN, 14, White</t>
  </si>
  <si>
    <t>THHN, 14, Green</t>
  </si>
  <si>
    <t>THHN, 12, Black</t>
  </si>
  <si>
    <t>Box Material</t>
  </si>
  <si>
    <t>Box Color</t>
  </si>
  <si>
    <t>Circuit Breaker</t>
  </si>
  <si>
    <t>Device Type</t>
  </si>
  <si>
    <t>Die Cast AL, 1 Gang x 2" D</t>
  </si>
  <si>
    <t>-1A</t>
  </si>
  <si>
    <t>No</t>
  </si>
  <si>
    <t>Die Cast AL, 2 Gang x 2" D</t>
  </si>
  <si>
    <t>-2A</t>
  </si>
  <si>
    <t>Not Selected</t>
  </si>
  <si>
    <t xml:space="preserve">No </t>
  </si>
  <si>
    <t>Sq D Bolt 10 kAIC</t>
  </si>
  <si>
    <t>-CBSDB10</t>
  </si>
  <si>
    <t>Die Cast AL, 1 Gang x 2-5/8" D</t>
  </si>
  <si>
    <t>-1AD</t>
  </si>
  <si>
    <t>-PBK</t>
  </si>
  <si>
    <t>Sq D Bolt 22 kAIC</t>
  </si>
  <si>
    <t>-CBSDB22</t>
  </si>
  <si>
    <t>Die Cast AL, 2 Gang x 2-5/8" D</t>
  </si>
  <si>
    <t>-2AD</t>
  </si>
  <si>
    <t>-MK</t>
  </si>
  <si>
    <t>-PBL</t>
  </si>
  <si>
    <t>Sq D Plug 10 kAIC</t>
  </si>
  <si>
    <t>-CBSDP10</t>
  </si>
  <si>
    <t>Die Cast AL, 3 Gang x 2-5/8" D</t>
  </si>
  <si>
    <t>-3AD</t>
  </si>
  <si>
    <t>BROWN</t>
  </si>
  <si>
    <t>-PBN</t>
  </si>
  <si>
    <t>Sq D Plug 22 kAIC</t>
  </si>
  <si>
    <t>-CBSDP22</t>
  </si>
  <si>
    <t>-4WD</t>
  </si>
  <si>
    <t>-PGN</t>
  </si>
  <si>
    <t>GE Bolt 10 kAIC</t>
  </si>
  <si>
    <t>-CBGEB10</t>
  </si>
  <si>
    <t>Die Cast AL, 15 Deg Angle</t>
  </si>
  <si>
    <t>-DA</t>
  </si>
  <si>
    <t>GRAY</t>
  </si>
  <si>
    <t>-PGY</t>
  </si>
  <si>
    <t>GE Bolt 22 kAIC</t>
  </si>
  <si>
    <t>-CBGEB22</t>
  </si>
  <si>
    <t>Die Cast Nylon, 15 Deg Angle</t>
  </si>
  <si>
    <t>-DN</t>
  </si>
  <si>
    <t>-POR</t>
  </si>
  <si>
    <t>GE Plug 10 kAIC</t>
  </si>
  <si>
    <t>-CBGEP10</t>
  </si>
  <si>
    <t>PINK</t>
  </si>
  <si>
    <t>-PPK</t>
  </si>
  <si>
    <t>GE Plug 22 kAIC</t>
  </si>
  <si>
    <t>-CBGEP22</t>
  </si>
  <si>
    <t>None Selected</t>
  </si>
  <si>
    <t>PURPLE</t>
  </si>
  <si>
    <t>-PPL</t>
  </si>
  <si>
    <t>CH Bolt 10 kAIC</t>
  </si>
  <si>
    <t>-CBCHB10</t>
  </si>
  <si>
    <t>-PRD</t>
  </si>
  <si>
    <t>CH Bolt 22 kAIC</t>
  </si>
  <si>
    <t>-CBCHB22</t>
  </si>
  <si>
    <t>-PWT</t>
  </si>
  <si>
    <t>CH Plug 10 kAIC</t>
  </si>
  <si>
    <t>-CBCHP10</t>
  </si>
  <si>
    <t>YELLOW</t>
  </si>
  <si>
    <t>-PYL</t>
  </si>
  <si>
    <t>CH Plug 22 kAIC</t>
  </si>
  <si>
    <t>-CBCHP22</t>
  </si>
  <si>
    <t>IG-L6-20R (2 Single, 1 Box, 1 Circuit)</t>
  </si>
  <si>
    <t>IG-L6-30R (2 Single, 1 Box, 1 Circuit)</t>
  </si>
  <si>
    <t>Boxes</t>
  </si>
  <si>
    <t>10-20R (1 Single, 1 Box, 1 Circuit)2</t>
  </si>
  <si>
    <t>Box Colors</t>
  </si>
  <si>
    <t>3100C4W2</t>
  </si>
  <si>
    <t>Conduits</t>
  </si>
  <si>
    <t>3913U2 (IBM A-U2) DuraG2</t>
  </si>
  <si>
    <t>Conduit Colors</t>
  </si>
  <si>
    <t>ConduitColors</t>
  </si>
  <si>
    <t>Connector - RS</t>
  </si>
  <si>
    <t>Receptacle - CA</t>
  </si>
  <si>
    <t>Receptacle - IEC</t>
  </si>
  <si>
    <t>Receptacle - Non NEMA</t>
  </si>
  <si>
    <t>Receptacle - RS</t>
  </si>
  <si>
    <t>Column Header</t>
  </si>
  <si>
    <t>seq</t>
  </si>
  <si>
    <t>blah</t>
  </si>
  <si>
    <t>Mounting Kits</t>
  </si>
  <si>
    <t>100-130</t>
  </si>
  <si>
    <t>220-240</t>
  </si>
  <si>
    <t>380-415</t>
  </si>
  <si>
    <t>220-415</t>
  </si>
  <si>
    <t>3Y</t>
  </si>
  <si>
    <t>4P-5W</t>
  </si>
  <si>
    <t>BK / RD / BL / WT</t>
  </si>
  <si>
    <t>125/250</t>
  </si>
  <si>
    <t>BK / RD / WT</t>
  </si>
  <si>
    <t>120/208</t>
  </si>
  <si>
    <t>277/480</t>
  </si>
  <si>
    <t>347/600</t>
  </si>
  <si>
    <t>380-440</t>
  </si>
  <si>
    <t>220/380</t>
  </si>
  <si>
    <t>2P-2W</t>
  </si>
  <si>
    <t>3P-3W</t>
  </si>
  <si>
    <t>4P-4W</t>
  </si>
  <si>
    <t>1/3</t>
  </si>
  <si>
    <t xml:space="preserve">BK / RD </t>
  </si>
  <si>
    <t>-DAL</t>
  </si>
  <si>
    <t>L6-30R (2 Singles, 2 Boxes, 2 Circuits)</t>
  </si>
  <si>
    <t>L6-30R2S2B2C</t>
  </si>
  <si>
    <t>Base Labor Hour Rate per Device</t>
  </si>
  <si>
    <t>HBL6810</t>
  </si>
  <si>
    <t>HBL9350</t>
  </si>
  <si>
    <t>HBL7962</t>
  </si>
  <si>
    <t>HBL8410</t>
  </si>
  <si>
    <t>HBL9430A</t>
  </si>
  <si>
    <t>HBL9450A</t>
  </si>
  <si>
    <t>HBL9460A</t>
  </si>
  <si>
    <t>HBL8420</t>
  </si>
  <si>
    <t>HBL8430A</t>
  </si>
  <si>
    <t>HBL8450A</t>
  </si>
  <si>
    <t>HBL8460A</t>
  </si>
  <si>
    <t>HBL7250</t>
  </si>
  <si>
    <t>HBL8330A</t>
  </si>
  <si>
    <t>HBL8350A</t>
  </si>
  <si>
    <t>HBL7301A</t>
  </si>
  <si>
    <t>HBL20403</t>
  </si>
  <si>
    <t>HBL20443</t>
  </si>
  <si>
    <t>HBL5552B</t>
  </si>
  <si>
    <t>HBL25403</t>
  </si>
  <si>
    <t>HBL26410</t>
  </si>
  <si>
    <t>HBL26420</t>
  </si>
  <si>
    <t>HBL26520</t>
  </si>
  <si>
    <t>HBL3100C4W</t>
  </si>
  <si>
    <t>HBL3100C6W</t>
  </si>
  <si>
    <t>HBL3100C7W</t>
  </si>
  <si>
    <t>HBL3100R4W</t>
  </si>
  <si>
    <t>HBL3100R6W</t>
  </si>
  <si>
    <t>HBL3100R7W</t>
  </si>
  <si>
    <t>HBL316C4W</t>
  </si>
  <si>
    <t>HBL316C6W</t>
  </si>
  <si>
    <t>HBL316R4W</t>
  </si>
  <si>
    <t>HBL316R6W</t>
  </si>
  <si>
    <t>HBL320C4W</t>
  </si>
  <si>
    <t>HBL320C6W</t>
  </si>
  <si>
    <t>HBL320C7W</t>
  </si>
  <si>
    <t>HBL320R4W</t>
  </si>
  <si>
    <t>HBL320R6W</t>
  </si>
  <si>
    <t>HBL320R7W</t>
  </si>
  <si>
    <t>HBL330C4W</t>
  </si>
  <si>
    <t>HBL330C6W</t>
  </si>
  <si>
    <t>HBL330C7W</t>
  </si>
  <si>
    <t>HBL330R4W</t>
  </si>
  <si>
    <t>HBL330R6W</t>
  </si>
  <si>
    <t>HBL330R7W</t>
  </si>
  <si>
    <t>HBL332C6W</t>
  </si>
  <si>
    <t>HBL332R6W</t>
  </si>
  <si>
    <t>HBL3520</t>
  </si>
  <si>
    <t>HBL360C4W</t>
  </si>
  <si>
    <t>HBL360C6W</t>
  </si>
  <si>
    <t>HBL360C7W</t>
  </si>
  <si>
    <t>HBL360R4W</t>
  </si>
  <si>
    <t>HBL360R6W</t>
  </si>
  <si>
    <t>HBL360R7W</t>
  </si>
  <si>
    <t>HBL363C6W</t>
  </si>
  <si>
    <t>HBL363R6W</t>
  </si>
  <si>
    <t>HBL3769</t>
  </si>
  <si>
    <t>HBL3771</t>
  </si>
  <si>
    <t>9C23U2</t>
  </si>
  <si>
    <t>9C23U1</t>
  </si>
  <si>
    <t>9C23U3</t>
  </si>
  <si>
    <t>9C24U2</t>
  </si>
  <si>
    <t>9C33U2</t>
  </si>
  <si>
    <t>DF3207FR0E0</t>
  </si>
  <si>
    <t>9C34U2</t>
  </si>
  <si>
    <t>DF3407FR0E0</t>
  </si>
  <si>
    <t>HBL4100C12W</t>
  </si>
  <si>
    <t>HBL4100C5W</t>
  </si>
  <si>
    <t>HBL4100C7W</t>
  </si>
  <si>
    <t>HBL4100C9W</t>
  </si>
  <si>
    <t>HBL4100R12W</t>
  </si>
  <si>
    <t>HBL4100R5W</t>
  </si>
  <si>
    <t>HBL4100R7W</t>
  </si>
  <si>
    <t>HBL4100R9W</t>
  </si>
  <si>
    <t>HBL416C6W</t>
  </si>
  <si>
    <t>HBL416R6W</t>
  </si>
  <si>
    <t>HBL420C12W</t>
  </si>
  <si>
    <t>HBL420C5W</t>
  </si>
  <si>
    <t>HBL420C7W</t>
  </si>
  <si>
    <t>HBL420C9W</t>
  </si>
  <si>
    <t>HBL420R12W</t>
  </si>
  <si>
    <t>HBL420R5W</t>
  </si>
  <si>
    <t>HBL420R7W</t>
  </si>
  <si>
    <t>HBL420R9W</t>
  </si>
  <si>
    <t>HBL430C12W</t>
  </si>
  <si>
    <t>HBL430C5W</t>
  </si>
  <si>
    <t>HBL430C7W</t>
  </si>
  <si>
    <t>HBL430C9W</t>
  </si>
  <si>
    <t>HBL430R12W</t>
  </si>
  <si>
    <t>HBL430R5W</t>
  </si>
  <si>
    <t>HBL430R7W</t>
  </si>
  <si>
    <t>HBL430R9W</t>
  </si>
  <si>
    <t>HBL432C3W</t>
  </si>
  <si>
    <t>HBL432C6W</t>
  </si>
  <si>
    <t>HBL432R3W</t>
  </si>
  <si>
    <t>HBL432R6W</t>
  </si>
  <si>
    <t>HBL45105</t>
  </si>
  <si>
    <t>HBL45205</t>
  </si>
  <si>
    <t>HBL45305</t>
  </si>
  <si>
    <t>HBL45905</t>
  </si>
  <si>
    <t>HBL460C12W</t>
  </si>
  <si>
    <t>HBL460C5W</t>
  </si>
  <si>
    <t>HBL460C7W</t>
  </si>
  <si>
    <t>HBL460C9W</t>
  </si>
  <si>
    <t>HBL460R12W</t>
  </si>
  <si>
    <t>HBL460R5W</t>
  </si>
  <si>
    <t>HBL460R7W</t>
  </si>
  <si>
    <t>HBL460R9W</t>
  </si>
  <si>
    <t>HBL463C6W</t>
  </si>
  <si>
    <t>HBL463R6W</t>
  </si>
  <si>
    <t>HBL5100C5W</t>
  </si>
  <si>
    <t>HBL5100C7W</t>
  </si>
  <si>
    <t>HBL5100C9W</t>
  </si>
  <si>
    <t>HBL5100R5W</t>
  </si>
  <si>
    <t>HBL5100R7W</t>
  </si>
  <si>
    <t>HBL5100R9W</t>
  </si>
  <si>
    <t>HBL5262BK</t>
  </si>
  <si>
    <t>HBL5261BK</t>
  </si>
  <si>
    <t>HBL516C6W</t>
  </si>
  <si>
    <t>HBL516R6W</t>
  </si>
  <si>
    <t>HBL520C5W</t>
  </si>
  <si>
    <t>HBL520C7W</t>
  </si>
  <si>
    <t>HBL520C9W</t>
  </si>
  <si>
    <t>HBL5362BK</t>
  </si>
  <si>
    <t>HBL5361BK</t>
  </si>
  <si>
    <t>HBL520R5W</t>
  </si>
  <si>
    <t>HBL520R7W</t>
  </si>
  <si>
    <t>HBL520R9W</t>
  </si>
  <si>
    <t>HBL530C5W</t>
  </si>
  <si>
    <t>HBL530C7W</t>
  </si>
  <si>
    <t>HBL530C9W</t>
  </si>
  <si>
    <t>HBL9308</t>
  </si>
  <si>
    <t>HBL530R5W</t>
  </si>
  <si>
    <t>HBL530R7W</t>
  </si>
  <si>
    <t>HBL530R9W</t>
  </si>
  <si>
    <t>HBL532C6WLTM1</t>
  </si>
  <si>
    <t>HBL532R6W</t>
  </si>
  <si>
    <t>HBL9360</t>
  </si>
  <si>
    <t>HBL560C5W</t>
  </si>
  <si>
    <t>HBL560C7W</t>
  </si>
  <si>
    <t>HBL560C9W</t>
  </si>
  <si>
    <t>HBL560R5W</t>
  </si>
  <si>
    <t>HBL560R7W</t>
  </si>
  <si>
    <t>HBL560R9W</t>
  </si>
  <si>
    <t>HBL563C6W</t>
  </si>
  <si>
    <t>HBL563R6W</t>
  </si>
  <si>
    <t>HBL5662</t>
  </si>
  <si>
    <t>HBL5661</t>
  </si>
  <si>
    <t>HBL5462BK</t>
  </si>
  <si>
    <t>HBL5461</t>
  </si>
  <si>
    <t>HBL9330</t>
  </si>
  <si>
    <t>HBL9367</t>
  </si>
  <si>
    <t>HBL5302</t>
  </si>
  <si>
    <t>HBL9315</t>
  </si>
  <si>
    <t>DF6416FR0E0</t>
  </si>
  <si>
    <t>HBL7379</t>
  </si>
  <si>
    <t>HBL9365</t>
  </si>
  <si>
    <t>9C23U0</t>
  </si>
  <si>
    <t>9C33U0</t>
  </si>
  <si>
    <t>9C34U0</t>
  </si>
  <si>
    <t>9C53U0</t>
  </si>
  <si>
    <t>9C53U2</t>
  </si>
  <si>
    <t>9C54U0</t>
  </si>
  <si>
    <t>9C54U2</t>
  </si>
  <si>
    <t>9C63U2</t>
  </si>
  <si>
    <t>CS6369</t>
  </si>
  <si>
    <t>CS6370</t>
  </si>
  <si>
    <t>CS8169</t>
  </si>
  <si>
    <t>CS8269</t>
  </si>
  <si>
    <t>CS8369</t>
  </si>
  <si>
    <t>CS8469</t>
  </si>
  <si>
    <t>IG5262</t>
  </si>
  <si>
    <t>IG5261</t>
  </si>
  <si>
    <t>IG5362</t>
  </si>
  <si>
    <t>IG5361</t>
  </si>
  <si>
    <t>IG9308</t>
  </si>
  <si>
    <t>IG5662</t>
  </si>
  <si>
    <t>IG5661</t>
  </si>
  <si>
    <t>IG5462</t>
  </si>
  <si>
    <t>IG5461</t>
  </si>
  <si>
    <t>IG9330</t>
  </si>
  <si>
    <t>IG2410</t>
  </si>
  <si>
    <t>IG2710</t>
  </si>
  <si>
    <t>IG2420</t>
  </si>
  <si>
    <t>IG2720</t>
  </si>
  <si>
    <t>IG2510</t>
  </si>
  <si>
    <t>IG2810</t>
  </si>
  <si>
    <t>IG4700A</t>
  </si>
  <si>
    <t>IG4710</t>
  </si>
  <si>
    <t>IG2310</t>
  </si>
  <si>
    <t>IG2610</t>
  </si>
  <si>
    <t>IG4550A</t>
  </si>
  <si>
    <t>IG4560</t>
  </si>
  <si>
    <t>IG2320</t>
  </si>
  <si>
    <t>IG2620</t>
  </si>
  <si>
    <t>IG2340</t>
  </si>
  <si>
    <t>DF1416FR0E0</t>
  </si>
  <si>
    <t>HBL7540</t>
  </si>
  <si>
    <t>HBL7535</t>
  </si>
  <si>
    <t>HBL2410</t>
  </si>
  <si>
    <t>HBL2710</t>
  </si>
  <si>
    <t>HBL2420</t>
  </si>
  <si>
    <t>HBL2720M2</t>
  </si>
  <si>
    <t>HBL2430</t>
  </si>
  <si>
    <t>HBL2730</t>
  </si>
  <si>
    <t>HBL2740</t>
  </si>
  <si>
    <t>HBL2440</t>
  </si>
  <si>
    <t>HBL2750</t>
  </si>
  <si>
    <t>HBL2450</t>
  </si>
  <si>
    <t>HBL2760</t>
  </si>
  <si>
    <t>HBL2460</t>
  </si>
  <si>
    <t>HBL2770</t>
  </si>
  <si>
    <t>HBL2510</t>
  </si>
  <si>
    <t>HBL2810</t>
  </si>
  <si>
    <t>HBL7210B</t>
  </si>
  <si>
    <t>HBL2520</t>
  </si>
  <si>
    <t>HBL2820</t>
  </si>
  <si>
    <t>HBL2530</t>
  </si>
  <si>
    <t>HBL2830</t>
  </si>
  <si>
    <t>HBL3720</t>
  </si>
  <si>
    <t>HBL4700</t>
  </si>
  <si>
    <t>HBL4710</t>
  </si>
  <si>
    <t>HBL2310M2</t>
  </si>
  <si>
    <t>HBL2610</t>
  </si>
  <si>
    <t>HBL4550</t>
  </si>
  <si>
    <t>HBL4560</t>
  </si>
  <si>
    <t>HBL2320</t>
  </si>
  <si>
    <t>HBL2620M2</t>
  </si>
  <si>
    <t>HBL4750</t>
  </si>
  <si>
    <t>HBL4760</t>
  </si>
  <si>
    <t>HBL2330</t>
  </si>
  <si>
    <t>HBL2630</t>
  </si>
  <si>
    <t>HBL2340</t>
  </si>
  <si>
    <t>HBL2640</t>
  </si>
  <si>
    <t>HBL2350</t>
  </si>
  <si>
    <t>HBL2650</t>
  </si>
  <si>
    <t>Device Part Number</t>
  </si>
  <si>
    <r>
      <rPr>
        <b/>
        <sz val="9"/>
        <color theme="1"/>
        <rFont val="Calibri"/>
        <family val="2"/>
        <scheme val="minor"/>
      </rPr>
      <t>PowerWhips.com</t>
    </r>
    <r>
      <rPr>
        <sz val="9"/>
        <color theme="1"/>
        <rFont val="Calibri"/>
        <family val="2"/>
        <scheme val="minor"/>
      </rPr>
      <t xml:space="preserve">
16575 W Small Road
New Berlin, WI 53151
(262) 966-3741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</si>
</sst>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color indexed="8"/>
      <name val="Calibri"/>
      <family val="2"/>
    </font>
    <font>
      <b/>
      <i/>
      <sz val="3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darkTrellis"/>
    </fill>
    <fill>
      <patternFill patternType="solid">
        <fgColor rgb="FF0070C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thick">
        <color auto="1"/>
      </right>
      <top style="thick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ck">
        <color theme="0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theme="0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0"/>
      </right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auto="1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auto="1"/>
      </right>
      <top/>
      <bottom/>
      <diagonal/>
    </border>
    <border>
      <left style="thick">
        <color auto="1"/>
      </left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auto="1"/>
      </bottom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207">
    <xf numFmtId="0" fontId="0" fillId="0" borderId="0" xfId="0"/>
    <xf numFmtId="0" fontId="0" fillId="0" borderId="0" xfId="0" applyProtection="1"/>
    <xf numFmtId="49" fontId="0" fillId="0" borderId="0" xfId="0" applyNumberFormat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0" fillId="0" borderId="0" xfId="0" applyFill="1" applyProtection="1"/>
    <xf numFmtId="49" fontId="3" fillId="0" borderId="0" xfId="0" applyNumberFormat="1" applyFont="1" applyBorder="1" applyAlignment="1" applyProtection="1">
      <alignment horizontal="center" vertical="center"/>
    </xf>
    <xf numFmtId="0" fontId="3" fillId="0" borderId="0" xfId="0" quotePrefix="1" applyFont="1" applyFill="1" applyBorder="1" applyAlignment="1" applyProtection="1">
      <alignment horizontal="center" vertical="center" wrapText="1"/>
    </xf>
    <xf numFmtId="2" fontId="3" fillId="0" borderId="0" xfId="0" quotePrefix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49" fontId="0" fillId="0" borderId="1" xfId="0" applyNumberFormat="1" applyBorder="1" applyProtection="1"/>
    <xf numFmtId="0" fontId="0" fillId="0" borderId="1" xfId="0" applyBorder="1" applyProtection="1"/>
    <xf numFmtId="2" fontId="0" fillId="0" borderId="1" xfId="0" applyNumberFormat="1" applyBorder="1" applyProtection="1"/>
    <xf numFmtId="0" fontId="6" fillId="3" borderId="5" xfId="0" applyFont="1" applyFill="1" applyBorder="1" applyAlignment="1" applyProtection="1">
      <alignment horizontal="right" vertical="center"/>
    </xf>
    <xf numFmtId="49" fontId="7" fillId="3" borderId="6" xfId="0" applyNumberFormat="1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2" fontId="7" fillId="3" borderId="6" xfId="0" applyNumberFormat="1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vertical="center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8" fillId="4" borderId="14" xfId="0" applyFont="1" applyFill="1" applyBorder="1" applyAlignment="1" applyProtection="1">
      <alignment horizontal="center" vertical="center" wrapText="1"/>
    </xf>
    <xf numFmtId="49" fontId="8" fillId="5" borderId="15" xfId="0" applyNumberFormat="1" applyFont="1" applyFill="1" applyBorder="1" applyAlignment="1" applyProtection="1">
      <alignment horizontal="center" vertical="center" wrapText="1"/>
    </xf>
    <xf numFmtId="0" fontId="8" fillId="7" borderId="15" xfId="0" applyFont="1" applyFill="1" applyBorder="1" applyAlignment="1" applyProtection="1">
      <alignment horizontal="center" vertical="center" wrapText="1"/>
    </xf>
    <xf numFmtId="2" fontId="8" fillId="5" borderId="15" xfId="0" applyNumberFormat="1" applyFont="1" applyFill="1" applyBorder="1" applyAlignment="1" applyProtection="1">
      <alignment horizontal="center" vertical="center" wrapText="1"/>
    </xf>
    <xf numFmtId="0" fontId="8" fillId="5" borderId="15" xfId="0" applyFont="1" applyFill="1" applyBorder="1" applyAlignment="1" applyProtection="1">
      <alignment horizontal="center" vertical="center" wrapText="1"/>
    </xf>
    <xf numFmtId="0" fontId="8" fillId="7" borderId="16" xfId="0" applyFont="1" applyFill="1" applyBorder="1" applyAlignment="1" applyProtection="1">
      <alignment horizontal="center" vertical="center" wrapText="1"/>
    </xf>
    <xf numFmtId="0" fontId="8" fillId="6" borderId="14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6" borderId="17" xfId="0" applyFont="1" applyFill="1" applyBorder="1" applyAlignment="1" applyProtection="1">
      <alignment horizontal="center" vertical="center" wrapText="1"/>
    </xf>
    <xf numFmtId="0" fontId="8" fillId="6" borderId="18" xfId="0" applyFont="1" applyFill="1" applyBorder="1" applyAlignment="1" applyProtection="1">
      <alignment horizontal="center" vertical="center" wrapText="1"/>
    </xf>
    <xf numFmtId="0" fontId="8" fillId="6" borderId="19" xfId="0" applyFont="1" applyFill="1" applyBorder="1" applyAlignment="1" applyProtection="1">
      <alignment horizontal="center" vertical="center" wrapText="1"/>
    </xf>
    <xf numFmtId="0" fontId="8" fillId="6" borderId="20" xfId="0" applyFont="1" applyFill="1" applyBorder="1" applyAlignment="1" applyProtection="1">
      <alignment horizontal="center" vertical="center" wrapText="1"/>
    </xf>
    <xf numFmtId="0" fontId="8" fillId="6" borderId="21" xfId="0" applyFont="1" applyFill="1" applyBorder="1" applyAlignment="1" applyProtection="1">
      <alignment horizontal="center" vertical="center" wrapText="1"/>
    </xf>
    <xf numFmtId="0" fontId="10" fillId="6" borderId="17" xfId="0" applyFont="1" applyFill="1" applyBorder="1" applyAlignment="1" applyProtection="1">
      <alignment horizontal="center" vertical="center" wrapText="1"/>
    </xf>
    <xf numFmtId="0" fontId="3" fillId="6" borderId="17" xfId="0" applyFont="1" applyFill="1" applyBorder="1" applyAlignment="1" applyProtection="1">
      <alignment horizontal="center" vertical="center" wrapText="1"/>
    </xf>
    <xf numFmtId="0" fontId="3" fillId="6" borderId="20" xfId="0" applyFont="1" applyFill="1" applyBorder="1" applyAlignment="1" applyProtection="1">
      <alignment horizontal="center" vertical="center" wrapText="1"/>
    </xf>
    <xf numFmtId="0" fontId="11" fillId="6" borderId="20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12" fillId="4" borderId="22" xfId="0" applyFont="1" applyFill="1" applyBorder="1" applyAlignment="1" applyProtection="1">
      <alignment horizontal="center" vertical="center" wrapText="1"/>
    </xf>
    <xf numFmtId="49" fontId="12" fillId="5" borderId="23" xfId="0" applyNumberFormat="1" applyFont="1" applyFill="1" applyBorder="1" applyAlignment="1" applyProtection="1">
      <alignment horizontal="center" vertical="center"/>
    </xf>
    <xf numFmtId="0" fontId="12" fillId="6" borderId="23" xfId="0" applyFont="1" applyFill="1" applyBorder="1" applyAlignment="1" applyProtection="1">
      <alignment horizontal="center" vertical="center" wrapText="1"/>
    </xf>
    <xf numFmtId="0" fontId="12" fillId="7" borderId="23" xfId="0" applyFont="1" applyFill="1" applyBorder="1" applyAlignment="1" applyProtection="1">
      <alignment horizontal="center" vertical="center" wrapText="1"/>
    </xf>
    <xf numFmtId="0" fontId="12" fillId="6" borderId="22" xfId="0" applyFont="1" applyFill="1" applyBorder="1" applyAlignment="1" applyProtection="1">
      <alignment horizontal="center" vertical="center" wrapText="1"/>
    </xf>
    <xf numFmtId="0" fontId="12" fillId="2" borderId="23" xfId="0" applyFont="1" applyFill="1" applyBorder="1" applyAlignment="1" applyProtection="1">
      <alignment horizontal="center" vertical="center" wrapText="1"/>
    </xf>
    <xf numFmtId="0" fontId="12" fillId="2" borderId="24" xfId="0" applyFont="1" applyFill="1" applyBorder="1" applyAlignment="1" applyProtection="1">
      <alignment horizontal="center" vertical="center" wrapText="1"/>
    </xf>
    <xf numFmtId="0" fontId="12" fillId="6" borderId="24" xfId="0" applyFont="1" applyFill="1" applyBorder="1" applyAlignment="1" applyProtection="1">
      <alignment vertical="center" wrapText="1"/>
    </xf>
    <xf numFmtId="0" fontId="12" fillId="6" borderId="25" xfId="0" applyFont="1" applyFill="1" applyBorder="1" applyAlignment="1" applyProtection="1">
      <alignment vertical="center" wrapText="1"/>
    </xf>
    <xf numFmtId="0" fontId="12" fillId="6" borderId="22" xfId="0" applyFont="1" applyFill="1" applyBorder="1" applyAlignment="1" applyProtection="1">
      <alignment vertical="center" wrapText="1"/>
    </xf>
    <xf numFmtId="0" fontId="12" fillId="6" borderId="26" xfId="0" applyFont="1" applyFill="1" applyBorder="1" applyAlignment="1" applyProtection="1">
      <alignment horizontal="centerContinuous" vertical="center" wrapText="1"/>
    </xf>
    <xf numFmtId="0" fontId="12" fillId="6" borderId="26" xfId="0" applyFont="1" applyFill="1" applyBorder="1" applyAlignment="1" applyProtection="1">
      <alignment horizontal="centerContinuous" vertical="justify" wrapText="1"/>
    </xf>
    <xf numFmtId="0" fontId="12" fillId="6" borderId="27" xfId="0" applyFont="1" applyFill="1" applyBorder="1" applyAlignment="1" applyProtection="1">
      <alignment vertical="center" wrapText="1"/>
    </xf>
    <xf numFmtId="0" fontId="12" fillId="6" borderId="23" xfId="0" applyFont="1" applyFill="1" applyBorder="1" applyAlignment="1" applyProtection="1">
      <alignment vertical="center" wrapText="1"/>
    </xf>
    <xf numFmtId="0" fontId="12" fillId="6" borderId="28" xfId="0" applyFont="1" applyFill="1" applyBorder="1" applyAlignment="1" applyProtection="1">
      <alignment vertical="center" wrapText="1"/>
    </xf>
    <xf numFmtId="0" fontId="12" fillId="6" borderId="29" xfId="0" applyFont="1" applyFill="1" applyBorder="1" applyAlignment="1" applyProtection="1">
      <alignment vertical="center" wrapText="1"/>
    </xf>
    <xf numFmtId="0" fontId="12" fillId="6" borderId="23" xfId="0" applyFont="1" applyFill="1" applyBorder="1" applyAlignment="1" applyProtection="1">
      <alignment horizontal="centerContinuous" vertical="center" wrapText="1"/>
    </xf>
    <xf numFmtId="0" fontId="13" fillId="0" borderId="0" xfId="0" applyFont="1" applyAlignment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49" fontId="0" fillId="0" borderId="31" xfId="0" applyNumberFormat="1" applyFont="1" applyFill="1" applyBorder="1" applyAlignment="1" applyProtection="1">
      <alignment horizontal="center" vertical="top"/>
      <protection locked="0"/>
    </xf>
    <xf numFmtId="0" fontId="0" fillId="0" borderId="31" xfId="0" applyFont="1" applyFill="1" applyBorder="1" applyAlignment="1">
      <alignment horizontal="center" vertical="top"/>
    </xf>
    <xf numFmtId="2" fontId="0" fillId="0" borderId="31" xfId="0" applyNumberFormat="1" applyFont="1" applyFill="1" applyBorder="1" applyAlignment="1">
      <alignment horizontal="center" vertical="top"/>
    </xf>
    <xf numFmtId="0" fontId="0" fillId="0" borderId="32" xfId="0" quotePrefix="1" applyFont="1" applyFill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</xf>
    <xf numFmtId="0" fontId="0" fillId="0" borderId="35" xfId="0" applyFont="1" applyFill="1" applyBorder="1" applyAlignment="1" applyProtection="1">
      <alignment horizontal="center"/>
    </xf>
    <xf numFmtId="0" fontId="0" fillId="0" borderId="34" xfId="0" applyFont="1" applyFill="1" applyBorder="1" applyAlignment="1" applyProtection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</xf>
    <xf numFmtId="0" fontId="14" fillId="0" borderId="31" xfId="0" applyFont="1" applyFill="1" applyBorder="1" applyAlignment="1" applyProtection="1">
      <alignment horizontal="center" vertical="center"/>
    </xf>
    <xf numFmtId="44" fontId="14" fillId="0" borderId="31" xfId="0" applyNumberFormat="1" applyFont="1" applyFill="1" applyBorder="1" applyAlignment="1" applyProtection="1">
      <alignment horizontal="center" vertical="center"/>
    </xf>
    <xf numFmtId="44" fontId="14" fillId="0" borderId="33" xfId="0" applyNumberFormat="1" applyFont="1" applyFill="1" applyBorder="1" applyAlignment="1" applyProtection="1">
      <alignment horizontal="center" vertical="center"/>
    </xf>
    <xf numFmtId="0" fontId="14" fillId="0" borderId="34" xfId="0" applyFont="1" applyFill="1" applyBorder="1" applyAlignment="1" applyProtection="1">
      <alignment horizontal="center" vertical="center"/>
    </xf>
    <xf numFmtId="0" fontId="14" fillId="0" borderId="33" xfId="0" applyFont="1" applyFill="1" applyBorder="1" applyAlignment="1" applyProtection="1">
      <alignment horizontal="center"/>
    </xf>
    <xf numFmtId="0" fontId="0" fillId="0" borderId="0" xfId="0" applyFont="1"/>
    <xf numFmtId="0" fontId="0" fillId="0" borderId="34" xfId="0" applyFont="1" applyBorder="1" applyAlignment="1" applyProtection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top"/>
    </xf>
    <xf numFmtId="0" fontId="0" fillId="0" borderId="35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44" fontId="14" fillId="0" borderId="31" xfId="0" applyNumberFormat="1" applyFont="1" applyFill="1" applyBorder="1" applyAlignment="1">
      <alignment horizontal="center" vertical="center"/>
    </xf>
    <xf numFmtId="44" fontId="14" fillId="0" borderId="33" xfId="0" applyNumberFormat="1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/>
    </xf>
    <xf numFmtId="49" fontId="0" fillId="0" borderId="0" xfId="0" applyNumberFormat="1"/>
    <xf numFmtId="2" fontId="0" fillId="0" borderId="0" xfId="0" applyNumberFormat="1"/>
    <xf numFmtId="0" fontId="0" fillId="0" borderId="31" xfId="0" applyNumberFormat="1" applyFont="1" applyFill="1" applyBorder="1" applyAlignment="1" applyProtection="1">
      <alignment horizontal="center" vertical="top"/>
      <protection locked="0"/>
    </xf>
    <xf numFmtId="0" fontId="0" fillId="0" borderId="34" xfId="0" applyFill="1" applyBorder="1" applyAlignment="1">
      <alignment horizontal="center" vertical="center"/>
    </xf>
    <xf numFmtId="0" fontId="0" fillId="0" borderId="0" xfId="0" applyBorder="1"/>
    <xf numFmtId="0" fontId="16" fillId="12" borderId="0" xfId="0" applyFont="1" applyFill="1" applyAlignment="1">
      <alignment horizontal="center"/>
    </xf>
    <xf numFmtId="0" fontId="0" fillId="0" borderId="49" xfId="0" applyBorder="1"/>
    <xf numFmtId="0" fontId="0" fillId="9" borderId="49" xfId="0" applyFill="1" applyBorder="1"/>
    <xf numFmtId="44" fontId="0" fillId="0" borderId="49" xfId="2" applyFont="1" applyBorder="1"/>
    <xf numFmtId="44" fontId="0" fillId="9" borderId="49" xfId="2" applyFont="1" applyFill="1" applyBorder="1"/>
    <xf numFmtId="0" fontId="0" fillId="0" borderId="49" xfId="0" applyBorder="1" applyAlignment="1">
      <alignment horizontal="left"/>
    </xf>
    <xf numFmtId="0" fontId="0" fillId="7" borderId="34" xfId="0" applyFont="1" applyFill="1" applyBorder="1" applyAlignment="1">
      <alignment horizontal="left" vertical="center"/>
    </xf>
    <xf numFmtId="164" fontId="0" fillId="9" borderId="49" xfId="1" applyNumberFormat="1" applyFont="1" applyFill="1" applyBorder="1" applyAlignment="1">
      <alignment horizontal="left"/>
    </xf>
    <xf numFmtId="164" fontId="0" fillId="9" borderId="49" xfId="0" applyNumberFormat="1" applyFill="1" applyBorder="1" applyAlignment="1">
      <alignment horizontal="left"/>
    </xf>
    <xf numFmtId="43" fontId="0" fillId="0" borderId="49" xfId="1" applyFont="1" applyBorder="1"/>
    <xf numFmtId="43" fontId="0" fillId="9" borderId="49" xfId="1" applyFont="1" applyFill="1" applyBorder="1"/>
    <xf numFmtId="164" fontId="0" fillId="0" borderId="49" xfId="1" applyNumberFormat="1" applyFont="1" applyBorder="1"/>
    <xf numFmtId="164" fontId="0" fillId="9" borderId="49" xfId="1" applyNumberFormat="1" applyFont="1" applyFill="1" applyBorder="1"/>
    <xf numFmtId="164" fontId="0" fillId="0" borderId="49" xfId="1" applyNumberFormat="1" applyFont="1" applyBorder="1" applyAlignment="1">
      <alignment horizontal="left"/>
    </xf>
    <xf numFmtId="0" fontId="0" fillId="0" borderId="49" xfId="1" applyNumberFormat="1" applyFont="1" applyBorder="1" applyAlignment="1">
      <alignment horizontal="right"/>
    </xf>
    <xf numFmtId="0" fontId="0" fillId="9" borderId="49" xfId="1" applyNumberFormat="1" applyFont="1" applyFill="1" applyBorder="1" applyAlignment="1">
      <alignment horizontal="right"/>
    </xf>
    <xf numFmtId="165" fontId="0" fillId="9" borderId="49" xfId="0" applyNumberFormat="1" applyFill="1" applyBorder="1"/>
    <xf numFmtId="0" fontId="16" fillId="12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6" fillId="13" borderId="50" xfId="0" applyFont="1" applyFill="1" applyBorder="1"/>
    <xf numFmtId="0" fontId="16" fillId="13" borderId="51" xfId="0" applyFont="1" applyFill="1" applyBorder="1" applyAlignment="1">
      <alignment horizontal="center"/>
    </xf>
    <xf numFmtId="0" fontId="16" fillId="13" borderId="52" xfId="0" applyFon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/>
    <xf numFmtId="49" fontId="0" fillId="0" borderId="0" xfId="0" applyNumberFormat="1" applyAlignment="1">
      <alignment horizontal="left"/>
    </xf>
    <xf numFmtId="49" fontId="0" fillId="14" borderId="53" xfId="0" applyNumberFormat="1" applyFont="1" applyFill="1" applyBorder="1" applyAlignment="1">
      <alignment horizontal="left"/>
    </xf>
    <xf numFmtId="49" fontId="0" fillId="0" borderId="53" xfId="0" applyNumberFormat="1" applyFont="1" applyBorder="1" applyAlignment="1">
      <alignment horizontal="left"/>
    </xf>
    <xf numFmtId="0" fontId="16" fillId="3" borderId="41" xfId="0" applyFont="1" applyFill="1" applyBorder="1" applyAlignment="1">
      <alignment horizontal="center" vertical="center"/>
    </xf>
    <xf numFmtId="0" fontId="8" fillId="6" borderId="59" xfId="0" applyFont="1" applyFill="1" applyBorder="1" applyAlignment="1" applyProtection="1">
      <alignment horizontal="center" vertical="center" wrapText="1"/>
    </xf>
    <xf numFmtId="0" fontId="8" fillId="6" borderId="46" xfId="0" applyFont="1" applyFill="1" applyBorder="1" applyAlignment="1" applyProtection="1">
      <alignment horizontal="center" vertical="center" wrapText="1"/>
    </xf>
    <xf numFmtId="0" fontId="10" fillId="6" borderId="45" xfId="0" applyFont="1" applyFill="1" applyBorder="1" applyAlignment="1" applyProtection="1">
      <alignment horizontal="center" vertical="center" wrapText="1"/>
    </xf>
    <xf numFmtId="0" fontId="8" fillId="6" borderId="45" xfId="0" applyFont="1" applyFill="1" applyBorder="1" applyAlignment="1" applyProtection="1">
      <alignment horizontal="center" vertical="center" wrapText="1"/>
    </xf>
    <xf numFmtId="0" fontId="3" fillId="6" borderId="45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11" fillId="6" borderId="38" xfId="0" applyFont="1" applyFill="1" applyBorder="1" applyAlignment="1" applyProtection="1">
      <alignment horizontal="center" vertical="center" wrapText="1"/>
    </xf>
    <xf numFmtId="0" fontId="5" fillId="6" borderId="60" xfId="0" applyFont="1" applyFill="1" applyBorder="1" applyAlignment="1">
      <alignment horizontal="center" vertical="top" wrapText="1"/>
    </xf>
    <xf numFmtId="0" fontId="12" fillId="6" borderId="23" xfId="0" applyFont="1" applyFill="1" applyBorder="1" applyAlignment="1" applyProtection="1">
      <alignment horizontal="centerContinuous" vertical="justify" wrapText="1"/>
    </xf>
    <xf numFmtId="0" fontId="12" fillId="6" borderId="26" xfId="0" applyFont="1" applyFill="1" applyBorder="1" applyAlignment="1" applyProtection="1">
      <alignment vertical="center" wrapText="1"/>
    </xf>
    <xf numFmtId="0" fontId="12" fillId="6" borderId="61" xfId="0" applyFont="1" applyFill="1" applyBorder="1" applyAlignment="1" applyProtection="1">
      <alignment vertical="center" wrapText="1"/>
    </xf>
    <xf numFmtId="0" fontId="0" fillId="0" borderId="5" xfId="0" applyFill="1" applyBorder="1" applyAlignment="1">
      <alignment horizontal="left" vertical="center"/>
    </xf>
    <xf numFmtId="0" fontId="0" fillId="0" borderId="4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44" fontId="17" fillId="10" borderId="5" xfId="0" applyNumberFormat="1" applyFont="1" applyFill="1" applyBorder="1" applyAlignment="1">
      <alignment horizontal="center" vertical="center"/>
    </xf>
    <xf numFmtId="44" fontId="17" fillId="15" borderId="5" xfId="0" applyNumberFormat="1" applyFont="1" applyFill="1" applyBorder="1" applyAlignment="1">
      <alignment horizontal="center" vertical="center"/>
    </xf>
    <xf numFmtId="44" fontId="17" fillId="15" borderId="42" xfId="0" applyNumberFormat="1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17" fillId="8" borderId="39" xfId="0" applyFont="1" applyFill="1" applyBorder="1" applyAlignment="1">
      <alignment horizontal="center"/>
    </xf>
    <xf numFmtId="0" fontId="0" fillId="0" borderId="31" xfId="0" applyFill="1" applyBorder="1" applyAlignment="1">
      <alignment horizontal="left" vertical="center"/>
    </xf>
    <xf numFmtId="0" fontId="0" fillId="0" borderId="3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/>
    </xf>
    <xf numFmtId="44" fontId="17" fillId="10" borderId="31" xfId="0" applyNumberFormat="1" applyFont="1" applyFill="1" applyBorder="1" applyAlignment="1">
      <alignment horizontal="center" vertical="center"/>
    </xf>
    <xf numFmtId="44" fontId="17" fillId="16" borderId="31" xfId="0" applyNumberFormat="1" applyFont="1" applyFill="1" applyBorder="1" applyAlignment="1">
      <alignment horizontal="center" vertical="center"/>
    </xf>
    <xf numFmtId="44" fontId="17" fillId="15" borderId="33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7" fillId="8" borderId="40" xfId="0" applyFont="1" applyFill="1" applyBorder="1" applyAlignment="1">
      <alignment horizontal="center"/>
    </xf>
    <xf numFmtId="0" fontId="17" fillId="3" borderId="31" xfId="0" applyFont="1" applyFill="1" applyBorder="1" applyAlignment="1">
      <alignment horizontal="center" vertical="center"/>
    </xf>
    <xf numFmtId="44" fontId="17" fillId="15" borderId="31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0" fillId="11" borderId="31" xfId="0" applyFill="1" applyBorder="1" applyAlignment="1">
      <alignment horizontal="left" vertical="center"/>
    </xf>
    <xf numFmtId="0" fontId="0" fillId="11" borderId="31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" fontId="17" fillId="15" borderId="36" xfId="0" applyNumberFormat="1" applyFont="1" applyFill="1" applyBorder="1" applyAlignment="1">
      <alignment horizontal="center" vertical="center"/>
    </xf>
    <xf numFmtId="44" fontId="17" fillId="15" borderId="4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0" fontId="0" fillId="11" borderId="31" xfId="0" applyFont="1" applyFill="1" applyBorder="1" applyAlignment="1">
      <alignment horizontal="left" vertical="center"/>
    </xf>
    <xf numFmtId="0" fontId="0" fillId="0" borderId="34" xfId="0" applyFont="1" applyFill="1" applyBorder="1" applyAlignment="1" applyProtection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</xf>
    <xf numFmtId="0" fontId="14" fillId="0" borderId="31" xfId="0" applyFont="1" applyFill="1" applyBorder="1" applyAlignment="1" applyProtection="1">
      <alignment horizontal="center" vertical="center"/>
    </xf>
    <xf numFmtId="44" fontId="14" fillId="0" borderId="31" xfId="0" applyNumberFormat="1" applyFont="1" applyFill="1" applyBorder="1" applyAlignment="1" applyProtection="1">
      <alignment horizontal="center" vertical="center"/>
    </xf>
    <xf numFmtId="44" fontId="14" fillId="0" borderId="33" xfId="0" applyNumberFormat="1" applyFont="1" applyFill="1" applyBorder="1" applyAlignment="1" applyProtection="1">
      <alignment horizontal="center" vertical="center"/>
    </xf>
    <xf numFmtId="0" fontId="14" fillId="0" borderId="34" xfId="0" applyFont="1" applyFill="1" applyBorder="1" applyAlignment="1" applyProtection="1">
      <alignment horizontal="center" vertical="center"/>
    </xf>
    <xf numFmtId="0" fontId="14" fillId="0" borderId="33" xfId="0" applyFont="1" applyFill="1" applyBorder="1" applyAlignment="1" applyProtection="1">
      <alignment horizontal="center"/>
    </xf>
    <xf numFmtId="0" fontId="0" fillId="0" borderId="31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/>
    </xf>
    <xf numFmtId="2" fontId="0" fillId="0" borderId="31" xfId="0" applyNumberFormat="1" applyFont="1" applyFill="1" applyBorder="1" applyAlignment="1">
      <alignment horizontal="center" vertical="top"/>
    </xf>
    <xf numFmtId="0" fontId="0" fillId="0" borderId="32" xfId="0" quotePrefix="1" applyFont="1" applyFill="1" applyBorder="1" applyAlignment="1">
      <alignment horizontal="center" vertical="top" wrapText="1"/>
    </xf>
    <xf numFmtId="49" fontId="0" fillId="0" borderId="31" xfId="0" applyNumberFormat="1" applyFont="1" applyFill="1" applyBorder="1" applyAlignment="1" applyProtection="1">
      <alignment horizontal="center" vertical="top"/>
      <protection locked="0"/>
    </xf>
    <xf numFmtId="0" fontId="0" fillId="0" borderId="31" xfId="0" applyFont="1" applyFill="1" applyBorder="1" applyAlignment="1">
      <alignment horizontal="center" vertical="top"/>
    </xf>
    <xf numFmtId="0" fontId="0" fillId="0" borderId="33" xfId="0" applyFont="1" applyFill="1" applyBorder="1" applyAlignment="1">
      <alignment horizontal="center" vertical="top"/>
    </xf>
    <xf numFmtId="0" fontId="0" fillId="0" borderId="34" xfId="0" applyFont="1" applyFill="1" applyBorder="1" applyAlignment="1">
      <alignment horizont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54" xfId="0" applyFont="1" applyFill="1" applyBorder="1" applyAlignment="1" applyProtection="1">
      <alignment horizontal="center" vertical="center"/>
    </xf>
    <xf numFmtId="0" fontId="6" fillId="3" borderId="37" xfId="0" applyFont="1" applyFill="1" applyBorder="1" applyAlignment="1" applyProtection="1">
      <alignment horizontal="center" vertical="center"/>
    </xf>
    <xf numFmtId="0" fontId="6" fillId="3" borderId="55" xfId="0" applyFont="1" applyFill="1" applyBorder="1" applyAlignment="1" applyProtection="1">
      <alignment horizontal="center" vertical="center"/>
    </xf>
    <xf numFmtId="0" fontId="6" fillId="3" borderId="54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56" xfId="0" applyFont="1" applyFill="1" applyBorder="1" applyAlignment="1" applyProtection="1">
      <alignment horizontal="center" vertical="center" wrapText="1"/>
    </xf>
    <xf numFmtId="0" fontId="6" fillId="3" borderId="57" xfId="0" applyFont="1" applyFill="1" applyBorder="1" applyAlignment="1" applyProtection="1">
      <alignment horizontal="center" vertical="center" wrapText="1"/>
    </xf>
    <xf numFmtId="0" fontId="6" fillId="3" borderId="58" xfId="0" applyFont="1" applyFill="1" applyBorder="1" applyAlignment="1" applyProtection="1">
      <alignment horizontal="center" vertical="center" wrapText="1"/>
    </xf>
    <xf numFmtId="0" fontId="12" fillId="6" borderId="24" xfId="0" applyFont="1" applyFill="1" applyBorder="1" applyAlignment="1" applyProtection="1">
      <alignment horizontal="center" vertical="center" wrapText="1"/>
    </xf>
    <xf numFmtId="0" fontId="12" fillId="6" borderId="28" xfId="0" applyFont="1" applyFill="1" applyBorder="1" applyAlignment="1" applyProtection="1">
      <alignment horizontal="center" vertical="center" wrapText="1"/>
    </xf>
    <xf numFmtId="49" fontId="4" fillId="0" borderId="0" xfId="0" applyNumberFormat="1" applyFont="1" applyAlignment="1" applyProtection="1">
      <alignment vertical="center" wrapText="1"/>
    </xf>
  </cellXfs>
  <cellStyles count="3">
    <cellStyle name="Comma" xfId="1" builtinId="3"/>
    <cellStyle name="Currency" xfId="2" builtinId="4"/>
    <cellStyle name="Normal" xfId="0" builtinId="0"/>
  </cellStyles>
  <dxfs count="800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30" formatCode="@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fill>
        <patternFill patternType="none">
          <fgColor indexed="64"/>
          <bgColor indexed="65"/>
        </patternFill>
      </fill>
    </dxf>
    <dxf>
      <numFmt numFmtId="2" formatCode="0.00"/>
      <alignment horizontal="left" vertical="bottom" textRotation="0" wrapText="0" indent="0" justifyLastLine="0" shrinkToFit="0" readingOrder="0"/>
    </dxf>
    <dxf>
      <font>
        <color theme="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 patternType="darkTrellis">
          <fgColor theme="1"/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rgb="FF000000"/>
      </font>
      <fill>
        <patternFill>
          <bgColor rgb="FFFF99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 patternType="darkTrellis">
          <fgColor theme="1"/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rgb="FF000000"/>
      </font>
      <fill>
        <patternFill>
          <bgColor rgb="FFFF99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 patternType="darkTrellis">
          <fgColor theme="1"/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rgb="FF000000"/>
      </font>
      <fill>
        <patternFill>
          <bgColor rgb="FFFF99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 patternType="darkTrellis">
          <fgColor theme="1"/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rgb="FF000000"/>
      </font>
      <fill>
        <patternFill>
          <bgColor rgb="FFFF99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 patternType="darkTrellis">
          <fgColor theme="1"/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rgb="FF000000"/>
      </font>
      <fill>
        <patternFill>
          <bgColor rgb="FFFF99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 patternType="darkTrellis">
          <fgColor theme="1"/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rgb="FF000000"/>
      </font>
      <fill>
        <patternFill>
          <bgColor rgb="FFFF99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 patternType="darkTrellis">
          <fgColor theme="1"/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rgb="FF000000"/>
      </font>
      <fill>
        <patternFill>
          <bgColor rgb="FFFF99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 patternType="darkTrellis">
          <fgColor theme="1"/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rgb="FF000000"/>
      </font>
      <fill>
        <patternFill>
          <bgColor rgb="FFFF99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 patternType="darkTrellis">
          <fgColor theme="1"/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rgb="FF000000"/>
      </font>
      <fill>
        <patternFill>
          <bgColor rgb="FFFF99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 patternType="darkTrellis">
          <fgColor theme="1"/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rgb="FF000000"/>
      </font>
      <fill>
        <patternFill>
          <bgColor rgb="FFFF99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 patternType="darkTrellis">
          <fgColor theme="1"/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rgb="FF000000"/>
      </font>
      <fill>
        <patternFill>
          <bgColor rgb="FFFF99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 patternType="darkTrellis">
          <fgColor theme="1"/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rgb="FF000000"/>
      </font>
      <fill>
        <patternFill>
          <bgColor rgb="FFFF99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 patternType="darkTrellis">
          <fgColor theme="1"/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rgb="FF000000"/>
      </font>
      <fill>
        <patternFill>
          <bgColor rgb="FFFF99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 patternType="darkTrellis">
          <fgColor theme="1"/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rgb="FF000000"/>
      </font>
      <fill>
        <patternFill>
          <bgColor rgb="FFFF99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 patternType="darkTrellis">
          <fgColor theme="1"/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rgb="FF000000"/>
      </font>
      <fill>
        <patternFill>
          <bgColor rgb="FFFF99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 patternType="darkTrellis">
          <fgColor theme="1"/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rgb="FF000000"/>
      </font>
      <fill>
        <patternFill>
          <bgColor rgb="FFFF99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 patternType="darkTrellis">
          <fgColor theme="1"/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rgb="FF000000"/>
      </font>
      <fill>
        <patternFill>
          <bgColor rgb="FFFF99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 patternType="darkTrellis">
          <fgColor theme="1"/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rgb="FF000000"/>
      </font>
      <fill>
        <patternFill>
          <bgColor rgb="FFFF99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 patternType="darkTrellis">
          <fgColor theme="1"/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rgb="FF000000"/>
      </font>
      <fill>
        <patternFill>
          <bgColor rgb="FFFF99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 patternType="darkTrellis">
          <fgColor theme="1"/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rgb="FF000000"/>
      </font>
      <fill>
        <patternFill>
          <bgColor rgb="FFFF99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114300</xdr:rowOff>
    </xdr:from>
    <xdr:to>
      <xdr:col>1</xdr:col>
      <xdr:colOff>1181100</xdr:colOff>
      <xdr:row>2</xdr:row>
      <xdr:rowOff>400050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14300"/>
          <a:ext cx="154305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1733550</xdr:colOff>
      <xdr:row>0</xdr:row>
      <xdr:rowOff>0</xdr:rowOff>
    </xdr:from>
    <xdr:to>
      <xdr:col>5</xdr:col>
      <xdr:colOff>666750</xdr:colOff>
      <xdr:row>2</xdr:row>
      <xdr:rowOff>542925</xdr:rowOff>
    </xdr:to>
    <xdr:pic>
      <xdr:nvPicPr>
        <xdr:cNvPr id="13" name="Picture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0"/>
          <a:ext cx="2819400" cy="147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295275</xdr:colOff>
      <xdr:row>1</xdr:row>
      <xdr:rowOff>85725</xdr:rowOff>
    </xdr:from>
    <xdr:to>
      <xdr:col>2</xdr:col>
      <xdr:colOff>1200150</xdr:colOff>
      <xdr:row>2</xdr:row>
      <xdr:rowOff>504825</xdr:rowOff>
    </xdr:to>
    <xdr:pic>
      <xdr:nvPicPr>
        <xdr:cNvPr id="15" name="Picture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56" t="40913"/>
        <a:stretch>
          <a:fillRect/>
        </a:stretch>
      </xdr:blipFill>
      <xdr:spPr bwMode="auto">
        <a:xfrm>
          <a:off x="2247900" y="828675"/>
          <a:ext cx="90487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PN_ConduitSize" displayName="Table_PN_ConduitSize" ref="A1:B7" totalsRowShown="0">
  <autoFilter ref="A1:B7" xr:uid="{00000000-0009-0000-0100-000001000000}"/>
  <tableColumns count="2">
    <tableColumn id="1" xr3:uid="{00000000-0010-0000-0000-000001000000}" name="Conduit Size" dataDxfId="559"/>
    <tableColumn id="2" xr3:uid="{00000000-0010-0000-0000-000002000000}" name="Part Number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9000000}" name="Table_BoxColors" displayName="Table_BoxColors" ref="A2:K4" totalsRowShown="0">
  <autoFilter ref="A2:K4" xr:uid="{00000000-0009-0000-0100-000009000000}"/>
  <tableColumns count="11">
    <tableColumn id="1" xr3:uid="{00000000-0010-0000-0900-000001000000}" name="Die Cast AL, 1 Gang x 2&quot; D"/>
    <tableColumn id="2" xr3:uid="{00000000-0010-0000-0900-000002000000}" name="Die Cast AL, 2 Gang x 2&quot; D"/>
    <tableColumn id="3" xr3:uid="{00000000-0010-0000-0900-000003000000}" name="Die Cast AL, 1 Gang x 2-5/8&quot; D"/>
    <tableColumn id="4" xr3:uid="{00000000-0010-0000-0900-000004000000}" name="Die Cast AL, 2 Gang x 2-5/8&quot; D"/>
    <tableColumn id="5" xr3:uid="{00000000-0010-0000-0900-000005000000}" name="Die Cast AL, 3 Gang x 2-5/8&quot; D"/>
    <tableColumn id="6" xr3:uid="{00000000-0010-0000-0900-000006000000}" name="Steel Galv Welded, 4&quot; Sq. x 2-1/8&quot; D"/>
    <tableColumn id="7" xr3:uid="{00000000-0010-0000-0900-000007000000}" name="Die Cast AL, 15 Deg Angle"/>
    <tableColumn id="8" xr3:uid="{00000000-0010-0000-0900-000008000000}" name="Die Cast Nylon, 15 Deg Angle"/>
    <tableColumn id="11" xr3:uid="{00000000-0010-0000-0900-00000B000000}" name="Die Cast AL"/>
    <tableColumn id="9" xr3:uid="{00000000-0010-0000-0900-000009000000}" name="None Selected"/>
    <tableColumn id="10" xr3:uid="{00000000-0010-0000-0900-00000A000000}" name="NA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A000000}" name="Table_CircuitBreakers" displayName="Table_CircuitBreakers" ref="A2:JH15" totalsRowShown="0">
  <autoFilter ref="A2:JH15" xr:uid="{00000000-0009-0000-0100-00000A000000}"/>
  <tableColumns count="268">
    <tableColumn id="1" xr3:uid="{00000000-0010-0000-0A00-000001000000}" name="3913U2 (IBM A-U2) DuraG"/>
    <tableColumn id="2" xr3:uid="{00000000-0010-0000-0A00-000002000000}" name="3914 (IBM B) DuraG"/>
    <tableColumn id="3" xr3:uid="{00000000-0010-0000-0A00-000003000000}" name="3913 (IBM A) DuraG"/>
    <tableColumn id="4" xr3:uid="{00000000-0010-0000-0A00-000004000000}" name="3913U1 (IBM A-U1) DuraG"/>
    <tableColumn id="5" xr3:uid="{00000000-0010-0000-0A00-000005000000}" name="9C23U0 DuraG"/>
    <tableColumn id="6" xr3:uid="{00000000-0010-0000-0A00-000006000000}" name="9C23U2 DuraG"/>
    <tableColumn id="7" xr3:uid="{00000000-0010-0000-0A00-000007000000}" name="3933 (IBM C) MaxG"/>
    <tableColumn id="8" xr3:uid="{00000000-0010-0000-0A00-000008000000}" name="3933 (IBM C) DuraG"/>
    <tableColumn id="9" xr3:uid="{00000000-0010-0000-0A00-000009000000}" name="9C33U0 DuraG"/>
    <tableColumn id="10" xr3:uid="{00000000-0010-0000-0A00-00000A000000}" name="9C33U2 DuraG"/>
    <tableColumn id="11" xr3:uid="{00000000-0010-0000-0A00-00000B000000}" name="3934 (IBM D) MaxG"/>
    <tableColumn id="12" xr3:uid="{00000000-0010-0000-0A00-00000C000000}" name="3934 (IBM D) DuraG"/>
    <tableColumn id="13" xr3:uid="{00000000-0010-0000-0A00-00000D000000}" name="9C34U0 DuraG"/>
    <tableColumn id="14" xr3:uid="{00000000-0010-0000-0A00-00000E000000}" name="9C34U2 DuraG"/>
    <tableColumn id="15" xr3:uid="{00000000-0010-0000-0A00-00000F000000}" name="9C53U0 DuraG"/>
    <tableColumn id="16" xr3:uid="{00000000-0010-0000-0A00-000010000000}" name="9C53U2 DuraG"/>
    <tableColumn id="17" xr3:uid="{00000000-0010-0000-0A00-000011000000}" name="9C54U0 DuraG"/>
    <tableColumn id="18" xr3:uid="{00000000-0010-0000-0A00-000012000000}" name="9C54U2 DuraG"/>
    <tableColumn id="19" xr3:uid="{00000000-0010-0000-0A00-000013000000}" name="9C63U2 DuraG"/>
    <tableColumn id="20" xr3:uid="{00000000-0010-0000-0A00-000014000000}" name="7428-78 (IBM E) MaxG"/>
    <tableColumn id="21" xr3:uid="{00000000-0010-0000-0A00-000015000000}" name="7324-78 (IBM) MaxG"/>
    <tableColumn id="22" xr3:uid="{00000000-0010-0000-0A00-000016000000}" name="JCS1034H (IBM F) MaxG"/>
    <tableColumn id="23" xr3:uid="{00000000-0010-0000-0A00-000017000000}" name="316C4W"/>
    <tableColumn id="24" xr3:uid="{00000000-0010-0000-0A00-000018000000}" name="316C6W"/>
    <tableColumn id="25" xr3:uid="{00000000-0010-0000-0A00-000019000000}" name="316R4W"/>
    <tableColumn id="26" xr3:uid="{00000000-0010-0000-0A00-00001A000000}" name="316R6W"/>
    <tableColumn id="27" xr3:uid="{00000000-0010-0000-0A00-00001B000000}" name="416C6W"/>
    <tableColumn id="28" xr3:uid="{00000000-0010-0000-0A00-00001C000000}" name="416R6W"/>
    <tableColumn id="29" xr3:uid="{00000000-0010-0000-0A00-00001D000000}" name="516C6W"/>
    <tableColumn id="30" xr3:uid="{00000000-0010-0000-0A00-00001E000000}" name="516R6W"/>
    <tableColumn id="31" xr3:uid="{00000000-0010-0000-0A00-00001F000000}" name="320C4W"/>
    <tableColumn id="32" xr3:uid="{00000000-0010-0000-0A00-000020000000}" name="320C6W"/>
    <tableColumn id="33" xr3:uid="{00000000-0010-0000-0A00-000021000000}" name="320C7W"/>
    <tableColumn id="34" xr3:uid="{00000000-0010-0000-0A00-000022000000}" name="320R4W"/>
    <tableColumn id="35" xr3:uid="{00000000-0010-0000-0A00-000023000000}" name="320R6W"/>
    <tableColumn id="36" xr3:uid="{00000000-0010-0000-0A00-000024000000}" name="320R7W"/>
    <tableColumn id="37" xr3:uid="{00000000-0010-0000-0A00-000025000000}" name="420C12W"/>
    <tableColumn id="38" xr3:uid="{00000000-0010-0000-0A00-000026000000}" name="420C9W"/>
    <tableColumn id="39" xr3:uid="{00000000-0010-0000-0A00-000027000000}" name="420C7W"/>
    <tableColumn id="40" xr3:uid="{00000000-0010-0000-0A00-000028000000}" name="420C5W"/>
    <tableColumn id="41" xr3:uid="{00000000-0010-0000-0A00-000029000000}" name="420R12W"/>
    <tableColumn id="42" xr3:uid="{00000000-0010-0000-0A00-00002A000000}" name="420R9W"/>
    <tableColumn id="43" xr3:uid="{00000000-0010-0000-0A00-00002B000000}" name="420R7W"/>
    <tableColumn id="44" xr3:uid="{00000000-0010-0000-0A00-00002C000000}" name="420R5W"/>
    <tableColumn id="45" xr3:uid="{00000000-0010-0000-0A00-00002D000000}" name="520C9W"/>
    <tableColumn id="46" xr3:uid="{00000000-0010-0000-0A00-00002E000000}" name="520C7W"/>
    <tableColumn id="47" xr3:uid="{00000000-0010-0000-0A00-00002F000000}" name="520C5W"/>
    <tableColumn id="48" xr3:uid="{00000000-0010-0000-0A00-000030000000}" name="520R9W"/>
    <tableColumn id="49" xr3:uid="{00000000-0010-0000-0A00-000031000000}" name="520R7W"/>
    <tableColumn id="50" xr3:uid="{00000000-0010-0000-0A00-000032000000}" name="520R5W"/>
    <tableColumn id="51" xr3:uid="{00000000-0010-0000-0A00-000033000000}" name="330C4W"/>
    <tableColumn id="52" xr3:uid="{00000000-0010-0000-0A00-000034000000}" name="330C6W"/>
    <tableColumn id="53" xr3:uid="{00000000-0010-0000-0A00-000035000000}" name="330C7W"/>
    <tableColumn id="54" xr3:uid="{00000000-0010-0000-0A00-000036000000}" name="330R4W"/>
    <tableColumn id="55" xr3:uid="{00000000-0010-0000-0A00-000037000000}" name="330R6W"/>
    <tableColumn id="56" xr3:uid="{00000000-0010-0000-0A00-000038000000}" name="330R7W"/>
    <tableColumn id="57" xr3:uid="{00000000-0010-0000-0A00-000039000000}" name="430C12W"/>
    <tableColumn id="58" xr3:uid="{00000000-0010-0000-0A00-00003A000000}" name="430C9W"/>
    <tableColumn id="59" xr3:uid="{00000000-0010-0000-0A00-00003B000000}" name="430C7W"/>
    <tableColumn id="60" xr3:uid="{00000000-0010-0000-0A00-00003C000000}" name="430C5W"/>
    <tableColumn id="61" xr3:uid="{00000000-0010-0000-0A00-00003D000000}" name="430R12W"/>
    <tableColumn id="62" xr3:uid="{00000000-0010-0000-0A00-00003E000000}" name="430R9W"/>
    <tableColumn id="63" xr3:uid="{00000000-0010-0000-0A00-00003F000000}" name="430R7W"/>
    <tableColumn id="64" xr3:uid="{00000000-0010-0000-0A00-000040000000}" name="430R5W"/>
    <tableColumn id="65" xr3:uid="{00000000-0010-0000-0A00-000041000000}" name="530C9W"/>
    <tableColumn id="66" xr3:uid="{00000000-0010-0000-0A00-000042000000}" name="530C7W"/>
    <tableColumn id="67" xr3:uid="{00000000-0010-0000-0A00-000043000000}" name="530C5W"/>
    <tableColumn id="68" xr3:uid="{00000000-0010-0000-0A00-000044000000}" name="530R9W"/>
    <tableColumn id="69" xr3:uid="{00000000-0010-0000-0A00-000045000000}" name="530R7W"/>
    <tableColumn id="70" xr3:uid="{00000000-0010-0000-0A00-000046000000}" name="530R5W"/>
    <tableColumn id="71" xr3:uid="{00000000-0010-0000-0A00-000047000000}" name="332C6W"/>
    <tableColumn id="72" xr3:uid="{00000000-0010-0000-0A00-000048000000}" name="432C6W"/>
    <tableColumn id="73" xr3:uid="{00000000-0010-0000-0A00-000049000000}" name="432C3W"/>
    <tableColumn id="74" xr3:uid="{00000000-0010-0000-0A00-00004A000000}" name="532C6W"/>
    <tableColumn id="75" xr3:uid="{00000000-0010-0000-0A00-00004B000000}" name="332R6W"/>
    <tableColumn id="76" xr3:uid="{00000000-0010-0000-0A00-00004C000000}" name="432R6W"/>
    <tableColumn id="77" xr3:uid="{00000000-0010-0000-0A00-00004D000000}" name="432R3W"/>
    <tableColumn id="78" xr3:uid="{00000000-0010-0000-0A00-00004E000000}" name="532R6W"/>
    <tableColumn id="79" xr3:uid="{00000000-0010-0000-0A00-00004F000000}" name="360C4W"/>
    <tableColumn id="80" xr3:uid="{00000000-0010-0000-0A00-000050000000}" name="360C6W"/>
    <tableColumn id="81" xr3:uid="{00000000-0010-0000-0A00-000051000000}" name="360C7W"/>
    <tableColumn id="82" xr3:uid="{00000000-0010-0000-0A00-000052000000}" name="360R4W"/>
    <tableColumn id="83" xr3:uid="{00000000-0010-0000-0A00-000053000000}" name="360R6W"/>
    <tableColumn id="84" xr3:uid="{00000000-0010-0000-0A00-000054000000}" name="360R7W"/>
    <tableColumn id="85" xr3:uid="{00000000-0010-0000-0A00-000055000000}" name="460C12W"/>
    <tableColumn id="86" xr3:uid="{00000000-0010-0000-0A00-000056000000}" name="460C9W"/>
    <tableColumn id="87" xr3:uid="{00000000-0010-0000-0A00-000057000000}" name="460C7W"/>
    <tableColumn id="88" xr3:uid="{00000000-0010-0000-0A00-000058000000}" name="460C5W"/>
    <tableColumn id="89" xr3:uid="{00000000-0010-0000-0A00-000059000000}" name="460R12W"/>
    <tableColumn id="90" xr3:uid="{00000000-0010-0000-0A00-00005A000000}" name="460R9W"/>
    <tableColumn id="91" xr3:uid="{00000000-0010-0000-0A00-00005B000000}" name="460R7W"/>
    <tableColumn id="92" xr3:uid="{00000000-0010-0000-0A00-00005C000000}" name="460R5W"/>
    <tableColumn id="93" xr3:uid="{00000000-0010-0000-0A00-00005D000000}" name="560C9W"/>
    <tableColumn id="94" xr3:uid="{00000000-0010-0000-0A00-00005E000000}" name="560C7W"/>
    <tableColumn id="95" xr3:uid="{00000000-0010-0000-0A00-00005F000000}" name="560C5W"/>
    <tableColumn id="96" xr3:uid="{00000000-0010-0000-0A00-000060000000}" name="560R9W"/>
    <tableColumn id="97" xr3:uid="{00000000-0010-0000-0A00-000061000000}" name="560R7W"/>
    <tableColumn id="98" xr3:uid="{00000000-0010-0000-0A00-000062000000}" name="560R5W"/>
    <tableColumn id="99" xr3:uid="{00000000-0010-0000-0A00-000063000000}" name="363C6W"/>
    <tableColumn id="100" xr3:uid="{00000000-0010-0000-0A00-000064000000}" name="463C6W"/>
    <tableColumn id="101" xr3:uid="{00000000-0010-0000-0A00-000065000000}" name="563C6W"/>
    <tableColumn id="102" xr3:uid="{00000000-0010-0000-0A00-000066000000}" name="363R6W"/>
    <tableColumn id="103" xr3:uid="{00000000-0010-0000-0A00-000067000000}" name="463R6W"/>
    <tableColumn id="104" xr3:uid="{00000000-0010-0000-0A00-000068000000}" name="563R6W"/>
    <tableColumn id="105" xr3:uid="{00000000-0010-0000-0A00-000069000000}" name="3100C4W2"/>
    <tableColumn id="106" xr3:uid="{00000000-0010-0000-0A00-00006A000000}" name="3100C6W"/>
    <tableColumn id="107" xr3:uid="{00000000-0010-0000-0A00-00006B000000}" name="3100C7W"/>
    <tableColumn id="108" xr3:uid="{00000000-0010-0000-0A00-00006C000000}" name="3100R4W"/>
    <tableColumn id="109" xr3:uid="{00000000-0010-0000-0A00-00006D000000}" name="3100R6W"/>
    <tableColumn id="110" xr3:uid="{00000000-0010-0000-0A00-00006E000000}" name="3100R7W"/>
    <tableColumn id="111" xr3:uid="{00000000-0010-0000-0A00-00006F000000}" name="4100C12W"/>
    <tableColumn id="112" xr3:uid="{00000000-0010-0000-0A00-000070000000}" name="4100C9W"/>
    <tableColumn id="113" xr3:uid="{00000000-0010-0000-0A00-000071000000}" name="4100C7W"/>
    <tableColumn id="114" xr3:uid="{00000000-0010-0000-0A00-000072000000}" name="4100C5W"/>
    <tableColumn id="115" xr3:uid="{00000000-0010-0000-0A00-000073000000}" name="4100R12W"/>
    <tableColumn id="116" xr3:uid="{00000000-0010-0000-0A00-000074000000}" name="4100R9W"/>
    <tableColumn id="117" xr3:uid="{00000000-0010-0000-0A00-000075000000}" name="4100R7W"/>
    <tableColumn id="118" xr3:uid="{00000000-0010-0000-0A00-000076000000}" name="4100R5W"/>
    <tableColumn id="119" xr3:uid="{00000000-0010-0000-0A00-000077000000}" name="5100C9W"/>
    <tableColumn id="120" xr3:uid="{00000000-0010-0000-0A00-000078000000}" name="5100C7W"/>
    <tableColumn id="121" xr3:uid="{00000000-0010-0000-0A00-000079000000}" name="5100C5W"/>
    <tableColumn id="122" xr3:uid="{00000000-0010-0000-0A00-00007A000000}" name="5100R9W"/>
    <tableColumn id="123" xr3:uid="{00000000-0010-0000-0A00-00007B000000}" name="5100R7W"/>
    <tableColumn id="124" xr3:uid="{00000000-0010-0000-0A00-00007C000000}" name="5100R5W"/>
    <tableColumn id="125" xr3:uid="{00000000-0010-0000-0A00-00007D000000}" name="L1-15R (1 Single, 1 Box, 1 Circuit)"/>
    <tableColumn id="126" xr3:uid="{00000000-0010-0000-0A00-00007E000000}" name="L1-15R (1 Duplex, 1 Box, 1 Circuit)"/>
    <tableColumn id="127" xr3:uid="{00000000-0010-0000-0A00-00007F000000}" name="2-20R (1 Single, 1 Box, 1 Circuit)"/>
    <tableColumn id="128" xr3:uid="{00000000-0010-0000-0A00-000080000000}" name="L2-20R (1 Single, 1 Box, 1 Circuit)"/>
    <tableColumn id="129" xr3:uid="{00000000-0010-0000-0A00-000081000000}" name="5-15R (1 Single, 1 Box, 1 Circuit)"/>
    <tableColumn id="130" xr3:uid="{00000000-0010-0000-0A00-000082000000}" name="5-15R (1 Duplex, 1 Box, 1 Circuit)"/>
    <tableColumn id="131" xr3:uid="{00000000-0010-0000-0A00-000083000000}" name="5-15R (2 Duplexes, 1 Box, 1 Circuit)"/>
    <tableColumn id="132" xr3:uid="{00000000-0010-0000-0A00-000084000000}" name="L5-15R (1 Single, 1 Box, 1 Circuit)"/>
    <tableColumn id="133" xr3:uid="{00000000-0010-0000-0A00-000085000000}" name="L5-15R (1 Duplex, 1 Box, 1 Circuit)"/>
    <tableColumn id="134" xr3:uid="{00000000-0010-0000-0A00-000086000000}" name="L5-15R (2 Duplexes, 1 Box, 1 Circuit)"/>
    <tableColumn id="135" xr3:uid="{00000000-0010-0000-0A00-000087000000}" name="IG-5-15R (1 Single, 1 Box, 1 Circuit)"/>
    <tableColumn id="136" xr3:uid="{00000000-0010-0000-0A00-000088000000}" name="IG-5-15R (1 Duplex, 1 Box, 1 Circuit)"/>
    <tableColumn id="137" xr3:uid="{00000000-0010-0000-0A00-000089000000}" name="IG-5-15R (2 Duplexes, 1 Box, 1 Circuit)"/>
    <tableColumn id="138" xr3:uid="{00000000-0010-0000-0A00-00008A000000}" name="IG-L5-15R (1 Single, 1 Box, 1 Circuit)"/>
    <tableColumn id="139" xr3:uid="{00000000-0010-0000-0A00-00008B000000}" name="IG-L5-15R (1 Duplex, 1 Box, 1 Circuit)"/>
    <tableColumn id="140" xr3:uid="{00000000-0010-0000-0A00-00008C000000}" name="IG-L5-15R (2 Duplexes, 1 Box, 1 Circuit)"/>
    <tableColumn id="141" xr3:uid="{00000000-0010-0000-0A00-00008D000000}" name="5-20R (1 Single, 1 Box, 1 Circuit)"/>
    <tableColumn id="142" xr3:uid="{00000000-0010-0000-0A00-00008E000000}" name="5-20R (1 Duplex, 1 Box, 1 Circuit)"/>
    <tableColumn id="143" xr3:uid="{00000000-0010-0000-0A00-00008F000000}" name="5-20R (2 Duplexes, 1 Box, 1 Circuit)"/>
    <tableColumn id="144" xr3:uid="{00000000-0010-0000-0A00-000090000000}" name="5-20R (3 Duplexes, 1 Box, 1 Circuit)"/>
    <tableColumn id="145" xr3:uid="{00000000-0010-0000-0A00-000091000000}" name="L5-20R (1 Single, 1 Box, 1 Circuit)"/>
    <tableColumn id="146" xr3:uid="{00000000-0010-0000-0A00-000092000000}" name="L5-20R (2 Singles, 1 Box, 1 Circuit)"/>
    <tableColumn id="147" xr3:uid="{00000000-0010-0000-0A00-000093000000}" name="L5-20R (2 Singles, 2 Boxes, 1 Circuit)"/>
    <tableColumn id="148" xr3:uid="{00000000-0010-0000-0A00-000094000000}" name="IG-5-20R (1 Single, 1 Box, 1 Circuit)"/>
    <tableColumn id="149" xr3:uid="{00000000-0010-0000-0A00-000095000000}" name="IG-5-20R (1 Duplex, 1 Box, 1 Circuit)"/>
    <tableColumn id="150" xr3:uid="{00000000-0010-0000-0A00-000096000000}" name="IG-5-20R (2 Duplexes, 1 Box, 1 Circuit)"/>
    <tableColumn id="151" xr3:uid="{00000000-0010-0000-0A00-000097000000}" name="IG-L5-20R (1 Single, 1 Box, 1 Circuit)"/>
    <tableColumn id="152" xr3:uid="{00000000-0010-0000-0A00-000098000000}" name="IG-L5-20R (2 Singles, 1 Box, 1 Circuit)"/>
    <tableColumn id="153" xr3:uid="{00000000-0010-0000-0A00-000099000000}" name="5-30R (1 Single, 1 Box, 1 Circuit)"/>
    <tableColumn id="154" xr3:uid="{00000000-0010-0000-0A00-00009A000000}" name="L5-30R (1 Single, 1 Box, 1 Circuit)"/>
    <tableColumn id="155" xr3:uid="{00000000-0010-0000-0A00-00009B000000}" name="L5-30R (2 Singles, 1 Box, 1 Circuit)"/>
    <tableColumn id="156" xr3:uid="{00000000-0010-0000-0A00-00009C000000}" name="L5-30R (2 Singles, 2 Boxes, 1 Circuit)"/>
    <tableColumn id="157" xr3:uid="{00000000-0010-0000-0A00-00009D000000}" name="IG-5-30R (1 Single, 1 Box, 1 Circuit)"/>
    <tableColumn id="158" xr3:uid="{00000000-0010-0000-0A00-00009E000000}" name="IG-L5-30R (1 Single, 1 Box, 1 Circuit)"/>
    <tableColumn id="159" xr3:uid="{00000000-0010-0000-0A00-00009F000000}" name="IG-L5-30R (2 Singles, 1 Box, 1 Circuit)"/>
    <tableColumn id="160" xr3:uid="{00000000-0010-0000-0A00-0000A0000000}" name="IG-L5-30R (2 Singles, 2 Boxes, 1 Circuit)"/>
    <tableColumn id="161" xr3:uid="{00000000-0010-0000-0A00-0000A1000000}" name="5-50R (1 Single, 1 Box, 1 Circuit)"/>
    <tableColumn id="162" xr3:uid="{00000000-0010-0000-0A00-0000A2000000}" name="6-15R (1 Single, 1 Box, 1 Circuit)"/>
    <tableColumn id="163" xr3:uid="{00000000-0010-0000-0A00-0000A3000000}" name="6-15R (1 Duplex, 1 Box, 1 Circuit)"/>
    <tableColumn id="164" xr3:uid="{00000000-0010-0000-0A00-0000A4000000}" name="6-15R (2 Duplexes, 1 Box, 1 Circuit)"/>
    <tableColumn id="165" xr3:uid="{00000000-0010-0000-0A00-0000A5000000}" name="L6-15R (1 Single, 1 Box, 1 Circuit)"/>
    <tableColumn id="166" xr3:uid="{00000000-0010-0000-0A00-0000A6000000}" name="L6-15R (1 Duplex, 1 Box, 1 Circuit)"/>
    <tableColumn id="167" xr3:uid="{00000000-0010-0000-0A00-0000A7000000}" name="L6-15R (2 Duplexes, 1 Box, 1 Circuit)"/>
    <tableColumn id="168" xr3:uid="{00000000-0010-0000-0A00-0000A8000000}" name="IG-6-15R (1 Single, 1 Box, 1 Circuit)"/>
    <tableColumn id="169" xr3:uid="{00000000-0010-0000-0A00-0000A9000000}" name="IG-6-15R (1 Duplex, 1 Box, 1 Circuit)"/>
    <tableColumn id="170" xr3:uid="{00000000-0010-0000-0A00-0000AA000000}" name="IG-6-15R (2 Duplexes, 1 Box, 1 Circuit)"/>
    <tableColumn id="171" xr3:uid="{00000000-0010-0000-0A00-0000AB000000}" name="IG-L6-15R (1 Single, 1 Box, 1 Circuit)"/>
    <tableColumn id="172" xr3:uid="{00000000-0010-0000-0A00-0000AC000000}" name="IG-L6-15R (1 Duplex, 1 Box, 1 Circuit)"/>
    <tableColumn id="173" xr3:uid="{00000000-0010-0000-0A00-0000AD000000}" name="IG-L6-15R (2 Duplexes, 1 Box, 1 Circuit)"/>
    <tableColumn id="174" xr3:uid="{00000000-0010-0000-0A00-0000AE000000}" name="6-20R (1 Single, 1 Box, 1 Circuit)"/>
    <tableColumn id="175" xr3:uid="{00000000-0010-0000-0A00-0000AF000000}" name="6-20R (1 Duplex, 1 Box, 1 Circuit)"/>
    <tableColumn id="176" xr3:uid="{00000000-0010-0000-0A00-0000B0000000}" name="6-20R (2 Duplexes, 1 Box, 1 Circuit)"/>
    <tableColumn id="177" xr3:uid="{00000000-0010-0000-0A00-0000B1000000}" name="L6-20R (1 Single, 1 Box, 1 Circuit)"/>
    <tableColumn id="178" xr3:uid="{00000000-0010-0000-0A00-0000B2000000}" name="L6-20R (2 Singles, 1 Box, 1 Circuit)"/>
    <tableColumn id="179" xr3:uid="{00000000-0010-0000-0A00-0000B3000000}" name="L6-20R (2 Singles, 2 Boxes, 1 Circuit)"/>
    <tableColumn id="180" xr3:uid="{00000000-0010-0000-0A00-0000B4000000}" name="IG-6-20R (1 Single, 1 Box, 1 Circuit)"/>
    <tableColumn id="181" xr3:uid="{00000000-0010-0000-0A00-0000B5000000}" name="IG-6-20R (1 Duplex, 1 Box, 1 Circuit)"/>
    <tableColumn id="182" xr3:uid="{00000000-0010-0000-0A00-0000B6000000}" name="IG-6-20R (2 Duplexes, 1 Box, 1 Circuit)"/>
    <tableColumn id="183" xr3:uid="{00000000-0010-0000-0A00-0000B7000000}" name="IG-L6-20R (1 Single, 1 Box, 1 Circuit)"/>
    <tableColumn id="184" xr3:uid="{00000000-0010-0000-0A00-0000B8000000}" name="IG-L6-20R (2 Single, 1 Box, 1 Circuit)"/>
    <tableColumn id="185" xr3:uid="{00000000-0010-0000-0A00-0000B9000000}" name="IG-L6-20R (2 Singles, 2 Boxes, 1 Circuit)"/>
    <tableColumn id="186" xr3:uid="{00000000-0010-0000-0A00-0000BA000000}" name="6-30R (1 Single, 1 Box, 1 Circuit)"/>
    <tableColumn id="187" xr3:uid="{00000000-0010-0000-0A00-0000BB000000}" name="L6-30R (1 Single, 1 Box, 1 Circuit)"/>
    <tableColumn id="188" xr3:uid="{00000000-0010-0000-0A00-0000BC000000}" name="L6-30R (2 Singles, 1 Box, 1 Circuit)"/>
    <tableColumn id="189" xr3:uid="{00000000-0010-0000-0A00-0000BD000000}" name="L6-30R (2 Singles, 2 Boxes, 1 Circuit)"/>
    <tableColumn id="190" xr3:uid="{00000000-0010-0000-0A00-0000BE000000}" name="IG-6-30R (1 Single, 1 Box, 1 Circuit)"/>
    <tableColumn id="191" xr3:uid="{00000000-0010-0000-0A00-0000BF000000}" name="IG-L6-30R (1 Single, 1 Box, 1 Circuit)"/>
    <tableColumn id="192" xr3:uid="{00000000-0010-0000-0A00-0000C0000000}" name="IG-L6-30R (2 Single, 1 Box, 1 Circuit)"/>
    <tableColumn id="193" xr3:uid="{00000000-0010-0000-0A00-0000C1000000}" name="IG-L6-30R (2 Singles, 2 Boxes, 1 Circuit)"/>
    <tableColumn id="194" xr3:uid="{00000000-0010-0000-0A00-0000C2000000}" name="6-50R (1 Single, 1 Box, 1 Circuit)"/>
    <tableColumn id="195" xr3:uid="{00000000-0010-0000-0A00-0000C3000000}" name="7-15R (1 Duplex, 1 Box, 1 Circuit)"/>
    <tableColumn id="196" xr3:uid="{00000000-0010-0000-0A00-0000C4000000}" name="L7-15R (1 Single, 1 Box, 1 Circuit)"/>
    <tableColumn id="197" xr3:uid="{00000000-0010-0000-0A00-0000C5000000}" name="L7-15R (1 Duplex, 1 Box, 1 Circuit)"/>
    <tableColumn id="198" xr3:uid="{00000000-0010-0000-0A00-0000C6000000}" name="L7-20R (1 Single, 1 Box, 1 Circuit)"/>
    <tableColumn id="199" xr3:uid="{00000000-0010-0000-0A00-0000C7000000}" name="7-30R (1 Single, 1 Box, 1 Circuit)"/>
    <tableColumn id="200" xr3:uid="{00000000-0010-0000-0A00-0000C8000000}" name="L7-30R (1 Single, 1 Box, 1 Circuit)"/>
    <tableColumn id="201" xr3:uid="{00000000-0010-0000-0A00-0000C9000000}" name="7-50R (1 Single, 1 Box, 1 Circuit)"/>
    <tableColumn id="202" xr3:uid="{00000000-0010-0000-0A00-0000CA000000}" name="L8-20R (1 Single, 1 Box, 1 Circuit)"/>
    <tableColumn id="203" xr3:uid="{00000000-0010-0000-0A00-0000CB000000}" name="IG-L8-20R (1 Single, 1 Box, 1 Circuit)"/>
    <tableColumn id="204" xr3:uid="{00000000-0010-0000-0A00-0000CC000000}" name="L8-30R (1 Single, 1 Box, 1 Circuit)"/>
    <tableColumn id="205" xr3:uid="{00000000-0010-0000-0A00-0000CD000000}" name="L9-20R (1 Single, 1 Box, 1 Circuit)"/>
    <tableColumn id="206" xr3:uid="{00000000-0010-0000-0A00-0000CE000000}" name="L9-30R (1 Single, 1 Box, 1 Circuit)"/>
    <tableColumn id="207" xr3:uid="{00000000-0010-0000-0A00-0000CF000000}" name="10-20R (1 Single, 1 Box, 1 Circuit)"/>
    <tableColumn id="208" xr3:uid="{00000000-0010-0000-0A00-0000D0000000}" name="L10-20R (1 Single, 1 Box, 1 Circuit)"/>
    <tableColumn id="209" xr3:uid="{00000000-0010-0000-0A00-0000D1000000}" name="10-30R (1 Single, 1 Box, 1 Circuit)"/>
    <tableColumn id="210" xr3:uid="{00000000-0010-0000-0A00-0000D2000000}" name="10-50R (1 Single, 1 Box, 1 Circuit)"/>
    <tableColumn id="211" xr3:uid="{00000000-0010-0000-0A00-0000D3000000}" name="14-20R (1 Single, 1 Box, 1 Circuit)"/>
    <tableColumn id="212" xr3:uid="{00000000-0010-0000-0A00-0000D4000000}" name="L14-20R (1 Single, 1 Box, 1 Circuit)"/>
    <tableColumn id="213" xr3:uid="{00000000-0010-0000-0A00-0000D5000000}" name="IG-L14-20R (1 Single, 1 Box, 1 Circuit)"/>
    <tableColumn id="214" xr3:uid="{00000000-0010-0000-0A00-0000D6000000}" name="14-30R (1 Single, 1 Box, 1 Circuit)"/>
    <tableColumn id="215" xr3:uid="{00000000-0010-0000-0A00-0000D7000000}" name="L14-30R (1 Single, 1 Box, 1 Circuit)"/>
    <tableColumn id="216" xr3:uid="{00000000-0010-0000-0A00-0000D8000000}" name="IG-L14-30R (1 Single, 1 Box, 1 Circuit)"/>
    <tableColumn id="217" xr3:uid="{00000000-0010-0000-0A00-0000D9000000}" name="14-50R (1 Single, 1 Box, 1 Circuit)"/>
    <tableColumn id="218" xr3:uid="{00000000-0010-0000-0A00-0000DA000000}" name="14-60R (1 Single, 1 Box, 1 Circuit)"/>
    <tableColumn id="219" xr3:uid="{00000000-0010-0000-0A00-0000DB000000}" name="15-20R (1 Single, 1 Box, 1 Circuit)"/>
    <tableColumn id="220" xr3:uid="{00000000-0010-0000-0A00-0000DC000000}" name="L15-20R (1 Single, 1 Box, 1 Circuit)"/>
    <tableColumn id="221" xr3:uid="{00000000-0010-0000-0A00-0000DD000000}" name="IG-L15-20R (1 Single, 1 Box, 1 Circuit)"/>
    <tableColumn id="222" xr3:uid="{00000000-0010-0000-0A00-0000DE000000}" name="15-30R (1 Single, 1 Box, 1 Circuit)"/>
    <tableColumn id="223" xr3:uid="{00000000-0010-0000-0A00-0000DF000000}" name="L15-30R (1 Single, 1 Box, 1 Circuit)"/>
    <tableColumn id="224" xr3:uid="{00000000-0010-0000-0A00-0000E0000000}" name="IG-L15-30R (1 Single, 1 Box, 1 Circuit)"/>
    <tableColumn id="225" xr3:uid="{00000000-0010-0000-0A00-0000E1000000}" name="15-50R (1 Single, 1 Box, 1 Circuit)"/>
    <tableColumn id="226" xr3:uid="{00000000-0010-0000-0A00-0000E2000000}" name="15-60R (1 Single, 1 Box, 1 Circuit)"/>
    <tableColumn id="227" xr3:uid="{00000000-0010-0000-0A00-0000E3000000}" name="L16-20R (1 Single, 1 Box, 1 Circuit)"/>
    <tableColumn id="228" xr3:uid="{00000000-0010-0000-0A00-0000E4000000}" name="L16-30R (1 Single, 1 Box, 1 Circuit)"/>
    <tableColumn id="229" xr3:uid="{00000000-0010-0000-0A00-0000E5000000}" name="L17-30R (1 Single, 1 Box, 1 Circuit)"/>
    <tableColumn id="230" xr3:uid="{00000000-0010-0000-0A00-0000E6000000}" name="18-20R (1 Single, 1 Box, 1 Circuit)"/>
    <tableColumn id="231" xr3:uid="{00000000-0010-0000-0A00-0000E7000000}" name="L18-20R (1 Single, 1 Box, 1 Circuit)"/>
    <tableColumn id="232" xr3:uid="{00000000-0010-0000-0A00-0000E8000000}" name="18-30R (1 Single, 1 Box, 1 Circuit)"/>
    <tableColumn id="233" xr3:uid="{00000000-0010-0000-0A00-0000E9000000}" name="L18-30R (1 Single, 1 Box, 1 Circuit)"/>
    <tableColumn id="234" xr3:uid="{00000000-0010-0000-0A00-0000EA000000}" name="18-50R (1 Single, 1 Box, 1 Circuit)"/>
    <tableColumn id="235" xr3:uid="{00000000-0010-0000-0A00-0000EB000000}" name="18-60R (1 Single, 1 Box, 1 Circuit)"/>
    <tableColumn id="236" xr3:uid="{00000000-0010-0000-0A00-0000EC000000}" name="L19-20R (1 Single, 1 Box, 1 Circuit)"/>
    <tableColumn id="237" xr3:uid="{00000000-0010-0000-0A00-0000ED000000}" name="L19-30R (1 Single, 1 Box, 1 Circuit)"/>
    <tableColumn id="238" xr3:uid="{00000000-0010-0000-0A00-0000EE000000}" name="L20-20R (1 Single, 1 Box, 1 Circuit)"/>
    <tableColumn id="239" xr3:uid="{00000000-0010-0000-0A00-0000EF000000}" name="L20-30R (1 Single, 1 Box, 1 Circuit)"/>
    <tableColumn id="240" xr3:uid="{00000000-0010-0000-0A00-0000F0000000}" name="L21-20R (1 Single, 1 Box, 1 Circuit)"/>
    <tableColumn id="241" xr3:uid="{00000000-0010-0000-0A00-0000F1000000}" name="IG-L21-20R (1 Single, 1 Box, 1 Circuit)"/>
    <tableColumn id="242" xr3:uid="{00000000-0010-0000-0A00-0000F2000000}" name="L21-30R (1 Single, 1 Box, 1 Circuit)"/>
    <tableColumn id="243" xr3:uid="{00000000-0010-0000-0A00-0000F3000000}" name="IG-L21-30R (1 Single, 1 Box, 1 Circuit)"/>
    <tableColumn id="244" xr3:uid="{00000000-0010-0000-0A00-0000F4000000}" name="L22-20R (1 Single, 1 Box, 1 Circuit)"/>
    <tableColumn id="245" xr3:uid="{00000000-0010-0000-0A00-0000F5000000}" name="L22-30R (1 Single, 1 Box, 1 Circuit)"/>
    <tableColumn id="246" xr3:uid="{00000000-0010-0000-0A00-0000F6000000}" name="L23-20R (1 Single, 1 Box, 1 Circuit)"/>
    <tableColumn id="247" xr3:uid="{00000000-0010-0000-0A00-0000F7000000}" name="L23-30R (1 Single, 1 Box, 1 Circuit)"/>
    <tableColumn id="248" xr3:uid="{00000000-0010-0000-0A00-0000F8000000}" name="L24-20R (1 Single, 1 Box, 1 Circuit)"/>
    <tableColumn id="249" xr3:uid="{00000000-0010-0000-0A00-0000F9000000}" name="3520 (1 Single, 1 Box, 1 Circuit)"/>
    <tableColumn id="250" xr3:uid="{00000000-0010-0000-0A00-0000FA000000}" name="3769 (1 Single, 1 Box, 1 Circuit)"/>
    <tableColumn id="251" xr3:uid="{00000000-0010-0000-0A00-0000FB000000}" name="3771 (1 Single, 1 Box, 1 Circuit)"/>
    <tableColumn id="252" xr3:uid="{00000000-0010-0000-0A00-0000FC000000}" name="7379 (1 Single, 1 Box, 1 Circuit)"/>
    <tableColumn id="253" xr3:uid="{00000000-0010-0000-0A00-0000FD000000}" name="20403 (1 Single, 1 Box, 1 Circuit)"/>
    <tableColumn id="254" xr3:uid="{00000000-0010-0000-0A00-0000FE000000}" name="20443 (1 Single, 1 Box, 1 Circuit)"/>
    <tableColumn id="255" xr3:uid="{00000000-0010-0000-0A00-0000FF000000}" name="25403 (1 Single, 1 Box, 1 Circuit)"/>
    <tableColumn id="256" xr3:uid="{00000000-0010-0000-0A00-000000010000}" name="26410 (1 Single, 1 Box, 1 Circuit)"/>
    <tableColumn id="257" xr3:uid="{00000000-0010-0000-0A00-000001010000}" name="26420 (1 Single, 1 Box, 1 Circuit)"/>
    <tableColumn id="258" xr3:uid="{00000000-0010-0000-0A00-000002010000}" name="26520 (1 Single, 1 Box, 1 Circuit)"/>
    <tableColumn id="259" xr3:uid="{00000000-0010-0000-0A00-000003010000}" name="45105 (1 Single, 1 Box, 1 Circuit)"/>
    <tableColumn id="260" xr3:uid="{00000000-0010-0000-0A00-000004010000}" name="45205 (1 Single, 1 Box, 1 Circuit)"/>
    <tableColumn id="261" xr3:uid="{00000000-0010-0000-0A00-000005010000}" name="45305 (1 Single, 1 Box, 1 Circuit)"/>
    <tableColumn id="262" xr3:uid="{00000000-0010-0000-0A00-000006010000}" name="45905 (1 Single, 1 Box, 1 Circuit)"/>
    <tableColumn id="263" xr3:uid="{00000000-0010-0000-0A00-000007010000}" name="CS6369 (1 Single, 1 Box, 1 Circuit)"/>
    <tableColumn id="264" xr3:uid="{00000000-0010-0000-0A00-000008010000}" name="CS6370 (1 Single, 1 Box, 1 Circuit)"/>
    <tableColumn id="265" xr3:uid="{00000000-0010-0000-0A00-000009010000}" name="CS8169 (1 Single, 1 Box, 1 Circuit)"/>
    <tableColumn id="266" xr3:uid="{00000000-0010-0000-0A00-00000A010000}" name="CS8269 (1 Single, 1 Box, 1 Circuit)"/>
    <tableColumn id="267" xr3:uid="{00000000-0010-0000-0A00-00000B010000}" name="CS8369 (1 Single, 1 Box, 1 Circuit)"/>
    <tableColumn id="268" xr3:uid="{00000000-0010-0000-0A00-00000C010000}" name="CS8469 (1 Single, 1 Box, 1 Circuit)"/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B000000}" name="Table_Conduit" displayName="Table_Conduit" ref="A2:JH9" totalsRowShown="0" headerRowDxfId="549" dataDxfId="548">
  <autoFilter ref="A2:JH9" xr:uid="{00000000-0009-0000-0100-00000B000000}"/>
  <tableColumns count="268">
    <tableColumn id="269" xr3:uid="{00000000-0010-0000-0B00-00000D010000}" name="3913U2 (IBM A-U2) DuraG2" dataDxfId="547"/>
    <tableColumn id="270" xr3:uid="{00000000-0010-0000-0B00-00000E010000}" name="3914 (IBM B) DuraG" dataDxfId="546"/>
    <tableColumn id="271" xr3:uid="{00000000-0010-0000-0B00-00000F010000}" name="3913 (IBM A) DuraG" dataDxfId="545"/>
    <tableColumn id="272" xr3:uid="{00000000-0010-0000-0B00-000010010000}" name="3913U1 (IBM A-U1) DuraG" dataDxfId="544"/>
    <tableColumn id="273" xr3:uid="{00000000-0010-0000-0B00-000011010000}" name="9C23U0 DuraG" dataDxfId="543"/>
    <tableColumn id="274" xr3:uid="{00000000-0010-0000-0B00-000012010000}" name="9C23U2 DuraG" dataDxfId="542"/>
    <tableColumn id="275" xr3:uid="{00000000-0010-0000-0B00-000013010000}" name="3933 (IBM C) MaxG" dataDxfId="541"/>
    <tableColumn id="276" xr3:uid="{00000000-0010-0000-0B00-000014010000}" name="3933 (IBM C) DuraG" dataDxfId="540"/>
    <tableColumn id="277" xr3:uid="{00000000-0010-0000-0B00-000015010000}" name="9C33U0 DuraG" dataDxfId="539"/>
    <tableColumn id="278" xr3:uid="{00000000-0010-0000-0B00-000016010000}" name="9C33U2 DuraG" dataDxfId="538"/>
    <tableColumn id="279" xr3:uid="{00000000-0010-0000-0B00-000017010000}" name="3934 (IBM D) MaxG" dataDxfId="537"/>
    <tableColumn id="280" xr3:uid="{00000000-0010-0000-0B00-000018010000}" name="3934 (IBM D) DuraG" dataDxfId="536"/>
    <tableColumn id="281" xr3:uid="{00000000-0010-0000-0B00-000019010000}" name="9C34U0 DuraG" dataDxfId="535"/>
    <tableColumn id="282" xr3:uid="{00000000-0010-0000-0B00-00001A010000}" name="9C34U2 DuraG" dataDxfId="534"/>
    <tableColumn id="283" xr3:uid="{00000000-0010-0000-0B00-00001B010000}" name="9C53U0 DuraG" dataDxfId="533"/>
    <tableColumn id="284" xr3:uid="{00000000-0010-0000-0B00-00001C010000}" name="9C53U2 DuraG" dataDxfId="532"/>
    <tableColumn id="285" xr3:uid="{00000000-0010-0000-0B00-00001D010000}" name="9C54U0 DuraG" dataDxfId="531"/>
    <tableColumn id="286" xr3:uid="{00000000-0010-0000-0B00-00001E010000}" name="9C54U2 DuraG" dataDxfId="530"/>
    <tableColumn id="287" xr3:uid="{00000000-0010-0000-0B00-00001F010000}" name="9C63U2 DuraG" dataDxfId="529"/>
    <tableColumn id="288" xr3:uid="{00000000-0010-0000-0B00-000020010000}" name="7428-78 (IBM E) MaxG" dataDxfId="528"/>
    <tableColumn id="289" xr3:uid="{00000000-0010-0000-0B00-000021010000}" name="7324-78 (IBM) MaxG" dataDxfId="527"/>
    <tableColumn id="290" xr3:uid="{00000000-0010-0000-0B00-000022010000}" name="JCS1034H (IBM F) MaxG" dataDxfId="526"/>
    <tableColumn id="291" xr3:uid="{00000000-0010-0000-0B00-000023010000}" name="316C4W" dataDxfId="525"/>
    <tableColumn id="292" xr3:uid="{00000000-0010-0000-0B00-000024010000}" name="316C6W" dataDxfId="524"/>
    <tableColumn id="293" xr3:uid="{00000000-0010-0000-0B00-000025010000}" name="316R4W" dataDxfId="523"/>
    <tableColumn id="294" xr3:uid="{00000000-0010-0000-0B00-000026010000}" name="316R6W" dataDxfId="522"/>
    <tableColumn id="295" xr3:uid="{00000000-0010-0000-0B00-000027010000}" name="416C6W" dataDxfId="521"/>
    <tableColumn id="296" xr3:uid="{00000000-0010-0000-0B00-000028010000}" name="416R6W" dataDxfId="520"/>
    <tableColumn id="297" xr3:uid="{00000000-0010-0000-0B00-000029010000}" name="516C6W" dataDxfId="519"/>
    <tableColumn id="298" xr3:uid="{00000000-0010-0000-0B00-00002A010000}" name="516R6W" dataDxfId="518"/>
    <tableColumn id="299" xr3:uid="{00000000-0010-0000-0B00-00002B010000}" name="320C4W" dataDxfId="517"/>
    <tableColumn id="300" xr3:uid="{00000000-0010-0000-0B00-00002C010000}" name="320C6W" dataDxfId="516"/>
    <tableColumn id="301" xr3:uid="{00000000-0010-0000-0B00-00002D010000}" name="320C7W" dataDxfId="515"/>
    <tableColumn id="302" xr3:uid="{00000000-0010-0000-0B00-00002E010000}" name="320R4W" dataDxfId="514"/>
    <tableColumn id="303" xr3:uid="{00000000-0010-0000-0B00-00002F010000}" name="320R6W" dataDxfId="513"/>
    <tableColumn id="304" xr3:uid="{00000000-0010-0000-0B00-000030010000}" name="320R7W" dataDxfId="512"/>
    <tableColumn id="305" xr3:uid="{00000000-0010-0000-0B00-000031010000}" name="420C12W" dataDxfId="511"/>
    <tableColumn id="306" xr3:uid="{00000000-0010-0000-0B00-000032010000}" name="420C9W" dataDxfId="510"/>
    <tableColumn id="307" xr3:uid="{00000000-0010-0000-0B00-000033010000}" name="420C7W" dataDxfId="509"/>
    <tableColumn id="308" xr3:uid="{00000000-0010-0000-0B00-000034010000}" name="420C5W" dataDxfId="508"/>
    <tableColumn id="309" xr3:uid="{00000000-0010-0000-0B00-000035010000}" name="420R12W" dataDxfId="507"/>
    <tableColumn id="310" xr3:uid="{00000000-0010-0000-0B00-000036010000}" name="420R9W" dataDxfId="506"/>
    <tableColumn id="311" xr3:uid="{00000000-0010-0000-0B00-000037010000}" name="420R7W" dataDxfId="505"/>
    <tableColumn id="312" xr3:uid="{00000000-0010-0000-0B00-000038010000}" name="420R5W" dataDxfId="504"/>
    <tableColumn id="313" xr3:uid="{00000000-0010-0000-0B00-000039010000}" name="520C9W" dataDxfId="503"/>
    <tableColumn id="314" xr3:uid="{00000000-0010-0000-0B00-00003A010000}" name="520C7W" dataDxfId="502"/>
    <tableColumn id="315" xr3:uid="{00000000-0010-0000-0B00-00003B010000}" name="520C5W" dataDxfId="501"/>
    <tableColumn id="316" xr3:uid="{00000000-0010-0000-0B00-00003C010000}" name="520R9W" dataDxfId="500"/>
    <tableColumn id="317" xr3:uid="{00000000-0010-0000-0B00-00003D010000}" name="520R7W" dataDxfId="499"/>
    <tableColumn id="318" xr3:uid="{00000000-0010-0000-0B00-00003E010000}" name="520R5W" dataDxfId="498"/>
    <tableColumn id="319" xr3:uid="{00000000-0010-0000-0B00-00003F010000}" name="330C4W" dataDxfId="497"/>
    <tableColumn id="320" xr3:uid="{00000000-0010-0000-0B00-000040010000}" name="330C6W" dataDxfId="496"/>
    <tableColumn id="321" xr3:uid="{00000000-0010-0000-0B00-000041010000}" name="330C7W" dataDxfId="495"/>
    <tableColumn id="322" xr3:uid="{00000000-0010-0000-0B00-000042010000}" name="330R4W" dataDxfId="494"/>
    <tableColumn id="323" xr3:uid="{00000000-0010-0000-0B00-000043010000}" name="330R6W" dataDxfId="493"/>
    <tableColumn id="324" xr3:uid="{00000000-0010-0000-0B00-000044010000}" name="330R7W" dataDxfId="492"/>
    <tableColumn id="325" xr3:uid="{00000000-0010-0000-0B00-000045010000}" name="430C12W" dataDxfId="491"/>
    <tableColumn id="326" xr3:uid="{00000000-0010-0000-0B00-000046010000}" name="430C9W" dataDxfId="490"/>
    <tableColumn id="327" xr3:uid="{00000000-0010-0000-0B00-000047010000}" name="430C7W" dataDxfId="489"/>
    <tableColumn id="328" xr3:uid="{00000000-0010-0000-0B00-000048010000}" name="430C5W" dataDxfId="488"/>
    <tableColumn id="329" xr3:uid="{00000000-0010-0000-0B00-000049010000}" name="430R12W" dataDxfId="487"/>
    <tableColumn id="330" xr3:uid="{00000000-0010-0000-0B00-00004A010000}" name="430R9W" dataDxfId="486"/>
    <tableColumn id="331" xr3:uid="{00000000-0010-0000-0B00-00004B010000}" name="430R7W" dataDxfId="485"/>
    <tableColumn id="332" xr3:uid="{00000000-0010-0000-0B00-00004C010000}" name="430R5W" dataDxfId="484"/>
    <tableColumn id="333" xr3:uid="{00000000-0010-0000-0B00-00004D010000}" name="530C9W" dataDxfId="483"/>
    <tableColumn id="334" xr3:uid="{00000000-0010-0000-0B00-00004E010000}" name="530C7W" dataDxfId="482"/>
    <tableColumn id="335" xr3:uid="{00000000-0010-0000-0B00-00004F010000}" name="530C5W" dataDxfId="481"/>
    <tableColumn id="336" xr3:uid="{00000000-0010-0000-0B00-000050010000}" name="530R9W" dataDxfId="480"/>
    <tableColumn id="337" xr3:uid="{00000000-0010-0000-0B00-000051010000}" name="530R7W" dataDxfId="479"/>
    <tableColumn id="338" xr3:uid="{00000000-0010-0000-0B00-000052010000}" name="530R5W" dataDxfId="478"/>
    <tableColumn id="339" xr3:uid="{00000000-0010-0000-0B00-000053010000}" name="332C6W" dataDxfId="477"/>
    <tableColumn id="340" xr3:uid="{00000000-0010-0000-0B00-000054010000}" name="432C6W" dataDxfId="476"/>
    <tableColumn id="341" xr3:uid="{00000000-0010-0000-0B00-000055010000}" name="432C3W" dataDxfId="475"/>
    <tableColumn id="342" xr3:uid="{00000000-0010-0000-0B00-000056010000}" name="532C6W" dataDxfId="474"/>
    <tableColumn id="343" xr3:uid="{00000000-0010-0000-0B00-000057010000}" name="332R6W" dataDxfId="473"/>
    <tableColumn id="344" xr3:uid="{00000000-0010-0000-0B00-000058010000}" name="432R6W" dataDxfId="472"/>
    <tableColumn id="345" xr3:uid="{00000000-0010-0000-0B00-000059010000}" name="432R3W" dataDxfId="471"/>
    <tableColumn id="346" xr3:uid="{00000000-0010-0000-0B00-00005A010000}" name="532R6W" dataDxfId="470"/>
    <tableColumn id="347" xr3:uid="{00000000-0010-0000-0B00-00005B010000}" name="360C4W" dataDxfId="469"/>
    <tableColumn id="348" xr3:uid="{00000000-0010-0000-0B00-00005C010000}" name="360C6W" dataDxfId="468"/>
    <tableColumn id="349" xr3:uid="{00000000-0010-0000-0B00-00005D010000}" name="360C7W" dataDxfId="467"/>
    <tableColumn id="350" xr3:uid="{00000000-0010-0000-0B00-00005E010000}" name="360R4W" dataDxfId="466"/>
    <tableColumn id="351" xr3:uid="{00000000-0010-0000-0B00-00005F010000}" name="360R6W" dataDxfId="465"/>
    <tableColumn id="352" xr3:uid="{00000000-0010-0000-0B00-000060010000}" name="360R7W" dataDxfId="464"/>
    <tableColumn id="353" xr3:uid="{00000000-0010-0000-0B00-000061010000}" name="460C12W" dataDxfId="463"/>
    <tableColumn id="354" xr3:uid="{00000000-0010-0000-0B00-000062010000}" name="460C9W" dataDxfId="462"/>
    <tableColumn id="355" xr3:uid="{00000000-0010-0000-0B00-000063010000}" name="460C7W" dataDxfId="461"/>
    <tableColumn id="356" xr3:uid="{00000000-0010-0000-0B00-000064010000}" name="460C5W" dataDxfId="460"/>
    <tableColumn id="357" xr3:uid="{00000000-0010-0000-0B00-000065010000}" name="460R12W" dataDxfId="459"/>
    <tableColumn id="358" xr3:uid="{00000000-0010-0000-0B00-000066010000}" name="460R9W" dataDxfId="458"/>
    <tableColumn id="359" xr3:uid="{00000000-0010-0000-0B00-000067010000}" name="460R7W" dataDxfId="457"/>
    <tableColumn id="360" xr3:uid="{00000000-0010-0000-0B00-000068010000}" name="460R5W" dataDxfId="456"/>
    <tableColumn id="361" xr3:uid="{00000000-0010-0000-0B00-000069010000}" name="560C9W" dataDxfId="455"/>
    <tableColumn id="362" xr3:uid="{00000000-0010-0000-0B00-00006A010000}" name="560C7W" dataDxfId="454"/>
    <tableColumn id="363" xr3:uid="{00000000-0010-0000-0B00-00006B010000}" name="560C5W" dataDxfId="453"/>
    <tableColumn id="364" xr3:uid="{00000000-0010-0000-0B00-00006C010000}" name="560R9W" dataDxfId="452"/>
    <tableColumn id="365" xr3:uid="{00000000-0010-0000-0B00-00006D010000}" name="560R7W" dataDxfId="451"/>
    <tableColumn id="366" xr3:uid="{00000000-0010-0000-0B00-00006E010000}" name="560R5W" dataDxfId="450"/>
    <tableColumn id="367" xr3:uid="{00000000-0010-0000-0B00-00006F010000}" name="363C6W" dataDxfId="449"/>
    <tableColumn id="368" xr3:uid="{00000000-0010-0000-0B00-000070010000}" name="463C6W" dataDxfId="448"/>
    <tableColumn id="369" xr3:uid="{00000000-0010-0000-0B00-000071010000}" name="563C6W" dataDxfId="447"/>
    <tableColumn id="370" xr3:uid="{00000000-0010-0000-0B00-000072010000}" name="363R6W" dataDxfId="446"/>
    <tableColumn id="371" xr3:uid="{00000000-0010-0000-0B00-000073010000}" name="463R6W" dataDxfId="445"/>
    <tableColumn id="372" xr3:uid="{00000000-0010-0000-0B00-000074010000}" name="563R6W" dataDxfId="444"/>
    <tableColumn id="373" xr3:uid="{00000000-0010-0000-0B00-000075010000}" name="3100C4W2" dataDxfId="443"/>
    <tableColumn id="374" xr3:uid="{00000000-0010-0000-0B00-000076010000}" name="3100C6W" dataDxfId="442"/>
    <tableColumn id="375" xr3:uid="{00000000-0010-0000-0B00-000077010000}" name="3100C7W" dataDxfId="441"/>
    <tableColumn id="376" xr3:uid="{00000000-0010-0000-0B00-000078010000}" name="3100R4W" dataDxfId="440"/>
    <tableColumn id="377" xr3:uid="{00000000-0010-0000-0B00-000079010000}" name="3100R6W" dataDxfId="439"/>
    <tableColumn id="378" xr3:uid="{00000000-0010-0000-0B00-00007A010000}" name="3100R7W" dataDxfId="438"/>
    <tableColumn id="379" xr3:uid="{00000000-0010-0000-0B00-00007B010000}" name="4100C12W" dataDxfId="437"/>
    <tableColumn id="380" xr3:uid="{00000000-0010-0000-0B00-00007C010000}" name="4100C9W" dataDxfId="436"/>
    <tableColumn id="381" xr3:uid="{00000000-0010-0000-0B00-00007D010000}" name="4100C7W" dataDxfId="435"/>
    <tableColumn id="382" xr3:uid="{00000000-0010-0000-0B00-00007E010000}" name="4100C5W" dataDxfId="434"/>
    <tableColumn id="383" xr3:uid="{00000000-0010-0000-0B00-00007F010000}" name="4100R12W" dataDxfId="433"/>
    <tableColumn id="384" xr3:uid="{00000000-0010-0000-0B00-000080010000}" name="4100R9W" dataDxfId="432"/>
    <tableColumn id="385" xr3:uid="{00000000-0010-0000-0B00-000081010000}" name="4100R7W" dataDxfId="431"/>
    <tableColumn id="386" xr3:uid="{00000000-0010-0000-0B00-000082010000}" name="4100R5W" dataDxfId="430"/>
    <tableColumn id="387" xr3:uid="{00000000-0010-0000-0B00-000083010000}" name="5100C9W" dataDxfId="429"/>
    <tableColumn id="388" xr3:uid="{00000000-0010-0000-0B00-000084010000}" name="5100C7W" dataDxfId="428"/>
    <tableColumn id="389" xr3:uid="{00000000-0010-0000-0B00-000085010000}" name="5100C5W" dataDxfId="427"/>
    <tableColumn id="390" xr3:uid="{00000000-0010-0000-0B00-000086010000}" name="5100R9W" dataDxfId="426"/>
    <tableColumn id="391" xr3:uid="{00000000-0010-0000-0B00-000087010000}" name="5100R7W" dataDxfId="425"/>
    <tableColumn id="392" xr3:uid="{00000000-0010-0000-0B00-000088010000}" name="5100R5W" dataDxfId="424"/>
    <tableColumn id="393" xr3:uid="{00000000-0010-0000-0B00-000089010000}" name="L1-15R (1 Single, 1 Box, 1 Circuit)" dataDxfId="423"/>
    <tableColumn id="394" xr3:uid="{00000000-0010-0000-0B00-00008A010000}" name="L1-15R (1 Duplex, 1 Box, 1 Circuit)" dataDxfId="422"/>
    <tableColumn id="395" xr3:uid="{00000000-0010-0000-0B00-00008B010000}" name="2-20R (1 Single, 1 Box, 1 Circuit)" dataDxfId="421"/>
    <tableColumn id="396" xr3:uid="{00000000-0010-0000-0B00-00008C010000}" name="L2-20R (1 Single, 1 Box, 1 Circuit)" dataDxfId="420"/>
    <tableColumn id="397" xr3:uid="{00000000-0010-0000-0B00-00008D010000}" name="5-15R (1 Single, 1 Box, 1 Circuit)" dataDxfId="419"/>
    <tableColumn id="398" xr3:uid="{00000000-0010-0000-0B00-00008E010000}" name="5-15R (1 Duplex, 1 Box, 1 Circuit)" dataDxfId="418"/>
    <tableColumn id="399" xr3:uid="{00000000-0010-0000-0B00-00008F010000}" name="5-15R (2 Duplexes, 1 Box, 1 Circuit)" dataDxfId="417"/>
    <tableColumn id="400" xr3:uid="{00000000-0010-0000-0B00-000090010000}" name="L5-15R (1 Single, 1 Box, 1 Circuit)" dataDxfId="416"/>
    <tableColumn id="401" xr3:uid="{00000000-0010-0000-0B00-000091010000}" name="L5-15R (1 Duplex, 1 Box, 1 Circuit)" dataDxfId="415"/>
    <tableColumn id="402" xr3:uid="{00000000-0010-0000-0B00-000092010000}" name="L5-15R (2 Duplexes, 1 Box, 1 Circuit)" dataDxfId="414"/>
    <tableColumn id="403" xr3:uid="{00000000-0010-0000-0B00-000093010000}" name="IG-5-15R (1 Single, 1 Box, 1 Circuit)" dataDxfId="413"/>
    <tableColumn id="404" xr3:uid="{00000000-0010-0000-0B00-000094010000}" name="IG-5-15R (1 Duplex, 1 Box, 1 Circuit)" dataDxfId="412"/>
    <tableColumn id="405" xr3:uid="{00000000-0010-0000-0B00-000095010000}" name="IG-5-15R (2 Duplexes, 1 Box, 1 Circuit)" dataDxfId="411"/>
    <tableColumn id="406" xr3:uid="{00000000-0010-0000-0B00-000096010000}" name="IG-L5-15R (1 Single, 1 Box, 1 Circuit)" dataDxfId="410"/>
    <tableColumn id="407" xr3:uid="{00000000-0010-0000-0B00-000097010000}" name="IG-L5-15R (1 Duplex, 1 Box, 1 Circuit)" dataDxfId="409"/>
    <tableColumn id="408" xr3:uid="{00000000-0010-0000-0B00-000098010000}" name="IG-L5-15R (2 Duplexes, 1 Box, 1 Circuit)" dataDxfId="408"/>
    <tableColumn id="409" xr3:uid="{00000000-0010-0000-0B00-000099010000}" name="5-20R (1 Single, 1 Box, 1 Circuit)" dataDxfId="407"/>
    <tableColumn id="410" xr3:uid="{00000000-0010-0000-0B00-00009A010000}" name="5-20R (1 Duplex, 1 Box, 1 Circuit)" dataDxfId="406"/>
    <tableColumn id="411" xr3:uid="{00000000-0010-0000-0B00-00009B010000}" name="5-20R (2 Duplexes, 1 Box, 1 Circuit)" dataDxfId="405"/>
    <tableColumn id="412" xr3:uid="{00000000-0010-0000-0B00-00009C010000}" name="5-20R (3 Duplexes, 1 Box, 1 Circuit)" dataDxfId="404"/>
    <tableColumn id="413" xr3:uid="{00000000-0010-0000-0B00-00009D010000}" name="L5-20R (1 Single, 1 Box, 1 Circuit)" dataDxfId="403"/>
    <tableColumn id="414" xr3:uid="{00000000-0010-0000-0B00-00009E010000}" name="L5-20R (2 Singles, 1 Box, 1 Circuit)" dataDxfId="402"/>
    <tableColumn id="415" xr3:uid="{00000000-0010-0000-0B00-00009F010000}" name="L5-20R (2 Singles, 2 Boxes, 1 Circuit)" dataDxfId="401"/>
    <tableColumn id="416" xr3:uid="{00000000-0010-0000-0B00-0000A0010000}" name="IG-5-20R (1 Single, 1 Box, 1 Circuit)" dataDxfId="400"/>
    <tableColumn id="417" xr3:uid="{00000000-0010-0000-0B00-0000A1010000}" name="IG-5-20R (1 Duplex, 1 Box, 1 Circuit)" dataDxfId="399"/>
    <tableColumn id="418" xr3:uid="{00000000-0010-0000-0B00-0000A2010000}" name="IG-5-20R (2 Duplexes, 1 Box, 1 Circuit)" dataDxfId="398"/>
    <tableColumn id="419" xr3:uid="{00000000-0010-0000-0B00-0000A3010000}" name="IG-L5-20R (1 Single, 1 Box, 1 Circuit)" dataDxfId="397"/>
    <tableColumn id="420" xr3:uid="{00000000-0010-0000-0B00-0000A4010000}" name="IG-L5-20R (2 Singles, 1 Box, 1 Circuit)" dataDxfId="396"/>
    <tableColumn id="421" xr3:uid="{00000000-0010-0000-0B00-0000A5010000}" name="5-30R (1 Single, 1 Box, 1 Circuit)" dataDxfId="395"/>
    <tableColumn id="422" xr3:uid="{00000000-0010-0000-0B00-0000A6010000}" name="L5-30R (1 Single, 1 Box, 1 Circuit)" dataDxfId="394"/>
    <tableColumn id="423" xr3:uid="{00000000-0010-0000-0B00-0000A7010000}" name="L5-30R (2 Singles, 1 Box, 1 Circuit)" dataDxfId="393"/>
    <tableColumn id="424" xr3:uid="{00000000-0010-0000-0B00-0000A8010000}" name="L5-30R (2 Singles, 2 Boxes, 1 Circuit)" dataDxfId="392"/>
    <tableColumn id="425" xr3:uid="{00000000-0010-0000-0B00-0000A9010000}" name="IG-5-30R (1 Single, 1 Box, 1 Circuit)" dataDxfId="391"/>
    <tableColumn id="426" xr3:uid="{00000000-0010-0000-0B00-0000AA010000}" name="IG-L5-30R (1 Single, 1 Box, 1 Circuit)" dataDxfId="390"/>
    <tableColumn id="427" xr3:uid="{00000000-0010-0000-0B00-0000AB010000}" name="IG-L5-30R (2 Singles, 1 Box, 1 Circuit)" dataDxfId="389"/>
    <tableColumn id="428" xr3:uid="{00000000-0010-0000-0B00-0000AC010000}" name="IG-L5-30R (2 Singles, 2 Boxes, 1 Circuit)" dataDxfId="388"/>
    <tableColumn id="429" xr3:uid="{00000000-0010-0000-0B00-0000AD010000}" name="5-50R (1 Single, 1 Box, 1 Circuit)" dataDxfId="387"/>
    <tableColumn id="430" xr3:uid="{00000000-0010-0000-0B00-0000AE010000}" name="6-15R (1 Single, 1 Box, 1 Circuit)" dataDxfId="386"/>
    <tableColumn id="431" xr3:uid="{00000000-0010-0000-0B00-0000AF010000}" name="6-15R (1 Duplex, 1 Box, 1 Circuit)" dataDxfId="385"/>
    <tableColumn id="432" xr3:uid="{00000000-0010-0000-0B00-0000B0010000}" name="6-15R (2 Duplexes, 1 Box, 1 Circuit)" dataDxfId="384"/>
    <tableColumn id="433" xr3:uid="{00000000-0010-0000-0B00-0000B1010000}" name="L6-15R (1 Single, 1 Box, 1 Circuit)" dataDxfId="383"/>
    <tableColumn id="434" xr3:uid="{00000000-0010-0000-0B00-0000B2010000}" name="L6-15R (1 Duplex, 1 Box, 1 Circuit)" dataDxfId="382"/>
    <tableColumn id="435" xr3:uid="{00000000-0010-0000-0B00-0000B3010000}" name="L6-15R (2 Duplexes, 1 Box, 1 Circuit)" dataDxfId="381"/>
    <tableColumn id="436" xr3:uid="{00000000-0010-0000-0B00-0000B4010000}" name="IG-6-15R (1 Single, 1 Box, 1 Circuit)" dataDxfId="380"/>
    <tableColumn id="437" xr3:uid="{00000000-0010-0000-0B00-0000B5010000}" name="IG-6-15R (1 Duplex, 1 Box, 1 Circuit)" dataDxfId="379"/>
    <tableColumn id="438" xr3:uid="{00000000-0010-0000-0B00-0000B6010000}" name="IG-6-15R (2 Duplexes, 1 Box, 1 Circuit)" dataDxfId="378"/>
    <tableColumn id="439" xr3:uid="{00000000-0010-0000-0B00-0000B7010000}" name="IG-L6-15R (1 Single, 1 Box, 1 Circuit)" dataDxfId="377"/>
    <tableColumn id="440" xr3:uid="{00000000-0010-0000-0B00-0000B8010000}" name="IG-L6-15R (1 Duplex, 1 Box, 1 Circuit)" dataDxfId="376"/>
    <tableColumn id="441" xr3:uid="{00000000-0010-0000-0B00-0000B9010000}" name="IG-L6-15R (2 Duplexes, 1 Box, 1 Circuit)" dataDxfId="375"/>
    <tableColumn id="442" xr3:uid="{00000000-0010-0000-0B00-0000BA010000}" name="6-20R (1 Single, 1 Box, 1 Circuit)" dataDxfId="374"/>
    <tableColumn id="443" xr3:uid="{00000000-0010-0000-0B00-0000BB010000}" name="6-20R (1 Duplex, 1 Box, 1 Circuit)" dataDxfId="373"/>
    <tableColumn id="444" xr3:uid="{00000000-0010-0000-0B00-0000BC010000}" name="6-20R (2 Duplexes, 1 Box, 1 Circuit)" dataDxfId="372"/>
    <tableColumn id="445" xr3:uid="{00000000-0010-0000-0B00-0000BD010000}" name="L6-20R (1 Single, 1 Box, 1 Circuit)" dataDxfId="371"/>
    <tableColumn id="446" xr3:uid="{00000000-0010-0000-0B00-0000BE010000}" name="L6-20R (2 Singles, 1 Box, 1 Circuit)" dataDxfId="370"/>
    <tableColumn id="447" xr3:uid="{00000000-0010-0000-0B00-0000BF010000}" name="L6-20R (2 Singles, 2 Boxes, 1 Circuit)" dataDxfId="369"/>
    <tableColumn id="448" xr3:uid="{00000000-0010-0000-0B00-0000C0010000}" name="IG-6-20R (1 Single, 1 Box, 1 Circuit)" dataDxfId="368"/>
    <tableColumn id="449" xr3:uid="{00000000-0010-0000-0B00-0000C1010000}" name="IG-6-20R (1 Duplex, 1 Box, 1 Circuit)" dataDxfId="367"/>
    <tableColumn id="450" xr3:uid="{00000000-0010-0000-0B00-0000C2010000}" name="IG-6-20R (2 Duplexes, 1 Box, 1 Circuit)" dataDxfId="366"/>
    <tableColumn id="451" xr3:uid="{00000000-0010-0000-0B00-0000C3010000}" name="IG-L6-20R (1 Single, 1 Box, 1 Circuit)" dataDxfId="365"/>
    <tableColumn id="452" xr3:uid="{00000000-0010-0000-0B00-0000C4010000}" name="IG-L6-20R (2 Single, 1 Box, 1 Circuit)" dataDxfId="364"/>
    <tableColumn id="453" xr3:uid="{00000000-0010-0000-0B00-0000C5010000}" name="IG-L6-20R (2 Singles, 2 Boxes, 1 Circuit)" dataDxfId="363"/>
    <tableColumn id="454" xr3:uid="{00000000-0010-0000-0B00-0000C6010000}" name="6-30R (1 Single, 1 Box, 1 Circuit)" dataDxfId="362"/>
    <tableColumn id="455" xr3:uid="{00000000-0010-0000-0B00-0000C7010000}" name="L6-30R (1 Single, 1 Box, 1 Circuit)" dataDxfId="361"/>
    <tableColumn id="456" xr3:uid="{00000000-0010-0000-0B00-0000C8010000}" name="L6-30R (2 Singles, 1 Box, 1 Circuit)" dataDxfId="360"/>
    <tableColumn id="457" xr3:uid="{00000000-0010-0000-0B00-0000C9010000}" name="L6-30R (2 Singles, 2 Boxes, 1 Circuit)" dataDxfId="359"/>
    <tableColumn id="458" xr3:uid="{00000000-0010-0000-0B00-0000CA010000}" name="IG-6-30R (1 Single, 1 Box, 1 Circuit)" dataDxfId="358"/>
    <tableColumn id="459" xr3:uid="{00000000-0010-0000-0B00-0000CB010000}" name="IG-L6-30R (1 Single, 1 Box, 1 Circuit)" dataDxfId="357"/>
    <tableColumn id="460" xr3:uid="{00000000-0010-0000-0B00-0000CC010000}" name="IG-L6-30R (2 Single, 1 Box, 1 Circuit)" dataDxfId="356"/>
    <tableColumn id="461" xr3:uid="{00000000-0010-0000-0B00-0000CD010000}" name="IG-L6-30R (2 Singles, 2 Boxes, 1 Circuit)" dataDxfId="355"/>
    <tableColumn id="462" xr3:uid="{00000000-0010-0000-0B00-0000CE010000}" name="6-50R (1 Single, 1 Box, 1 Circuit)" dataDxfId="354"/>
    <tableColumn id="463" xr3:uid="{00000000-0010-0000-0B00-0000CF010000}" name="7-15R (1 Duplex, 1 Box, 1 Circuit)" dataDxfId="353"/>
    <tableColumn id="464" xr3:uid="{00000000-0010-0000-0B00-0000D0010000}" name="L7-15R (1 Single, 1 Box, 1 Circuit)" dataDxfId="352"/>
    <tableColumn id="465" xr3:uid="{00000000-0010-0000-0B00-0000D1010000}" name="L7-15R (1 Duplex, 1 Box, 1 Circuit)" dataDxfId="351"/>
    <tableColumn id="466" xr3:uid="{00000000-0010-0000-0B00-0000D2010000}" name="L7-20R (1 Single, 1 Box, 1 Circuit)" dataDxfId="350"/>
    <tableColumn id="467" xr3:uid="{00000000-0010-0000-0B00-0000D3010000}" name="7-30R (1 Single, 1 Box, 1 Circuit)" dataDxfId="349"/>
    <tableColumn id="468" xr3:uid="{00000000-0010-0000-0B00-0000D4010000}" name="L7-30R (1 Single, 1 Box, 1 Circuit)" dataDxfId="348"/>
    <tableColumn id="469" xr3:uid="{00000000-0010-0000-0B00-0000D5010000}" name="7-50R (1 Single, 1 Box, 1 Circuit)" dataDxfId="347"/>
    <tableColumn id="470" xr3:uid="{00000000-0010-0000-0B00-0000D6010000}" name="L8-20R (1 Single, 1 Box, 1 Circuit)" dataDxfId="346"/>
    <tableColumn id="471" xr3:uid="{00000000-0010-0000-0B00-0000D7010000}" name="IG-L8-20R (1 Single, 1 Box, 1 Circuit)" dataDxfId="345"/>
    <tableColumn id="472" xr3:uid="{00000000-0010-0000-0B00-0000D8010000}" name="L8-30R (1 Single, 1 Box, 1 Circuit)" dataDxfId="344"/>
    <tableColumn id="473" xr3:uid="{00000000-0010-0000-0B00-0000D9010000}" name="L9-20R (1 Single, 1 Box, 1 Circuit)" dataDxfId="343"/>
    <tableColumn id="474" xr3:uid="{00000000-0010-0000-0B00-0000DA010000}" name="L9-30R (1 Single, 1 Box, 1 Circuit)" dataDxfId="342"/>
    <tableColumn id="475" xr3:uid="{00000000-0010-0000-0B00-0000DB010000}" name="10-20R (1 Single, 1 Box, 1 Circuit)" dataDxfId="341"/>
    <tableColumn id="476" xr3:uid="{00000000-0010-0000-0B00-0000DC010000}" name="L10-20R (1 Single, 1 Box, 1 Circuit)" dataDxfId="340"/>
    <tableColumn id="477" xr3:uid="{00000000-0010-0000-0B00-0000DD010000}" name="10-30R (1 Single, 1 Box, 1 Circuit)" dataDxfId="339"/>
    <tableColumn id="478" xr3:uid="{00000000-0010-0000-0B00-0000DE010000}" name="10-50R (1 Single, 1 Box, 1 Circuit)" dataDxfId="338"/>
    <tableColumn id="479" xr3:uid="{00000000-0010-0000-0B00-0000DF010000}" name="14-20R (1 Single, 1 Box, 1 Circuit)" dataDxfId="337"/>
    <tableColumn id="480" xr3:uid="{00000000-0010-0000-0B00-0000E0010000}" name="L14-20R (1 Single, 1 Box, 1 Circuit)" dataDxfId="336"/>
    <tableColumn id="481" xr3:uid="{00000000-0010-0000-0B00-0000E1010000}" name="IG-L14-20R (1 Single, 1 Box, 1 Circuit)" dataDxfId="335"/>
    <tableColumn id="482" xr3:uid="{00000000-0010-0000-0B00-0000E2010000}" name="14-30R (1 Single, 1 Box, 1 Circuit)" dataDxfId="334"/>
    <tableColumn id="483" xr3:uid="{00000000-0010-0000-0B00-0000E3010000}" name="L14-30R (1 Single, 1 Box, 1 Circuit)" dataDxfId="333"/>
    <tableColumn id="484" xr3:uid="{00000000-0010-0000-0B00-0000E4010000}" name="IG-L14-30R (1 Single, 1 Box, 1 Circuit)" dataDxfId="332"/>
    <tableColumn id="485" xr3:uid="{00000000-0010-0000-0B00-0000E5010000}" name="14-50R (1 Single, 1 Box, 1 Circuit)" dataDxfId="331"/>
    <tableColumn id="486" xr3:uid="{00000000-0010-0000-0B00-0000E6010000}" name="14-60R (1 Single, 1 Box, 1 Circuit)" dataDxfId="330"/>
    <tableColumn id="487" xr3:uid="{00000000-0010-0000-0B00-0000E7010000}" name="15-20R (1 Single, 1 Box, 1 Circuit)" dataDxfId="329"/>
    <tableColumn id="488" xr3:uid="{00000000-0010-0000-0B00-0000E8010000}" name="L15-20R (1 Single, 1 Box, 1 Circuit)" dataDxfId="328"/>
    <tableColumn id="489" xr3:uid="{00000000-0010-0000-0B00-0000E9010000}" name="IG-L15-20R (1 Single, 1 Box, 1 Circuit)" dataDxfId="327"/>
    <tableColumn id="490" xr3:uid="{00000000-0010-0000-0B00-0000EA010000}" name="15-30R (1 Single, 1 Box, 1 Circuit)" dataDxfId="326"/>
    <tableColumn id="491" xr3:uid="{00000000-0010-0000-0B00-0000EB010000}" name="L15-30R (1 Single, 1 Box, 1 Circuit)" dataDxfId="325"/>
    <tableColumn id="492" xr3:uid="{00000000-0010-0000-0B00-0000EC010000}" name="IG-L15-30R (1 Single, 1 Box, 1 Circuit)" dataDxfId="324"/>
    <tableColumn id="493" xr3:uid="{00000000-0010-0000-0B00-0000ED010000}" name="15-50R (1 Single, 1 Box, 1 Circuit)" dataDxfId="323"/>
    <tableColumn id="494" xr3:uid="{00000000-0010-0000-0B00-0000EE010000}" name="15-60R (1 Single, 1 Box, 1 Circuit)" dataDxfId="322"/>
    <tableColumn id="495" xr3:uid="{00000000-0010-0000-0B00-0000EF010000}" name="L16-20R (1 Single, 1 Box, 1 Circuit)" dataDxfId="321"/>
    <tableColumn id="496" xr3:uid="{00000000-0010-0000-0B00-0000F0010000}" name="L16-30R (1 Single, 1 Box, 1 Circuit)" dataDxfId="320"/>
    <tableColumn id="497" xr3:uid="{00000000-0010-0000-0B00-0000F1010000}" name="L17-30R (1 Single, 1 Box, 1 Circuit)" dataDxfId="319"/>
    <tableColumn id="498" xr3:uid="{00000000-0010-0000-0B00-0000F2010000}" name="18-20R (1 Single, 1 Box, 1 Circuit)" dataDxfId="318"/>
    <tableColumn id="499" xr3:uid="{00000000-0010-0000-0B00-0000F3010000}" name="L18-20R (1 Single, 1 Box, 1 Circuit)" dataDxfId="317"/>
    <tableColumn id="500" xr3:uid="{00000000-0010-0000-0B00-0000F4010000}" name="18-30R (1 Single, 1 Box, 1 Circuit)" dataDxfId="316"/>
    <tableColumn id="501" xr3:uid="{00000000-0010-0000-0B00-0000F5010000}" name="L18-30R (1 Single, 1 Box, 1 Circuit)" dataDxfId="315"/>
    <tableColumn id="502" xr3:uid="{00000000-0010-0000-0B00-0000F6010000}" name="18-50R (1 Single, 1 Box, 1 Circuit)" dataDxfId="314"/>
    <tableColumn id="503" xr3:uid="{00000000-0010-0000-0B00-0000F7010000}" name="18-60R (1 Single, 1 Box, 1 Circuit)" dataDxfId="313"/>
    <tableColumn id="504" xr3:uid="{00000000-0010-0000-0B00-0000F8010000}" name="L19-20R (1 Single, 1 Box, 1 Circuit)" dataDxfId="312"/>
    <tableColumn id="505" xr3:uid="{00000000-0010-0000-0B00-0000F9010000}" name="L19-30R (1 Single, 1 Box, 1 Circuit)" dataDxfId="311"/>
    <tableColumn id="506" xr3:uid="{00000000-0010-0000-0B00-0000FA010000}" name="L20-20R (1 Single, 1 Box, 1 Circuit)" dataDxfId="310"/>
    <tableColumn id="507" xr3:uid="{00000000-0010-0000-0B00-0000FB010000}" name="L20-30R (1 Single, 1 Box, 1 Circuit)" dataDxfId="309"/>
    <tableColumn id="508" xr3:uid="{00000000-0010-0000-0B00-0000FC010000}" name="L21-20R (1 Single, 1 Box, 1 Circuit)" dataDxfId="308"/>
    <tableColumn id="509" xr3:uid="{00000000-0010-0000-0B00-0000FD010000}" name="IG-L21-20R (1 Single, 1 Box, 1 Circuit)" dataDxfId="307"/>
    <tableColumn id="510" xr3:uid="{00000000-0010-0000-0B00-0000FE010000}" name="L21-30R (1 Single, 1 Box, 1 Circuit)" dataDxfId="306"/>
    <tableColumn id="511" xr3:uid="{00000000-0010-0000-0B00-0000FF010000}" name="IG-L21-30R (1 Single, 1 Box, 1 Circuit)" dataDxfId="305"/>
    <tableColumn id="512" xr3:uid="{00000000-0010-0000-0B00-000000020000}" name="L22-20R (1 Single, 1 Box, 1 Circuit)" dataDxfId="304"/>
    <tableColumn id="513" xr3:uid="{00000000-0010-0000-0B00-000001020000}" name="L22-30R (1 Single, 1 Box, 1 Circuit)" dataDxfId="303"/>
    <tableColumn id="514" xr3:uid="{00000000-0010-0000-0B00-000002020000}" name="L23-20R (1 Single, 1 Box, 1 Circuit)" dataDxfId="302"/>
    <tableColumn id="515" xr3:uid="{00000000-0010-0000-0B00-000003020000}" name="L23-30R (1 Single, 1 Box, 1 Circuit)" dataDxfId="301"/>
    <tableColumn id="516" xr3:uid="{00000000-0010-0000-0B00-000004020000}" name="L24-20R (1 Single, 1 Box, 1 Circuit)" dataDxfId="300"/>
    <tableColumn id="517" xr3:uid="{00000000-0010-0000-0B00-000005020000}" name="3520 (1 Single, 1 Box, 1 Circuit)" dataDxfId="299"/>
    <tableColumn id="518" xr3:uid="{00000000-0010-0000-0B00-000006020000}" name="3769 (1 Single, 1 Box, 1 Circuit)" dataDxfId="298"/>
    <tableColumn id="519" xr3:uid="{00000000-0010-0000-0B00-000007020000}" name="3771 (1 Single, 1 Box, 1 Circuit)" dataDxfId="297"/>
    <tableColumn id="520" xr3:uid="{00000000-0010-0000-0B00-000008020000}" name="7379 (1 Single, 1 Box, 1 Circuit)" dataDxfId="296"/>
    <tableColumn id="521" xr3:uid="{00000000-0010-0000-0B00-000009020000}" name="20403 (1 Single, 1 Box, 1 Circuit)" dataDxfId="295"/>
    <tableColumn id="522" xr3:uid="{00000000-0010-0000-0B00-00000A020000}" name="20443 (1 Single, 1 Box, 1 Circuit)" dataDxfId="294"/>
    <tableColumn id="523" xr3:uid="{00000000-0010-0000-0B00-00000B020000}" name="25403 (1 Single, 1 Box, 1 Circuit)" dataDxfId="293"/>
    <tableColumn id="524" xr3:uid="{00000000-0010-0000-0B00-00000C020000}" name="26410 (1 Single, 1 Box, 1 Circuit)" dataDxfId="292"/>
    <tableColumn id="525" xr3:uid="{00000000-0010-0000-0B00-00000D020000}" name="26420 (1 Single, 1 Box, 1 Circuit)" dataDxfId="291"/>
    <tableColumn id="526" xr3:uid="{00000000-0010-0000-0B00-00000E020000}" name="26520 (1 Single, 1 Box, 1 Circuit)" dataDxfId="290"/>
    <tableColumn id="527" xr3:uid="{00000000-0010-0000-0B00-00000F020000}" name="45105 (1 Single, 1 Box, 1 Circuit)" dataDxfId="289"/>
    <tableColumn id="528" xr3:uid="{00000000-0010-0000-0B00-000010020000}" name="45205 (1 Single, 1 Box, 1 Circuit)" dataDxfId="288"/>
    <tableColumn id="529" xr3:uid="{00000000-0010-0000-0B00-000011020000}" name="45305 (1 Single, 1 Box, 1 Circuit)" dataDxfId="287"/>
    <tableColumn id="530" xr3:uid="{00000000-0010-0000-0B00-000012020000}" name="45905 (1 Single, 1 Box, 1 Circuit)" dataDxfId="286"/>
    <tableColumn id="531" xr3:uid="{00000000-0010-0000-0B00-000013020000}" name="CS6369 (1 Single, 1 Box, 1 Circuit)" dataDxfId="285"/>
    <tableColumn id="532" xr3:uid="{00000000-0010-0000-0B00-000014020000}" name="CS6370 (1 Single, 1 Box, 1 Circuit)" dataDxfId="284"/>
    <tableColumn id="533" xr3:uid="{00000000-0010-0000-0B00-000015020000}" name="CS8169 (1 Single, 1 Box, 1 Circuit)" dataDxfId="283"/>
    <tableColumn id="534" xr3:uid="{00000000-0010-0000-0B00-000016020000}" name="CS8269 (1 Single, 1 Box, 1 Circuit)" dataDxfId="282"/>
    <tableColumn id="535" xr3:uid="{00000000-0010-0000-0B00-000017020000}" name="CS8369 (1 Single, 1 Box, 1 Circuit)" dataDxfId="281"/>
    <tableColumn id="536" xr3:uid="{00000000-0010-0000-0B00-000018020000}" name="CS8469 (1 Single, 1 Box, 1 Circuit)" dataDxfId="280"/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C000000}" name="Table_ConduitColors" displayName="Table_ConduitColors" ref="A2:A13" totalsRowShown="0" headerRowDxfId="279" dataDxfId="278">
  <autoFilter ref="A2:A13" xr:uid="{00000000-0009-0000-0100-00000C000000}"/>
  <tableColumns count="1">
    <tableColumn id="1" xr3:uid="{00000000-0010-0000-0C00-000001000000}" name="ConduitColors" dataDxfId="277"/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D000000}" name="Table_TerminationType" displayName="Table_TerminationType" ref="A2:H213" totalsRowShown="0" headerRowDxfId="276" dataDxfId="275">
  <autoFilter ref="A2:H213" xr:uid="{00000000-0009-0000-0100-00000D000000}"/>
  <tableColumns count="8">
    <tableColumn id="3" xr3:uid="{00000000-0010-0000-0D00-000003000000}" name="Connector - IEC" dataDxfId="274"/>
    <tableColumn id="4" xr3:uid="{00000000-0010-0000-0D00-000004000000}" name="Connector - RS" dataDxfId="273"/>
    <tableColumn id="5" xr3:uid="{00000000-0010-0000-0D00-000005000000}" name="Receptacle - CA" dataDxfId="272"/>
    <tableColumn id="6" xr3:uid="{00000000-0010-0000-0D00-000006000000}" name="Receptacle - Hubbellock" dataDxfId="271"/>
    <tableColumn id="7" xr3:uid="{00000000-0010-0000-0D00-000007000000}" name="Receptacle - IEC" dataDxfId="270"/>
    <tableColumn id="8" xr3:uid="{00000000-0010-0000-0D00-000008000000}" name="Receptacle - NEMA" dataDxfId="269"/>
    <tableColumn id="9" xr3:uid="{00000000-0010-0000-0D00-000009000000}" name="Receptacle - Non NEMA" dataDxfId="268"/>
    <tableColumn id="10" xr3:uid="{00000000-0010-0000-0D00-00000A000000}" name="Receptacle - RS" dataDxfId="267"/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E000000}" name="Table_MountingKits" displayName="Table_MountingKits" ref="A2:JG4" totalsRowShown="0">
  <autoFilter ref="A2:JG4" xr:uid="{00000000-0009-0000-0100-00000E000000}"/>
  <tableColumns count="267">
    <tableColumn id="2" xr3:uid="{00000000-0010-0000-0E00-000002000000}" name="3913U2 (IBM A-U2) DuraG2" dataDxfId="266"/>
    <tableColumn id="3" xr3:uid="{00000000-0010-0000-0E00-000003000000}" name="3914 (IBM B) DuraG" dataDxfId="265"/>
    <tableColumn id="4" xr3:uid="{00000000-0010-0000-0E00-000004000000}" name="3913 (IBM A) DuraG" dataDxfId="264"/>
    <tableColumn id="5" xr3:uid="{00000000-0010-0000-0E00-000005000000}" name="3913U1 (IBM A-U1) DuraG" dataDxfId="263"/>
    <tableColumn id="6" xr3:uid="{00000000-0010-0000-0E00-000006000000}" name="9C23U0 DuraG" dataDxfId="262"/>
    <tableColumn id="7" xr3:uid="{00000000-0010-0000-0E00-000007000000}" name="9C23U2 DuraG" dataDxfId="261"/>
    <tableColumn id="8" xr3:uid="{00000000-0010-0000-0E00-000008000000}" name="3933 (IBM C) MaxG" dataDxfId="260"/>
    <tableColumn id="9" xr3:uid="{00000000-0010-0000-0E00-000009000000}" name="9C33U0 DuraG" dataDxfId="259"/>
    <tableColumn id="10" xr3:uid="{00000000-0010-0000-0E00-00000A000000}" name="9C33U2 DuraG" dataDxfId="258"/>
    <tableColumn id="11" xr3:uid="{00000000-0010-0000-0E00-00000B000000}" name="3934 (IBM D) MaxG" dataDxfId="257"/>
    <tableColumn id="12" xr3:uid="{00000000-0010-0000-0E00-00000C000000}" name="3934 (IBM D) DuraG" dataDxfId="256"/>
    <tableColumn id="13" xr3:uid="{00000000-0010-0000-0E00-00000D000000}" name="9C34U0 DuraG" dataDxfId="255"/>
    <tableColumn id="14" xr3:uid="{00000000-0010-0000-0E00-00000E000000}" name="9C34U2 DuraG" dataDxfId="254"/>
    <tableColumn id="15" xr3:uid="{00000000-0010-0000-0E00-00000F000000}" name="9C53U0 DuraG" dataDxfId="253"/>
    <tableColumn id="16" xr3:uid="{00000000-0010-0000-0E00-000010000000}" name="9C53U2 DuraG" dataDxfId="252"/>
    <tableColumn id="17" xr3:uid="{00000000-0010-0000-0E00-000011000000}" name="9C54U0 DuraG" dataDxfId="251"/>
    <tableColumn id="18" xr3:uid="{00000000-0010-0000-0E00-000012000000}" name="9C54U2 DuraG" dataDxfId="250"/>
    <tableColumn id="19" xr3:uid="{00000000-0010-0000-0E00-000013000000}" name="9C63U2 DuraG" dataDxfId="249"/>
    <tableColumn id="20" xr3:uid="{00000000-0010-0000-0E00-000014000000}" name="7428-78 (IBM E) MaxG" dataDxfId="248"/>
    <tableColumn id="21" xr3:uid="{00000000-0010-0000-0E00-000015000000}" name="7324-78 (IBM) MaxG" dataDxfId="247"/>
    <tableColumn id="22" xr3:uid="{00000000-0010-0000-0E00-000016000000}" name="JCS1034H (IBM F) MaxG" dataDxfId="246"/>
    <tableColumn id="23" xr3:uid="{00000000-0010-0000-0E00-000017000000}" name="316C4W" dataDxfId="245"/>
    <tableColumn id="24" xr3:uid="{00000000-0010-0000-0E00-000018000000}" name="316C6W" dataDxfId="244"/>
    <tableColumn id="25" xr3:uid="{00000000-0010-0000-0E00-000019000000}" name="316R4W" dataDxfId="243"/>
    <tableColumn id="26" xr3:uid="{00000000-0010-0000-0E00-00001A000000}" name="316R6W" dataDxfId="242"/>
    <tableColumn id="27" xr3:uid="{00000000-0010-0000-0E00-00001B000000}" name="416C6W" dataDxfId="241"/>
    <tableColumn id="28" xr3:uid="{00000000-0010-0000-0E00-00001C000000}" name="416R6W" dataDxfId="240"/>
    <tableColumn id="29" xr3:uid="{00000000-0010-0000-0E00-00001D000000}" name="516C6W" dataDxfId="239"/>
    <tableColumn id="30" xr3:uid="{00000000-0010-0000-0E00-00001E000000}" name="516R6W" dataDxfId="238"/>
    <tableColumn id="31" xr3:uid="{00000000-0010-0000-0E00-00001F000000}" name="320C4W" dataDxfId="237"/>
    <tableColumn id="32" xr3:uid="{00000000-0010-0000-0E00-000020000000}" name="320C6W" dataDxfId="236"/>
    <tableColumn id="33" xr3:uid="{00000000-0010-0000-0E00-000021000000}" name="320C7W" dataDxfId="235"/>
    <tableColumn id="34" xr3:uid="{00000000-0010-0000-0E00-000022000000}" name="320R4W" dataDxfId="234"/>
    <tableColumn id="35" xr3:uid="{00000000-0010-0000-0E00-000023000000}" name="320R6W" dataDxfId="233"/>
    <tableColumn id="36" xr3:uid="{00000000-0010-0000-0E00-000024000000}" name="320R7W" dataDxfId="232"/>
    <tableColumn id="37" xr3:uid="{00000000-0010-0000-0E00-000025000000}" name="420C12W" dataDxfId="231"/>
    <tableColumn id="38" xr3:uid="{00000000-0010-0000-0E00-000026000000}" name="420C9W" dataDxfId="230"/>
    <tableColumn id="39" xr3:uid="{00000000-0010-0000-0E00-000027000000}" name="420C7W" dataDxfId="229"/>
    <tableColumn id="40" xr3:uid="{00000000-0010-0000-0E00-000028000000}" name="420C5W" dataDxfId="228"/>
    <tableColumn id="41" xr3:uid="{00000000-0010-0000-0E00-000029000000}" name="420R12W" dataDxfId="227"/>
    <tableColumn id="42" xr3:uid="{00000000-0010-0000-0E00-00002A000000}" name="420R9W" dataDxfId="226"/>
    <tableColumn id="43" xr3:uid="{00000000-0010-0000-0E00-00002B000000}" name="420R7W" dataDxfId="225"/>
    <tableColumn id="44" xr3:uid="{00000000-0010-0000-0E00-00002C000000}" name="420R5W" dataDxfId="224"/>
    <tableColumn id="45" xr3:uid="{00000000-0010-0000-0E00-00002D000000}" name="520C9W" dataDxfId="223"/>
    <tableColumn id="46" xr3:uid="{00000000-0010-0000-0E00-00002E000000}" name="520C7W" dataDxfId="222"/>
    <tableColumn id="47" xr3:uid="{00000000-0010-0000-0E00-00002F000000}" name="520C5W" dataDxfId="221"/>
    <tableColumn id="48" xr3:uid="{00000000-0010-0000-0E00-000030000000}" name="520R9W" dataDxfId="220"/>
    <tableColumn id="49" xr3:uid="{00000000-0010-0000-0E00-000031000000}" name="520R7W" dataDxfId="219"/>
    <tableColumn id="50" xr3:uid="{00000000-0010-0000-0E00-000032000000}" name="520R5W" dataDxfId="218"/>
    <tableColumn id="51" xr3:uid="{00000000-0010-0000-0E00-000033000000}" name="330C4W" dataDxfId="217"/>
    <tableColumn id="52" xr3:uid="{00000000-0010-0000-0E00-000034000000}" name="330C6W" dataDxfId="216"/>
    <tableColumn id="53" xr3:uid="{00000000-0010-0000-0E00-000035000000}" name="330C7W" dataDxfId="215"/>
    <tableColumn id="54" xr3:uid="{00000000-0010-0000-0E00-000036000000}" name="330R4W" dataDxfId="214"/>
    <tableColumn id="55" xr3:uid="{00000000-0010-0000-0E00-000037000000}" name="330R6W" dataDxfId="213"/>
    <tableColumn id="56" xr3:uid="{00000000-0010-0000-0E00-000038000000}" name="330R7W" dataDxfId="212"/>
    <tableColumn id="57" xr3:uid="{00000000-0010-0000-0E00-000039000000}" name="430C12W" dataDxfId="211"/>
    <tableColumn id="58" xr3:uid="{00000000-0010-0000-0E00-00003A000000}" name="430C9W" dataDxfId="210"/>
    <tableColumn id="59" xr3:uid="{00000000-0010-0000-0E00-00003B000000}" name="430C7W" dataDxfId="209"/>
    <tableColumn id="60" xr3:uid="{00000000-0010-0000-0E00-00003C000000}" name="430C5W" dataDxfId="208"/>
    <tableColumn id="61" xr3:uid="{00000000-0010-0000-0E00-00003D000000}" name="430R12W" dataDxfId="207"/>
    <tableColumn id="62" xr3:uid="{00000000-0010-0000-0E00-00003E000000}" name="430R9W" dataDxfId="206"/>
    <tableColumn id="63" xr3:uid="{00000000-0010-0000-0E00-00003F000000}" name="430R7W" dataDxfId="205"/>
    <tableColumn id="64" xr3:uid="{00000000-0010-0000-0E00-000040000000}" name="430R5W" dataDxfId="204"/>
    <tableColumn id="65" xr3:uid="{00000000-0010-0000-0E00-000041000000}" name="530C9W" dataDxfId="203"/>
    <tableColumn id="66" xr3:uid="{00000000-0010-0000-0E00-000042000000}" name="530C7W" dataDxfId="202"/>
    <tableColumn id="67" xr3:uid="{00000000-0010-0000-0E00-000043000000}" name="530C5W" dataDxfId="201"/>
    <tableColumn id="68" xr3:uid="{00000000-0010-0000-0E00-000044000000}" name="530R9W" dataDxfId="200"/>
    <tableColumn id="69" xr3:uid="{00000000-0010-0000-0E00-000045000000}" name="530R7W" dataDxfId="199"/>
    <tableColumn id="70" xr3:uid="{00000000-0010-0000-0E00-000046000000}" name="530R5W" dataDxfId="198"/>
    <tableColumn id="71" xr3:uid="{00000000-0010-0000-0E00-000047000000}" name="332C6W" dataDxfId="197"/>
    <tableColumn id="72" xr3:uid="{00000000-0010-0000-0E00-000048000000}" name="432C6W" dataDxfId="196"/>
    <tableColumn id="73" xr3:uid="{00000000-0010-0000-0E00-000049000000}" name="432C3W" dataDxfId="195"/>
    <tableColumn id="74" xr3:uid="{00000000-0010-0000-0E00-00004A000000}" name="532C6W" dataDxfId="194"/>
    <tableColumn id="75" xr3:uid="{00000000-0010-0000-0E00-00004B000000}" name="332R6W" dataDxfId="193"/>
    <tableColumn id="76" xr3:uid="{00000000-0010-0000-0E00-00004C000000}" name="432R6W" dataDxfId="192"/>
    <tableColumn id="77" xr3:uid="{00000000-0010-0000-0E00-00004D000000}" name="432R3W" dataDxfId="191"/>
    <tableColumn id="78" xr3:uid="{00000000-0010-0000-0E00-00004E000000}" name="532R6W" dataDxfId="190"/>
    <tableColumn id="79" xr3:uid="{00000000-0010-0000-0E00-00004F000000}" name="360C4W" dataDxfId="189"/>
    <tableColumn id="80" xr3:uid="{00000000-0010-0000-0E00-000050000000}" name="360C6W" dataDxfId="188"/>
    <tableColumn id="81" xr3:uid="{00000000-0010-0000-0E00-000051000000}" name="360C7W" dataDxfId="187"/>
    <tableColumn id="82" xr3:uid="{00000000-0010-0000-0E00-000052000000}" name="360R4W" dataDxfId="186"/>
    <tableColumn id="83" xr3:uid="{00000000-0010-0000-0E00-000053000000}" name="360R6W" dataDxfId="185"/>
    <tableColumn id="84" xr3:uid="{00000000-0010-0000-0E00-000054000000}" name="360R7W" dataDxfId="184"/>
    <tableColumn id="85" xr3:uid="{00000000-0010-0000-0E00-000055000000}" name="460C12W" dataDxfId="183"/>
    <tableColumn id="86" xr3:uid="{00000000-0010-0000-0E00-000056000000}" name="460C9W" dataDxfId="182"/>
    <tableColumn id="87" xr3:uid="{00000000-0010-0000-0E00-000057000000}" name="460C7W" dataDxfId="181"/>
    <tableColumn id="88" xr3:uid="{00000000-0010-0000-0E00-000058000000}" name="460C5W" dataDxfId="180"/>
    <tableColumn id="89" xr3:uid="{00000000-0010-0000-0E00-000059000000}" name="460R12W" dataDxfId="179"/>
    <tableColumn id="90" xr3:uid="{00000000-0010-0000-0E00-00005A000000}" name="460R9W" dataDxfId="178"/>
    <tableColumn id="91" xr3:uid="{00000000-0010-0000-0E00-00005B000000}" name="460R7W" dataDxfId="177"/>
    <tableColumn id="92" xr3:uid="{00000000-0010-0000-0E00-00005C000000}" name="460R5W" dataDxfId="176"/>
    <tableColumn id="93" xr3:uid="{00000000-0010-0000-0E00-00005D000000}" name="560C9W" dataDxfId="175"/>
    <tableColumn id="94" xr3:uid="{00000000-0010-0000-0E00-00005E000000}" name="560C7W" dataDxfId="174"/>
    <tableColumn id="95" xr3:uid="{00000000-0010-0000-0E00-00005F000000}" name="560C5W" dataDxfId="173"/>
    <tableColumn id="96" xr3:uid="{00000000-0010-0000-0E00-000060000000}" name="560R9W" dataDxfId="172"/>
    <tableColumn id="97" xr3:uid="{00000000-0010-0000-0E00-000061000000}" name="560R7W" dataDxfId="171"/>
    <tableColumn id="98" xr3:uid="{00000000-0010-0000-0E00-000062000000}" name="560R5W" dataDxfId="170"/>
    <tableColumn id="99" xr3:uid="{00000000-0010-0000-0E00-000063000000}" name="363C6W" dataDxfId="169"/>
    <tableColumn id="100" xr3:uid="{00000000-0010-0000-0E00-000064000000}" name="463C6W" dataDxfId="168"/>
    <tableColumn id="101" xr3:uid="{00000000-0010-0000-0E00-000065000000}" name="563C6W" dataDxfId="167"/>
    <tableColumn id="102" xr3:uid="{00000000-0010-0000-0E00-000066000000}" name="363R6W" dataDxfId="166"/>
    <tableColumn id="103" xr3:uid="{00000000-0010-0000-0E00-000067000000}" name="463R6W" dataDxfId="165"/>
    <tableColumn id="104" xr3:uid="{00000000-0010-0000-0E00-000068000000}" name="563R6W" dataDxfId="164"/>
    <tableColumn id="105" xr3:uid="{00000000-0010-0000-0E00-000069000000}" name="3100C4W" dataDxfId="163"/>
    <tableColumn id="106" xr3:uid="{00000000-0010-0000-0E00-00006A000000}" name="3100C6W" dataDxfId="162"/>
    <tableColumn id="107" xr3:uid="{00000000-0010-0000-0E00-00006B000000}" name="3100C7W" dataDxfId="161"/>
    <tableColumn id="108" xr3:uid="{00000000-0010-0000-0E00-00006C000000}" name="3100R4W" dataDxfId="160"/>
    <tableColumn id="109" xr3:uid="{00000000-0010-0000-0E00-00006D000000}" name="3100R6W" dataDxfId="159"/>
    <tableColumn id="110" xr3:uid="{00000000-0010-0000-0E00-00006E000000}" name="3100R7W" dataDxfId="158"/>
    <tableColumn id="111" xr3:uid="{00000000-0010-0000-0E00-00006F000000}" name="4100C12W" dataDxfId="157"/>
    <tableColumn id="112" xr3:uid="{00000000-0010-0000-0E00-000070000000}" name="4100C9W" dataDxfId="156"/>
    <tableColumn id="113" xr3:uid="{00000000-0010-0000-0E00-000071000000}" name="4100C7W" dataDxfId="155"/>
    <tableColumn id="114" xr3:uid="{00000000-0010-0000-0E00-000072000000}" name="4100C5W" dataDxfId="154"/>
    <tableColumn id="115" xr3:uid="{00000000-0010-0000-0E00-000073000000}" name="4100R12W" dataDxfId="153"/>
    <tableColumn id="116" xr3:uid="{00000000-0010-0000-0E00-000074000000}" name="4100R9W" dataDxfId="152"/>
    <tableColumn id="117" xr3:uid="{00000000-0010-0000-0E00-000075000000}" name="4100R7W" dataDxfId="151"/>
    <tableColumn id="118" xr3:uid="{00000000-0010-0000-0E00-000076000000}" name="4100R5W" dataDxfId="150"/>
    <tableColumn id="119" xr3:uid="{00000000-0010-0000-0E00-000077000000}" name="5100C9W" dataDxfId="149"/>
    <tableColumn id="120" xr3:uid="{00000000-0010-0000-0E00-000078000000}" name="5100C7W" dataDxfId="148"/>
    <tableColumn id="121" xr3:uid="{00000000-0010-0000-0E00-000079000000}" name="5100C5W" dataDxfId="147"/>
    <tableColumn id="122" xr3:uid="{00000000-0010-0000-0E00-00007A000000}" name="5100R9W" dataDxfId="146"/>
    <tableColumn id="123" xr3:uid="{00000000-0010-0000-0E00-00007B000000}" name="5100R7W" dataDxfId="145"/>
    <tableColumn id="124" xr3:uid="{00000000-0010-0000-0E00-00007C000000}" name="5100R5W" dataDxfId="144"/>
    <tableColumn id="125" xr3:uid="{00000000-0010-0000-0E00-00007D000000}" name="L1-15R (1 Single, 1 Box, 1 Circuit)" dataDxfId="143"/>
    <tableColumn id="126" xr3:uid="{00000000-0010-0000-0E00-00007E000000}" name="L1-15R (1 Duplex, 1 Box, 1 Circuit)" dataDxfId="142"/>
    <tableColumn id="127" xr3:uid="{00000000-0010-0000-0E00-00007F000000}" name="2-20R (1 Single, 1 Box, 1 Circuit)" dataDxfId="141"/>
    <tableColumn id="128" xr3:uid="{00000000-0010-0000-0E00-000080000000}" name="L2-20R (1 Single, 1 Box, 1 Circuit)" dataDxfId="140"/>
    <tableColumn id="129" xr3:uid="{00000000-0010-0000-0E00-000081000000}" name="5-15R (1 Single, 1 Box, 1 Circuit)" dataDxfId="139"/>
    <tableColumn id="130" xr3:uid="{00000000-0010-0000-0E00-000082000000}" name="5-15R (1 Duplex, 1 Box, 1 Circuit)" dataDxfId="138"/>
    <tableColumn id="131" xr3:uid="{00000000-0010-0000-0E00-000083000000}" name="5-15R (2 Duplexes, 1 Box, 1 Circuit)" dataDxfId="137"/>
    <tableColumn id="132" xr3:uid="{00000000-0010-0000-0E00-000084000000}" name="L5-15R (1 Single, 1 Box, 1 Circuit)" dataDxfId="136"/>
    <tableColumn id="133" xr3:uid="{00000000-0010-0000-0E00-000085000000}" name="L5-15R (1 Duplex, 1 Box, 1 Circuit)" dataDxfId="135"/>
    <tableColumn id="134" xr3:uid="{00000000-0010-0000-0E00-000086000000}" name="L5-15R (2 Duplexes, 1 Box, 1 Circuit)" dataDxfId="134"/>
    <tableColumn id="135" xr3:uid="{00000000-0010-0000-0E00-000087000000}" name="IG-5-15R (1 Single, 1 Box, 1 Circuit)" dataDxfId="133"/>
    <tableColumn id="136" xr3:uid="{00000000-0010-0000-0E00-000088000000}" name="IG-5-15R (1 Duplex, 1 Box, 1 Circuit)" dataDxfId="132"/>
    <tableColumn id="137" xr3:uid="{00000000-0010-0000-0E00-000089000000}" name="IG-5-15R (2 Duplexes, 1 Box, 1 Circuit)" dataDxfId="131"/>
    <tableColumn id="138" xr3:uid="{00000000-0010-0000-0E00-00008A000000}" name="IG-L5-15R (1 Single, 1 Box, 1 Circuit)" dataDxfId="130"/>
    <tableColumn id="139" xr3:uid="{00000000-0010-0000-0E00-00008B000000}" name="IG-L5-15R (1 Duplex, 1 Box, 1 Circuit)" dataDxfId="129"/>
    <tableColumn id="140" xr3:uid="{00000000-0010-0000-0E00-00008C000000}" name="IG-L5-15R (2 Duplexes, 1 Box, 1 Circuit)" dataDxfId="128"/>
    <tableColumn id="141" xr3:uid="{00000000-0010-0000-0E00-00008D000000}" name="5-20R (1 Single, 1 Box, 1 Circuit)" dataDxfId="127"/>
    <tableColumn id="142" xr3:uid="{00000000-0010-0000-0E00-00008E000000}" name="5-20R (1 Duplex, 1 Box, 1 Circuit)" dataDxfId="126"/>
    <tableColumn id="143" xr3:uid="{00000000-0010-0000-0E00-00008F000000}" name="5-20R (2 Duplexes, 1 Box, 1 Circuit)" dataDxfId="125"/>
    <tableColumn id="144" xr3:uid="{00000000-0010-0000-0E00-000090000000}" name="5-20R (3 Duplexes, 1 Box, 1 Circuit)" dataDxfId="124"/>
    <tableColumn id="145" xr3:uid="{00000000-0010-0000-0E00-000091000000}" name="L5-20R (1 Single, 1 Box, 1 Circuit)" dataDxfId="123"/>
    <tableColumn id="146" xr3:uid="{00000000-0010-0000-0E00-000092000000}" name="L5-20R (2 Singles, 1 Box, 1 Circuit)" dataDxfId="122"/>
    <tableColumn id="147" xr3:uid="{00000000-0010-0000-0E00-000093000000}" name="L5-20R (2 Singles, 2 Boxes, 1 Circuit)" dataDxfId="121"/>
    <tableColumn id="148" xr3:uid="{00000000-0010-0000-0E00-000094000000}" name="IG-5-20R (1 Single, 1 Box, 1 Circuit)" dataDxfId="120"/>
    <tableColumn id="149" xr3:uid="{00000000-0010-0000-0E00-000095000000}" name="IG-5-20R (1 Duplex, 1 Box, 1 Circuit)" dataDxfId="119"/>
    <tableColumn id="150" xr3:uid="{00000000-0010-0000-0E00-000096000000}" name="IG-5-20R (2 Duplexes, 1 Box, 1 Circuit)" dataDxfId="118"/>
    <tableColumn id="151" xr3:uid="{00000000-0010-0000-0E00-000097000000}" name="IG-L5-20R (1 Single, 1 Box, 1 Circuit)" dataDxfId="117"/>
    <tableColumn id="152" xr3:uid="{00000000-0010-0000-0E00-000098000000}" name="IG-L5-20R (2 Singles, 1 Box, 1 Circuit)" dataDxfId="116"/>
    <tableColumn id="153" xr3:uid="{00000000-0010-0000-0E00-000099000000}" name="5-30R (1 Single, 1 Box, 1 Circuit)" dataDxfId="115"/>
    <tableColumn id="154" xr3:uid="{00000000-0010-0000-0E00-00009A000000}" name="L5-30R (1 Single, 1 Box, 1 Circuit)" dataDxfId="114"/>
    <tableColumn id="155" xr3:uid="{00000000-0010-0000-0E00-00009B000000}" name="L5-30R (2 Singles, 1 Box, 1 Circuit)" dataDxfId="113"/>
    <tableColumn id="156" xr3:uid="{00000000-0010-0000-0E00-00009C000000}" name="L5-30R (2 Singles, 2 Boxes, 1 Circuit)" dataDxfId="112"/>
    <tableColumn id="157" xr3:uid="{00000000-0010-0000-0E00-00009D000000}" name="IG-5-30R (1 Single, 1 Box, 1 Circuit)" dataDxfId="111"/>
    <tableColumn id="158" xr3:uid="{00000000-0010-0000-0E00-00009E000000}" name="IG-L5-30R (1 Single, 1 Box, 1 Circuit)" dataDxfId="110"/>
    <tableColumn id="159" xr3:uid="{00000000-0010-0000-0E00-00009F000000}" name="IG-L5-30R (2 Singles, 1 Box, 1 Circuit)" dataDxfId="109"/>
    <tableColumn id="160" xr3:uid="{00000000-0010-0000-0E00-0000A0000000}" name="IG-L5-30R (2 Singles, 2 Boxes, 1 Circuit)" dataDxfId="108"/>
    <tableColumn id="161" xr3:uid="{00000000-0010-0000-0E00-0000A1000000}" name="5-50R (1 Single, 1 Box, 1 Circuit)" dataDxfId="107"/>
    <tableColumn id="162" xr3:uid="{00000000-0010-0000-0E00-0000A2000000}" name="6-15R (1 Single, 1 Box, 1 Circuit)" dataDxfId="106"/>
    <tableColumn id="163" xr3:uid="{00000000-0010-0000-0E00-0000A3000000}" name="6-15R (1 Duplex, 1 Box, 1 Circuit)" dataDxfId="105"/>
    <tableColumn id="164" xr3:uid="{00000000-0010-0000-0E00-0000A4000000}" name="6-15R (2 Duplexes, 1 Box, 1 Circuit)" dataDxfId="104"/>
    <tableColumn id="165" xr3:uid="{00000000-0010-0000-0E00-0000A5000000}" name="L6-15R (1 Single, 1 Box, 1 Circuit)" dataDxfId="103"/>
    <tableColumn id="166" xr3:uid="{00000000-0010-0000-0E00-0000A6000000}" name="L6-15R (1 Duplex, 1 Box, 1 Circuit)" dataDxfId="102"/>
    <tableColumn id="167" xr3:uid="{00000000-0010-0000-0E00-0000A7000000}" name="L6-15R (2 Duplexes, 1 Box, 1 Circuit)" dataDxfId="101"/>
    <tableColumn id="168" xr3:uid="{00000000-0010-0000-0E00-0000A8000000}" name="IG-6-15R (1 Single, 1 Box, 1 Circuit)" dataDxfId="100"/>
    <tableColumn id="169" xr3:uid="{00000000-0010-0000-0E00-0000A9000000}" name="IG-6-15R (1 Duplex, 1 Box, 1 Circuit)" dataDxfId="99"/>
    <tableColumn id="170" xr3:uid="{00000000-0010-0000-0E00-0000AA000000}" name="IG-6-15R (2 Duplexes, 1 Box, 1 Circuit)" dataDxfId="98"/>
    <tableColumn id="171" xr3:uid="{00000000-0010-0000-0E00-0000AB000000}" name="IG-L6-15R (1 Single, 1 Box, 1 Circuit)" dataDxfId="97"/>
    <tableColumn id="172" xr3:uid="{00000000-0010-0000-0E00-0000AC000000}" name="IG-L6-15R (1 Duplex, 1 Box, 1 Circuit)" dataDxfId="96"/>
    <tableColumn id="173" xr3:uid="{00000000-0010-0000-0E00-0000AD000000}" name="IG-L6-15R (2 Duplexes, 1 Box, 1 Circuit)" dataDxfId="95"/>
    <tableColumn id="174" xr3:uid="{00000000-0010-0000-0E00-0000AE000000}" name="6-20R (1 Single, 1 Box, 1 Circuit)" dataDxfId="94"/>
    <tableColumn id="175" xr3:uid="{00000000-0010-0000-0E00-0000AF000000}" name="6-20R (1 Duplex, 1 Box, 1 Circuit)" dataDxfId="93"/>
    <tableColumn id="176" xr3:uid="{00000000-0010-0000-0E00-0000B0000000}" name="6-20R (2 Duplexes, 1 Box, 1 Circuit)" dataDxfId="92"/>
    <tableColumn id="177" xr3:uid="{00000000-0010-0000-0E00-0000B1000000}" name="L6-20R (1 Single, 1 Box, 1 Circuit)" dataDxfId="91"/>
    <tableColumn id="178" xr3:uid="{00000000-0010-0000-0E00-0000B2000000}" name="L6-20R (2 Singles, 1 Box, 1 Circuit)" dataDxfId="90"/>
    <tableColumn id="179" xr3:uid="{00000000-0010-0000-0E00-0000B3000000}" name="L6-20R (2 Singles, 2 Boxes, 1 Circuit)" dataDxfId="89"/>
    <tableColumn id="180" xr3:uid="{00000000-0010-0000-0E00-0000B4000000}" name="IG-6-20R (1 Single, 1 Box, 1 Circuit)" dataDxfId="88"/>
    <tableColumn id="181" xr3:uid="{00000000-0010-0000-0E00-0000B5000000}" name="IG-6-20R (1 Duplex, 1 Box, 1 Circuit)" dataDxfId="87"/>
    <tableColumn id="182" xr3:uid="{00000000-0010-0000-0E00-0000B6000000}" name="IG-6-20R (2 Duplexes, 1 Box, 1 Circuit)" dataDxfId="86"/>
    <tableColumn id="183" xr3:uid="{00000000-0010-0000-0E00-0000B7000000}" name="IG-L6-20R (1 Single, 1 Box, 1 Circuit)" dataDxfId="85"/>
    <tableColumn id="184" xr3:uid="{00000000-0010-0000-0E00-0000B8000000}" name="IG-L6-20R (2 Singles, 1 Box, 1 Circuit)" dataDxfId="84"/>
    <tableColumn id="185" xr3:uid="{00000000-0010-0000-0E00-0000B9000000}" name="IG-L6-20R (2 Singles, 2 Boxes, 1 Circuit)" dataDxfId="83"/>
    <tableColumn id="186" xr3:uid="{00000000-0010-0000-0E00-0000BA000000}" name="6-30R (1 Single, 1 Box, 1 Circuit)" dataDxfId="82"/>
    <tableColumn id="187" xr3:uid="{00000000-0010-0000-0E00-0000BB000000}" name="L6-30R (1 Single, 1 Box, 1 Circuit)" dataDxfId="81"/>
    <tableColumn id="188" xr3:uid="{00000000-0010-0000-0E00-0000BC000000}" name="L6-30R (2 Singles, 1 Box, 1 Circuit)" dataDxfId="80"/>
    <tableColumn id="189" xr3:uid="{00000000-0010-0000-0E00-0000BD000000}" name="L6-30R (2 Singles, 2 Boxes, 1 Circuit)" dataDxfId="79"/>
    <tableColumn id="190" xr3:uid="{00000000-0010-0000-0E00-0000BE000000}" name="IG-6-30R (1 Single, 1 Box, 1 Circuit)" dataDxfId="78"/>
    <tableColumn id="191" xr3:uid="{00000000-0010-0000-0E00-0000BF000000}" name="IG-L6-30R (1 Single, 1 Box, 1 Circuit)" dataDxfId="77"/>
    <tableColumn id="192" xr3:uid="{00000000-0010-0000-0E00-0000C0000000}" name="IG-L6-30R (2 Singles, 1 Box, 1 Circuit)" dataDxfId="76"/>
    <tableColumn id="193" xr3:uid="{00000000-0010-0000-0E00-0000C1000000}" name="IG-L6-30R (2 Singles, 2 Boxes, 1 Circuit)" dataDxfId="75"/>
    <tableColumn id="194" xr3:uid="{00000000-0010-0000-0E00-0000C2000000}" name="6-50R (1 Single, 1 Box, 1 Circuit)" dataDxfId="74"/>
    <tableColumn id="195" xr3:uid="{00000000-0010-0000-0E00-0000C3000000}" name="7-15R (1 Duplex, 1 Box, 1 Circuit)" dataDxfId="73"/>
    <tableColumn id="196" xr3:uid="{00000000-0010-0000-0E00-0000C4000000}" name="L7-15R (1 Single, 1 Box, 1 Circuit)" dataDxfId="72"/>
    <tableColumn id="197" xr3:uid="{00000000-0010-0000-0E00-0000C5000000}" name="L7-15R (1 Duplex, 1 Box, 1 Circuit)" dataDxfId="71"/>
    <tableColumn id="198" xr3:uid="{00000000-0010-0000-0E00-0000C6000000}" name="L7-20R (1 Single, 1 Box, 1 Circuit)" dataDxfId="70"/>
    <tableColumn id="199" xr3:uid="{00000000-0010-0000-0E00-0000C7000000}" name="7-30R (1 Single, 1 Box, 1 Circuit)" dataDxfId="69"/>
    <tableColumn id="200" xr3:uid="{00000000-0010-0000-0E00-0000C8000000}" name="L7-30R (1 Single, 1 Box, 1 Circuit)" dataDxfId="68"/>
    <tableColumn id="201" xr3:uid="{00000000-0010-0000-0E00-0000C9000000}" name="7-50R (1 Single, 1 Box, 1 Circuit)" dataDxfId="67"/>
    <tableColumn id="202" xr3:uid="{00000000-0010-0000-0E00-0000CA000000}" name="L8-20R (1 Single, 1 Box, 1 Circuit)" dataDxfId="66"/>
    <tableColumn id="203" xr3:uid="{00000000-0010-0000-0E00-0000CB000000}" name="IG-L8-20R (1 Single, 1 Box, 1 Circuit)" dataDxfId="65"/>
    <tableColumn id="204" xr3:uid="{00000000-0010-0000-0E00-0000CC000000}" name="L8-30R (1 Single, 1 Box, 1 Circuit)" dataDxfId="64"/>
    <tableColumn id="205" xr3:uid="{00000000-0010-0000-0E00-0000CD000000}" name="L9-20R (1 Single, 1 Box, 1 Circuit)" dataDxfId="63"/>
    <tableColumn id="206" xr3:uid="{00000000-0010-0000-0E00-0000CE000000}" name="L9-30R (1 Single, 1 Box, 1 Circuit)" dataDxfId="62"/>
    <tableColumn id="207" xr3:uid="{00000000-0010-0000-0E00-0000CF000000}" name="10-20R (1 Single, 1 Box, 1 Circuit)" dataDxfId="61"/>
    <tableColumn id="208" xr3:uid="{00000000-0010-0000-0E00-0000D0000000}" name="L10-20R (1 Single, 1 Box, 1 Circuit)" dataDxfId="60"/>
    <tableColumn id="209" xr3:uid="{00000000-0010-0000-0E00-0000D1000000}" name="10-30R (1 Single, 1 Box, 1 Circuit)" dataDxfId="59"/>
    <tableColumn id="210" xr3:uid="{00000000-0010-0000-0E00-0000D2000000}" name="10-50R (1 Single, 1 Box, 1 Circuit)" dataDxfId="58"/>
    <tableColumn id="211" xr3:uid="{00000000-0010-0000-0E00-0000D3000000}" name="14-20R (1 Single, 1 Box, 1 Circuit)" dataDxfId="57"/>
    <tableColumn id="212" xr3:uid="{00000000-0010-0000-0E00-0000D4000000}" name="L14-20R (1 Single, 1 Box, 1 Circuit)" dataDxfId="56"/>
    <tableColumn id="213" xr3:uid="{00000000-0010-0000-0E00-0000D5000000}" name="IG-L14-20R (1 Single, 1 Box, 1 Circuit)" dataDxfId="55"/>
    <tableColumn id="214" xr3:uid="{00000000-0010-0000-0E00-0000D6000000}" name="14-30R (1 Single, 1 Box, 1 Circuit)" dataDxfId="54"/>
    <tableColumn id="215" xr3:uid="{00000000-0010-0000-0E00-0000D7000000}" name="L14-30R (1 Single, 1 Box, 1 Circuit)" dataDxfId="53"/>
    <tableColumn id="216" xr3:uid="{00000000-0010-0000-0E00-0000D8000000}" name="IG-L14-30R (1 Single, 1 Box, 1 Circuit)" dataDxfId="52"/>
    <tableColumn id="217" xr3:uid="{00000000-0010-0000-0E00-0000D9000000}" name="14-50R (1 Single, 1 Box, 1 Circuit)" dataDxfId="51"/>
    <tableColumn id="218" xr3:uid="{00000000-0010-0000-0E00-0000DA000000}" name="14-60R (1 Single, 1 Box, 1 Circuit)" dataDxfId="50"/>
    <tableColumn id="219" xr3:uid="{00000000-0010-0000-0E00-0000DB000000}" name="15-20R (1 Single, 1 Box, 1 Circuit)" dataDxfId="49"/>
    <tableColumn id="220" xr3:uid="{00000000-0010-0000-0E00-0000DC000000}" name="L15-20R (1 Single, 1 Box, 1 Circuit)" dataDxfId="48"/>
    <tableColumn id="221" xr3:uid="{00000000-0010-0000-0E00-0000DD000000}" name="IG-L15-20R (1 Single, 1 Box, 1 Circuit)" dataDxfId="47"/>
    <tableColumn id="222" xr3:uid="{00000000-0010-0000-0E00-0000DE000000}" name="15-30R (1 Single, 1 Box, 1 Circuit)" dataDxfId="46"/>
    <tableColumn id="223" xr3:uid="{00000000-0010-0000-0E00-0000DF000000}" name="L15-30R (1 Single, 1 Box, 1 Circuit)" dataDxfId="45"/>
    <tableColumn id="224" xr3:uid="{00000000-0010-0000-0E00-0000E0000000}" name="IG-L15-30R (1 Single, 1 Box, 1 Circuit)" dataDxfId="44"/>
    <tableColumn id="225" xr3:uid="{00000000-0010-0000-0E00-0000E1000000}" name="15-50R (1 Single, 1 Box, 1 Circuit)" dataDxfId="43"/>
    <tableColumn id="226" xr3:uid="{00000000-0010-0000-0E00-0000E2000000}" name="15-60R (1 Single, 1 Box, 1 Circuit)" dataDxfId="42"/>
    <tableColumn id="227" xr3:uid="{00000000-0010-0000-0E00-0000E3000000}" name="L16-20R (1 Single, 1 Box, 1 Circuit)" dataDxfId="41"/>
    <tableColumn id="228" xr3:uid="{00000000-0010-0000-0E00-0000E4000000}" name="L16-30R (1 Single, 1 Box, 1 Circuit)" dataDxfId="40"/>
    <tableColumn id="229" xr3:uid="{00000000-0010-0000-0E00-0000E5000000}" name="L17-30R (1 Single, 1 Box, 1 Circuit)" dataDxfId="39"/>
    <tableColumn id="230" xr3:uid="{00000000-0010-0000-0E00-0000E6000000}" name="18-20R (1 Single, 1 Box, 1 Circuit)" dataDxfId="38"/>
    <tableColumn id="231" xr3:uid="{00000000-0010-0000-0E00-0000E7000000}" name="L18-20R (1 Single, 1 Box, 1 Circuit)" dataDxfId="37"/>
    <tableColumn id="232" xr3:uid="{00000000-0010-0000-0E00-0000E8000000}" name="18-30R (1 Single, 1 Box, 1 Circuit)" dataDxfId="36"/>
    <tableColumn id="233" xr3:uid="{00000000-0010-0000-0E00-0000E9000000}" name="L18-30R (1 Single, 1 Box, 1 Circuit)" dataDxfId="35"/>
    <tableColumn id="234" xr3:uid="{00000000-0010-0000-0E00-0000EA000000}" name="18-50R (1 Single, 1 Box, 1 Circuit)" dataDxfId="34"/>
    <tableColumn id="235" xr3:uid="{00000000-0010-0000-0E00-0000EB000000}" name="18-60R (1 Single, 1 Box, 1 Circuit)" dataDxfId="33"/>
    <tableColumn id="236" xr3:uid="{00000000-0010-0000-0E00-0000EC000000}" name="L19-20R (1 Single, 1 Box, 1 Circuit)" dataDxfId="32"/>
    <tableColumn id="237" xr3:uid="{00000000-0010-0000-0E00-0000ED000000}" name="L19-30R (1 Single, 1 Box, 1 Circuit)" dataDxfId="31"/>
    <tableColumn id="238" xr3:uid="{00000000-0010-0000-0E00-0000EE000000}" name="L20-20R (1 Single, 1 Box, 1 Circuit)" dataDxfId="30"/>
    <tableColumn id="239" xr3:uid="{00000000-0010-0000-0E00-0000EF000000}" name="L20-30R (1 Single, 1 Box, 1 Circuit)" dataDxfId="29"/>
    <tableColumn id="240" xr3:uid="{00000000-0010-0000-0E00-0000F0000000}" name="L21-20R (1 Single, 1 Box, 1 Circuit)" dataDxfId="28"/>
    <tableColumn id="241" xr3:uid="{00000000-0010-0000-0E00-0000F1000000}" name="IG-L21-20R (1 Single, 1 Box, 1 Circuit)" dataDxfId="27"/>
    <tableColumn id="242" xr3:uid="{00000000-0010-0000-0E00-0000F2000000}" name="L21-30R (1 Single, 1 Box, 1 Circuit)" dataDxfId="26"/>
    <tableColumn id="243" xr3:uid="{00000000-0010-0000-0E00-0000F3000000}" name="IG-L21-30R (1 Single, 1 Box, 1 Circuit)" dataDxfId="25"/>
    <tableColumn id="244" xr3:uid="{00000000-0010-0000-0E00-0000F4000000}" name="L22-20R (1 Single, 1 Box, 1 Circuit)" dataDxfId="24"/>
    <tableColumn id="245" xr3:uid="{00000000-0010-0000-0E00-0000F5000000}" name="L22-30R (1 Single, 1 Box, 1 Circuit)" dataDxfId="23"/>
    <tableColumn id="246" xr3:uid="{00000000-0010-0000-0E00-0000F6000000}" name="L23-20R (1 Single, 1 Box, 1 Circuit)" dataDxfId="22"/>
    <tableColumn id="247" xr3:uid="{00000000-0010-0000-0E00-0000F7000000}" name="L23-30R (1 Single, 1 Box, 1 Circuit)" dataDxfId="21"/>
    <tableColumn id="248" xr3:uid="{00000000-0010-0000-0E00-0000F8000000}" name="L24-20R (1 Single, 1 Box, 1 Circuit)" dataDxfId="20"/>
    <tableColumn id="249" xr3:uid="{00000000-0010-0000-0E00-0000F9000000}" name="3520 (1 Single, 1 Box, 1 Circuit)" dataDxfId="19"/>
    <tableColumn id="250" xr3:uid="{00000000-0010-0000-0E00-0000FA000000}" name="3769 (1 Single, 1 Box, 1 Circuit)" dataDxfId="18"/>
    <tableColumn id="251" xr3:uid="{00000000-0010-0000-0E00-0000FB000000}" name="3771 (1 Single, 1 Box, 1 Circuit)" dataDxfId="17"/>
    <tableColumn id="252" xr3:uid="{00000000-0010-0000-0E00-0000FC000000}" name="7379 (1 Single, 1 Box, 1 Circuit)" dataDxfId="16"/>
    <tableColumn id="253" xr3:uid="{00000000-0010-0000-0E00-0000FD000000}" name="20403 (1 Single, 1 Box, 1 Circuit)" dataDxfId="15"/>
    <tableColumn id="254" xr3:uid="{00000000-0010-0000-0E00-0000FE000000}" name="20443 (1 Single, 1 Box, 1 Circuit)" dataDxfId="14"/>
    <tableColumn id="255" xr3:uid="{00000000-0010-0000-0E00-0000FF000000}" name="25403 (1 Single, 1 Box, 1 Circuit)" dataDxfId="13"/>
    <tableColumn id="256" xr3:uid="{00000000-0010-0000-0E00-000000010000}" name="26410 (1 Single, 1 Box, 1 Circuit)" dataDxfId="12"/>
    <tableColumn id="257" xr3:uid="{00000000-0010-0000-0E00-000001010000}" name="26420 (1 Single, 1 Box, 1 Circuit)" dataDxfId="11"/>
    <tableColumn id="258" xr3:uid="{00000000-0010-0000-0E00-000002010000}" name="26520 (1 Single, 1 Box, 1 Circuit)" dataDxfId="10"/>
    <tableColumn id="259" xr3:uid="{00000000-0010-0000-0E00-000003010000}" name="45105 (1 Single, 1 Box, 1 Circuit)" dataDxfId="9"/>
    <tableColumn id="260" xr3:uid="{00000000-0010-0000-0E00-000004010000}" name="45205 (1 Single, 1 Box, 1 Circuit)" dataDxfId="8"/>
    <tableColumn id="261" xr3:uid="{00000000-0010-0000-0E00-000005010000}" name="45305 (1 Single, 1 Box, 1 Circuit)" dataDxfId="7"/>
    <tableColumn id="262" xr3:uid="{00000000-0010-0000-0E00-000006010000}" name="45905 (1 Single, 1 Box, 1 Circuit)" dataDxfId="6"/>
    <tableColumn id="263" xr3:uid="{00000000-0010-0000-0E00-000007010000}" name="CS6369 (1 Single, 1 Box, 1 Circuit)" dataDxfId="5"/>
    <tableColumn id="264" xr3:uid="{00000000-0010-0000-0E00-000008010000}" name="CS6370 (1 Single, 1 Box, 1 Circuit)" dataDxfId="4"/>
    <tableColumn id="265" xr3:uid="{00000000-0010-0000-0E00-000009010000}" name="CS8169 (1 Single, 1 Box, 1 Circuit)" dataDxfId="3"/>
    <tableColumn id="266" xr3:uid="{00000000-0010-0000-0E00-00000A010000}" name="CS8269 (1 Single, 1 Box, 1 Circuit)" dataDxfId="2"/>
    <tableColumn id="267" xr3:uid="{00000000-0010-0000-0E00-00000B010000}" name="CS8369 (1 Single, 1 Box, 1 Circuit)" dataDxfId="1"/>
    <tableColumn id="268" xr3:uid="{00000000-0010-0000-0E00-00000C010000}" name="CS8469 (1 Single, 1 Box, 1 Circuit)" dataDxfId="0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PN_ConduitColor" displayName="Table_PN_ConduitColor" ref="D1:E12" totalsRowShown="0">
  <autoFilter ref="D1:E12" xr:uid="{00000000-0009-0000-0100-000002000000}"/>
  <tableColumns count="2">
    <tableColumn id="1" xr3:uid="{00000000-0010-0000-0100-000001000000}" name="Conduit Color"/>
    <tableColumn id="2" xr3:uid="{00000000-0010-0000-0100-000002000000}" name="Part Number" dataDxfId="558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PN_BoxMaterial" displayName="Table_PN_BoxMaterial" ref="G1:H12" totalsRowShown="0">
  <autoFilter ref="G1:H12" xr:uid="{00000000-0009-0000-0100-000003000000}"/>
  <tableColumns count="2">
    <tableColumn id="1" xr3:uid="{00000000-0010-0000-0200-000001000000}" name="Box Material"/>
    <tableColumn id="2" xr3:uid="{00000000-0010-0000-0200-000002000000}" name="Part Number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N_MountingKit" displayName="Table_PN_MountingKit" ref="J1:K5" totalsRowShown="0" headerRowDxfId="557" headerRowBorderDxfId="556" tableBorderDxfId="555">
  <autoFilter ref="J1:K5" xr:uid="{00000000-0009-0000-0100-000004000000}"/>
  <tableColumns count="2">
    <tableColumn id="1" xr3:uid="{00000000-0010-0000-0300-000001000000}" name="Mounting Kit"/>
    <tableColumn id="2" xr3:uid="{00000000-0010-0000-0300-000002000000}" name="Part Number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PN_BoxColor" displayName="Table_PN_BoxColor" ref="M1:N14" totalsRowShown="0">
  <autoFilter ref="M1:N14" xr:uid="{00000000-0009-0000-0100-000005000000}"/>
  <tableColumns count="2">
    <tableColumn id="1" xr3:uid="{00000000-0010-0000-0400-000001000000}" name="Box Color"/>
    <tableColumn id="2" xr3:uid="{00000000-0010-0000-0400-000002000000}" name="Part Number" dataDxfId="554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PN_CircuitBreaker" displayName="Table_PN_CircuitBreaker" ref="P1:Q14" totalsRowShown="0">
  <autoFilter ref="P1:Q14" xr:uid="{00000000-0009-0000-0100-000006000000}"/>
  <tableColumns count="2">
    <tableColumn id="1" xr3:uid="{00000000-0010-0000-0500-000001000000}" name="Circuit Breaker"/>
    <tableColumn id="2" xr3:uid="{00000000-0010-0000-0500-000002000000}" name="Part Number" dataDxfId="553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PN_DeviceType" displayName="Table_PN_DeviceType" ref="S1:T270" totalsRowShown="0" dataDxfId="552">
  <autoFilter ref="S1:T270" xr:uid="{00000000-0009-0000-0100-000007000000}"/>
  <tableColumns count="2">
    <tableColumn id="1" xr3:uid="{00000000-0010-0000-0600-000001000000}" name="Device Type" dataDxfId="551"/>
    <tableColumn id="2" xr3:uid="{00000000-0010-0000-0600-000002000000}" name="Part Number" dataDxfId="550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DevicePN" displayName="Table_DevicePN" ref="V1:W270" totalsRowShown="0">
  <autoFilter ref="V1:W270" xr:uid="{00000000-0009-0000-0100-000008000000}"/>
  <tableColumns count="2">
    <tableColumn id="1" xr3:uid="{00000000-0010-0000-0700-000001000000}" name="Devices"/>
    <tableColumn id="2" xr3:uid="{00000000-0010-0000-0700-000002000000}" name="Device Part Number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8000000}" name="Table_BoxMaterial" displayName="Table_BoxMaterial" ref="A2:JH7" totalsRowShown="0">
  <autoFilter ref="A2:JH7" xr:uid="{00000000-0009-0000-0100-00000F000000}"/>
  <tableColumns count="268">
    <tableColumn id="313" xr3:uid="{00000000-0010-0000-0800-000039010000}" name="10-20R (1 Single, 1 Box, 1 Circuit)2"/>
    <tableColumn id="314" xr3:uid="{00000000-0010-0000-0800-00003A010000}" name="10-30R (1 Single, 1 Box, 1 Circuit)"/>
    <tableColumn id="315" xr3:uid="{00000000-0010-0000-0800-00003B010000}" name="10-50R (1 Single, 1 Box, 1 Circuit)"/>
    <tableColumn id="316" xr3:uid="{00000000-0010-0000-0800-00003C010000}" name="14-20R (1 Single, 1 Box, 1 Circuit)"/>
    <tableColumn id="317" xr3:uid="{00000000-0010-0000-0800-00003D010000}" name="14-30R (1 Single, 1 Box, 1 Circuit)"/>
    <tableColumn id="318" xr3:uid="{00000000-0010-0000-0800-00003E010000}" name="14-50R (1 Single, 1 Box, 1 Circuit)"/>
    <tableColumn id="319" xr3:uid="{00000000-0010-0000-0800-00003F010000}" name="14-60R (1 Single, 1 Box, 1 Circuit)"/>
    <tableColumn id="320" xr3:uid="{00000000-0010-0000-0800-000040010000}" name="15-20R (1 Single, 1 Box, 1 Circuit)"/>
    <tableColumn id="321" xr3:uid="{00000000-0010-0000-0800-000041010000}" name="15-30R (1 Single, 1 Box, 1 Circuit)"/>
    <tableColumn id="322" xr3:uid="{00000000-0010-0000-0800-000042010000}" name="15-50R (1 Single, 1 Box, 1 Circuit)"/>
    <tableColumn id="323" xr3:uid="{00000000-0010-0000-0800-000043010000}" name="15-60R (1 Single, 1 Box, 1 Circuit)"/>
    <tableColumn id="324" xr3:uid="{00000000-0010-0000-0800-000044010000}" name="18-20R (1 Single, 1 Box, 1 Circuit)"/>
    <tableColumn id="325" xr3:uid="{00000000-0010-0000-0800-000045010000}" name="18-30R (1 Single, 1 Box, 1 Circuit)"/>
    <tableColumn id="326" xr3:uid="{00000000-0010-0000-0800-000046010000}" name="18-50R (1 Single, 1 Box, 1 Circuit)"/>
    <tableColumn id="327" xr3:uid="{00000000-0010-0000-0800-000047010000}" name="18-60R (1 Single, 1 Box, 1 Circuit)"/>
    <tableColumn id="328" xr3:uid="{00000000-0010-0000-0800-000048010000}" name="20403 (1 Single, 1 Box, 1 Circuit)"/>
    <tableColumn id="329" xr3:uid="{00000000-0010-0000-0800-000049010000}" name="20443 (1 Single, 1 Box, 1 Circuit)"/>
    <tableColumn id="330" xr3:uid="{00000000-0010-0000-0800-00004A010000}" name="2-20R (1 Single, 1 Box, 1 Circuit)"/>
    <tableColumn id="331" xr3:uid="{00000000-0010-0000-0800-00004B010000}" name="25403 (1 Single, 1 Box, 1 Circuit)"/>
    <tableColumn id="332" xr3:uid="{00000000-0010-0000-0800-00004C010000}" name="26410 (1 Single, 1 Box, 1 Circuit)"/>
    <tableColumn id="333" xr3:uid="{00000000-0010-0000-0800-00004D010000}" name="26420 (1 Single, 1 Box, 1 Circuit)"/>
    <tableColumn id="334" xr3:uid="{00000000-0010-0000-0800-00004E010000}" name="26520 (1 Single, 1 Box, 1 Circuit)"/>
    <tableColumn id="335" xr3:uid="{00000000-0010-0000-0800-00004F010000}" name="3100C4W"/>
    <tableColumn id="336" xr3:uid="{00000000-0010-0000-0800-000050010000}" name="3100C6W"/>
    <tableColumn id="337" xr3:uid="{00000000-0010-0000-0800-000051010000}" name="3100C7W"/>
    <tableColumn id="338" xr3:uid="{00000000-0010-0000-0800-000052010000}" name="3100R4W"/>
    <tableColumn id="339" xr3:uid="{00000000-0010-0000-0800-000053010000}" name="3100R6W"/>
    <tableColumn id="340" xr3:uid="{00000000-0010-0000-0800-000054010000}" name="3100R7W"/>
    <tableColumn id="341" xr3:uid="{00000000-0010-0000-0800-000055010000}" name="316C4W"/>
    <tableColumn id="342" xr3:uid="{00000000-0010-0000-0800-000056010000}" name="316C6W"/>
    <tableColumn id="343" xr3:uid="{00000000-0010-0000-0800-000057010000}" name="316R4W"/>
    <tableColumn id="344" xr3:uid="{00000000-0010-0000-0800-000058010000}" name="316R6W"/>
    <tableColumn id="345" xr3:uid="{00000000-0010-0000-0800-000059010000}" name="320C4W"/>
    <tableColumn id="346" xr3:uid="{00000000-0010-0000-0800-00005A010000}" name="320C6W"/>
    <tableColumn id="347" xr3:uid="{00000000-0010-0000-0800-00005B010000}" name="320C7W"/>
    <tableColumn id="348" xr3:uid="{00000000-0010-0000-0800-00005C010000}" name="320R4W"/>
    <tableColumn id="349" xr3:uid="{00000000-0010-0000-0800-00005D010000}" name="320R6W"/>
    <tableColumn id="350" xr3:uid="{00000000-0010-0000-0800-00005E010000}" name="320R7W"/>
    <tableColumn id="351" xr3:uid="{00000000-0010-0000-0800-00005F010000}" name="330C4W"/>
    <tableColumn id="352" xr3:uid="{00000000-0010-0000-0800-000060010000}" name="330C6W"/>
    <tableColumn id="353" xr3:uid="{00000000-0010-0000-0800-000061010000}" name="330C7W"/>
    <tableColumn id="354" xr3:uid="{00000000-0010-0000-0800-000062010000}" name="330R4W"/>
    <tableColumn id="355" xr3:uid="{00000000-0010-0000-0800-000063010000}" name="330R6W"/>
    <tableColumn id="356" xr3:uid="{00000000-0010-0000-0800-000064010000}" name="330R7W"/>
    <tableColumn id="357" xr3:uid="{00000000-0010-0000-0800-000065010000}" name="332C6W"/>
    <tableColumn id="358" xr3:uid="{00000000-0010-0000-0800-000066010000}" name="332R6W"/>
    <tableColumn id="359" xr3:uid="{00000000-0010-0000-0800-000067010000}" name="3520 (1 Single, 1 Box, 1 Circuit)"/>
    <tableColumn id="360" xr3:uid="{00000000-0010-0000-0800-000068010000}" name="360C4W"/>
    <tableColumn id="361" xr3:uid="{00000000-0010-0000-0800-000069010000}" name="360C6W"/>
    <tableColumn id="362" xr3:uid="{00000000-0010-0000-0800-00006A010000}" name="360C7W"/>
    <tableColumn id="363" xr3:uid="{00000000-0010-0000-0800-00006B010000}" name="360R4W"/>
    <tableColumn id="364" xr3:uid="{00000000-0010-0000-0800-00006C010000}" name="360R6W"/>
    <tableColumn id="365" xr3:uid="{00000000-0010-0000-0800-00006D010000}" name="360R7W"/>
    <tableColumn id="366" xr3:uid="{00000000-0010-0000-0800-00006E010000}" name="363C6W"/>
    <tableColumn id="367" xr3:uid="{00000000-0010-0000-0800-00006F010000}" name="363R6W"/>
    <tableColumn id="368" xr3:uid="{00000000-0010-0000-0800-000070010000}" name="3769 (1 Single, 1 Box, 1 Circuit)"/>
    <tableColumn id="369" xr3:uid="{00000000-0010-0000-0800-000071010000}" name="3771 (1 Single, 1 Box, 1 Circuit)"/>
    <tableColumn id="370" xr3:uid="{00000000-0010-0000-0800-000072010000}" name="3913 (IBM A) DuraG"/>
    <tableColumn id="371" xr3:uid="{00000000-0010-0000-0800-000073010000}" name="3913U1 (IBM A-U1) DuraG"/>
    <tableColumn id="372" xr3:uid="{00000000-0010-0000-0800-000074010000}" name="3913U2 (IBM A-U2) DuraG"/>
    <tableColumn id="373" xr3:uid="{00000000-0010-0000-0800-000075010000}" name="3914 (IBM B) DuraG"/>
    <tableColumn id="374" xr3:uid="{00000000-0010-0000-0800-000076010000}" name="3933 (IBM C) DuraG"/>
    <tableColumn id="375" xr3:uid="{00000000-0010-0000-0800-000077010000}" name="3933 (IBM C) MaxG"/>
    <tableColumn id="376" xr3:uid="{00000000-0010-0000-0800-000078010000}" name="3934 (IBM D) DuraG"/>
    <tableColumn id="377" xr3:uid="{00000000-0010-0000-0800-000079010000}" name="3934 (IBM D) MaxG"/>
    <tableColumn id="378" xr3:uid="{00000000-0010-0000-0800-00007A010000}" name="4100C12W"/>
    <tableColumn id="379" xr3:uid="{00000000-0010-0000-0800-00007B010000}" name="4100C5W"/>
    <tableColumn id="380" xr3:uid="{00000000-0010-0000-0800-00007C010000}" name="4100C7W"/>
    <tableColumn id="381" xr3:uid="{00000000-0010-0000-0800-00007D010000}" name="4100C9W"/>
    <tableColumn id="382" xr3:uid="{00000000-0010-0000-0800-00007E010000}" name="4100R12W"/>
    <tableColumn id="383" xr3:uid="{00000000-0010-0000-0800-00007F010000}" name="4100R5W"/>
    <tableColumn id="384" xr3:uid="{00000000-0010-0000-0800-000080010000}" name="4100R7W"/>
    <tableColumn id="385" xr3:uid="{00000000-0010-0000-0800-000081010000}" name="4100R9W"/>
    <tableColumn id="386" xr3:uid="{00000000-0010-0000-0800-000082010000}" name="416C6W"/>
    <tableColumn id="387" xr3:uid="{00000000-0010-0000-0800-000083010000}" name="416R6W"/>
    <tableColumn id="388" xr3:uid="{00000000-0010-0000-0800-000084010000}" name="420C12W"/>
    <tableColumn id="389" xr3:uid="{00000000-0010-0000-0800-000085010000}" name="420C5W"/>
    <tableColumn id="390" xr3:uid="{00000000-0010-0000-0800-000086010000}" name="420C7W"/>
    <tableColumn id="391" xr3:uid="{00000000-0010-0000-0800-000087010000}" name="420C9W"/>
    <tableColumn id="392" xr3:uid="{00000000-0010-0000-0800-000088010000}" name="420R12W"/>
    <tableColumn id="393" xr3:uid="{00000000-0010-0000-0800-000089010000}" name="420R5W"/>
    <tableColumn id="394" xr3:uid="{00000000-0010-0000-0800-00008A010000}" name="420R7W"/>
    <tableColumn id="395" xr3:uid="{00000000-0010-0000-0800-00008B010000}" name="420R9W"/>
    <tableColumn id="396" xr3:uid="{00000000-0010-0000-0800-00008C010000}" name="430C12W"/>
    <tableColumn id="397" xr3:uid="{00000000-0010-0000-0800-00008D010000}" name="430C5W"/>
    <tableColumn id="398" xr3:uid="{00000000-0010-0000-0800-00008E010000}" name="430C7W"/>
    <tableColumn id="399" xr3:uid="{00000000-0010-0000-0800-00008F010000}" name="430C9W"/>
    <tableColumn id="400" xr3:uid="{00000000-0010-0000-0800-000090010000}" name="430R12W"/>
    <tableColumn id="401" xr3:uid="{00000000-0010-0000-0800-000091010000}" name="430R5W"/>
    <tableColumn id="402" xr3:uid="{00000000-0010-0000-0800-000092010000}" name="430R7W"/>
    <tableColumn id="403" xr3:uid="{00000000-0010-0000-0800-000093010000}" name="430R9W"/>
    <tableColumn id="404" xr3:uid="{00000000-0010-0000-0800-000094010000}" name="432C3W"/>
    <tableColumn id="405" xr3:uid="{00000000-0010-0000-0800-000095010000}" name="432C6W"/>
    <tableColumn id="406" xr3:uid="{00000000-0010-0000-0800-000096010000}" name="432R3W"/>
    <tableColumn id="407" xr3:uid="{00000000-0010-0000-0800-000097010000}" name="432R6W"/>
    <tableColumn id="408" xr3:uid="{00000000-0010-0000-0800-000098010000}" name="45105 (1 Single, 1 Box, 1 Circuit)"/>
    <tableColumn id="409" xr3:uid="{00000000-0010-0000-0800-000099010000}" name="45205 (1 Single, 1 Box, 1 Circuit)"/>
    <tableColumn id="410" xr3:uid="{00000000-0010-0000-0800-00009A010000}" name="45305 (1 Single, 1 Box, 1 Circuit)"/>
    <tableColumn id="411" xr3:uid="{00000000-0010-0000-0800-00009B010000}" name="45905 (1 Single, 1 Box, 1 Circuit)"/>
    <tableColumn id="412" xr3:uid="{00000000-0010-0000-0800-00009C010000}" name="460C12W"/>
    <tableColumn id="413" xr3:uid="{00000000-0010-0000-0800-00009D010000}" name="460C5W"/>
    <tableColumn id="414" xr3:uid="{00000000-0010-0000-0800-00009E010000}" name="460C7W"/>
    <tableColumn id="415" xr3:uid="{00000000-0010-0000-0800-00009F010000}" name="460C9W"/>
    <tableColumn id="416" xr3:uid="{00000000-0010-0000-0800-0000A0010000}" name="460R12W"/>
    <tableColumn id="417" xr3:uid="{00000000-0010-0000-0800-0000A1010000}" name="460R5W"/>
    <tableColumn id="418" xr3:uid="{00000000-0010-0000-0800-0000A2010000}" name="460R7W"/>
    <tableColumn id="419" xr3:uid="{00000000-0010-0000-0800-0000A3010000}" name="460R9W"/>
    <tableColumn id="420" xr3:uid="{00000000-0010-0000-0800-0000A4010000}" name="463C6W"/>
    <tableColumn id="421" xr3:uid="{00000000-0010-0000-0800-0000A5010000}" name="463R6W"/>
    <tableColumn id="422" xr3:uid="{00000000-0010-0000-0800-0000A6010000}" name="5100C5W"/>
    <tableColumn id="423" xr3:uid="{00000000-0010-0000-0800-0000A7010000}" name="5100C7W"/>
    <tableColumn id="424" xr3:uid="{00000000-0010-0000-0800-0000A8010000}" name="5100C9W"/>
    <tableColumn id="425" xr3:uid="{00000000-0010-0000-0800-0000A9010000}" name="5100R5W"/>
    <tableColumn id="426" xr3:uid="{00000000-0010-0000-0800-0000AA010000}" name="5100R7W"/>
    <tableColumn id="427" xr3:uid="{00000000-0010-0000-0800-0000AB010000}" name="5100R9W"/>
    <tableColumn id="428" xr3:uid="{00000000-0010-0000-0800-0000AC010000}" name="5-15R (1 Duplex, 1 Box, 1 Circuit)"/>
    <tableColumn id="429" xr3:uid="{00000000-0010-0000-0800-0000AD010000}" name="5-15R (1 Single, 1 Box, 1 Circuit)"/>
    <tableColumn id="430" xr3:uid="{00000000-0010-0000-0800-0000AE010000}" name="5-15R (2 Duplexes, 1 Box, 1 Circuit)"/>
    <tableColumn id="431" xr3:uid="{00000000-0010-0000-0800-0000AF010000}" name="516C6W"/>
    <tableColumn id="432" xr3:uid="{00000000-0010-0000-0800-0000B0010000}" name="516R6W"/>
    <tableColumn id="433" xr3:uid="{00000000-0010-0000-0800-0000B1010000}" name="520C5W"/>
    <tableColumn id="434" xr3:uid="{00000000-0010-0000-0800-0000B2010000}" name="520C7W"/>
    <tableColumn id="435" xr3:uid="{00000000-0010-0000-0800-0000B3010000}" name="520C9W"/>
    <tableColumn id="436" xr3:uid="{00000000-0010-0000-0800-0000B4010000}" name="5-20R (1 Duplex, 1 Box, 1 Circuit)"/>
    <tableColumn id="437" xr3:uid="{00000000-0010-0000-0800-0000B5010000}" name="5-20R (1 Single, 1 Box, 1 Circuit)"/>
    <tableColumn id="438" xr3:uid="{00000000-0010-0000-0800-0000B6010000}" name="5-20R (2 Duplexes, 1 Box, 1 Circuit)"/>
    <tableColumn id="439" xr3:uid="{00000000-0010-0000-0800-0000B7010000}" name="5-20R (3 Duplexes, 1 Box, 1 Circuit)"/>
    <tableColumn id="440" xr3:uid="{00000000-0010-0000-0800-0000B8010000}" name="520R5W"/>
    <tableColumn id="441" xr3:uid="{00000000-0010-0000-0800-0000B9010000}" name="520R7W"/>
    <tableColumn id="442" xr3:uid="{00000000-0010-0000-0800-0000BA010000}" name="520R9W"/>
    <tableColumn id="443" xr3:uid="{00000000-0010-0000-0800-0000BB010000}" name="530C5W"/>
    <tableColumn id="444" xr3:uid="{00000000-0010-0000-0800-0000BC010000}" name="530C7W"/>
    <tableColumn id="445" xr3:uid="{00000000-0010-0000-0800-0000BD010000}" name="530C9W"/>
    <tableColumn id="446" xr3:uid="{00000000-0010-0000-0800-0000BE010000}" name="5-30R (1 Single, 1 Box, 1 Circuit)"/>
    <tableColumn id="447" xr3:uid="{00000000-0010-0000-0800-0000BF010000}" name="530R5W"/>
    <tableColumn id="448" xr3:uid="{00000000-0010-0000-0800-0000C0010000}" name="530R7W"/>
    <tableColumn id="449" xr3:uid="{00000000-0010-0000-0800-0000C1010000}" name="530R9W"/>
    <tableColumn id="450" xr3:uid="{00000000-0010-0000-0800-0000C2010000}" name="532C6W"/>
    <tableColumn id="451" xr3:uid="{00000000-0010-0000-0800-0000C3010000}" name="532R6W"/>
    <tableColumn id="452" xr3:uid="{00000000-0010-0000-0800-0000C4010000}" name="5-50R (1 Single, 1 Box, 1 Circuit)"/>
    <tableColumn id="453" xr3:uid="{00000000-0010-0000-0800-0000C5010000}" name="560C5W"/>
    <tableColumn id="454" xr3:uid="{00000000-0010-0000-0800-0000C6010000}" name="560C7W"/>
    <tableColumn id="455" xr3:uid="{00000000-0010-0000-0800-0000C7010000}" name="560C9W"/>
    <tableColumn id="456" xr3:uid="{00000000-0010-0000-0800-0000C8010000}" name="560R5W"/>
    <tableColumn id="457" xr3:uid="{00000000-0010-0000-0800-0000C9010000}" name="560R7W"/>
    <tableColumn id="458" xr3:uid="{00000000-0010-0000-0800-0000CA010000}" name="560R9W"/>
    <tableColumn id="459" xr3:uid="{00000000-0010-0000-0800-0000CB010000}" name="563C6W"/>
    <tableColumn id="460" xr3:uid="{00000000-0010-0000-0800-0000CC010000}" name="563R6W"/>
    <tableColumn id="461" xr3:uid="{00000000-0010-0000-0800-0000CD010000}" name="6-15R (1 Duplex, 1 Box, 1 Circuit)"/>
    <tableColumn id="462" xr3:uid="{00000000-0010-0000-0800-0000CE010000}" name="6-15R (1 Single, 1 Box, 1 Circuit)"/>
    <tableColumn id="463" xr3:uid="{00000000-0010-0000-0800-0000CF010000}" name="6-15R (2 Duplexes, 1 Box, 1 Circuit)"/>
    <tableColumn id="464" xr3:uid="{00000000-0010-0000-0800-0000D0010000}" name="6-20R (1 Duplex, 1 Box, 1 Circuit)"/>
    <tableColumn id="465" xr3:uid="{00000000-0010-0000-0800-0000D1010000}" name="6-20R (1 Single, 1 Box, 1 Circuit)"/>
    <tableColumn id="466" xr3:uid="{00000000-0010-0000-0800-0000D2010000}" name="6-20R (2 Duplexes, 1 Box, 1 Circuit)"/>
    <tableColumn id="467" xr3:uid="{00000000-0010-0000-0800-0000D3010000}" name="6-30R (1 Single, 1 Box, 1 Circuit)"/>
    <tableColumn id="468" xr3:uid="{00000000-0010-0000-0800-0000D4010000}" name="6-50R (1 Single, 1 Box, 1 Circuit)"/>
    <tableColumn id="469" xr3:uid="{00000000-0010-0000-0800-0000D5010000}" name="7-15R (1 Duplex, 1 Box, 1 Circuit)"/>
    <tableColumn id="470" xr3:uid="{00000000-0010-0000-0800-0000D6010000}" name="7-30R (1 Single, 1 Box, 1 Circuit)"/>
    <tableColumn id="471" xr3:uid="{00000000-0010-0000-0800-0000D7010000}" name="7324-78 (IBM) MaxG"/>
    <tableColumn id="472" xr3:uid="{00000000-0010-0000-0800-0000D8010000}" name="7379 (1 Single, 1 Box, 1 Circuit)"/>
    <tableColumn id="473" xr3:uid="{00000000-0010-0000-0800-0000D9010000}" name="7428-78 (IBM E) MaxG"/>
    <tableColumn id="474" xr3:uid="{00000000-0010-0000-0800-0000DA010000}" name="7-50R (1 Single, 1 Box, 1 Circuit)"/>
    <tableColumn id="475" xr3:uid="{00000000-0010-0000-0800-0000DB010000}" name="9C23U0 DuraG"/>
    <tableColumn id="476" xr3:uid="{00000000-0010-0000-0800-0000DC010000}" name="9C23U2 DuraG"/>
    <tableColumn id="477" xr3:uid="{00000000-0010-0000-0800-0000DD010000}" name="9C33U0 DuraG"/>
    <tableColumn id="478" xr3:uid="{00000000-0010-0000-0800-0000DE010000}" name="9C33U2 DuraG"/>
    <tableColumn id="479" xr3:uid="{00000000-0010-0000-0800-0000DF010000}" name="9C34U0 DuraG"/>
    <tableColumn id="480" xr3:uid="{00000000-0010-0000-0800-0000E0010000}" name="9C34U2 DuraG"/>
    <tableColumn id="481" xr3:uid="{00000000-0010-0000-0800-0000E1010000}" name="9C53U0 DuraG"/>
    <tableColumn id="482" xr3:uid="{00000000-0010-0000-0800-0000E2010000}" name="9C53U2 DuraG"/>
    <tableColumn id="483" xr3:uid="{00000000-0010-0000-0800-0000E3010000}" name="9C54U0 DuraG"/>
    <tableColumn id="484" xr3:uid="{00000000-0010-0000-0800-0000E4010000}" name="9C54U2 DuraG"/>
    <tableColumn id="485" xr3:uid="{00000000-0010-0000-0800-0000E5010000}" name="9C63U2 DuraG"/>
    <tableColumn id="486" xr3:uid="{00000000-0010-0000-0800-0000E6010000}" name="CS6369 (1 Single, 1 Box, 1 Circuit)"/>
    <tableColumn id="487" xr3:uid="{00000000-0010-0000-0800-0000E7010000}" name="CS6370 (1 Single, 1 Box, 1 Circuit)"/>
    <tableColumn id="488" xr3:uid="{00000000-0010-0000-0800-0000E8010000}" name="CS8169 (1 Single, 1 Box, 1 Circuit)"/>
    <tableColumn id="489" xr3:uid="{00000000-0010-0000-0800-0000E9010000}" name="CS8269 (1 Single, 1 Box, 1 Circuit)"/>
    <tableColumn id="490" xr3:uid="{00000000-0010-0000-0800-0000EA010000}" name="CS8369 (1 Single, 1 Box, 1 Circuit)"/>
    <tableColumn id="491" xr3:uid="{00000000-0010-0000-0800-0000EB010000}" name="CS8469 (1 Single, 1 Box, 1 Circuit)"/>
    <tableColumn id="492" xr3:uid="{00000000-0010-0000-0800-0000EC010000}" name="IG-5-15R (1 Duplex, 1 Box, 1 Circuit)"/>
    <tableColumn id="493" xr3:uid="{00000000-0010-0000-0800-0000ED010000}" name="IG-5-15R (1 Single, 1 Box, 1 Circuit)"/>
    <tableColumn id="494" xr3:uid="{00000000-0010-0000-0800-0000EE010000}" name="IG-5-15R (2 Duplexes, 1 Box, 1 Circuit)"/>
    <tableColumn id="495" xr3:uid="{00000000-0010-0000-0800-0000EF010000}" name="IG-5-20R (1 Duplex, 1 Box, 1 Circuit)"/>
    <tableColumn id="496" xr3:uid="{00000000-0010-0000-0800-0000F0010000}" name="IG-5-20R (1 Single, 1 Box, 1 Circuit)"/>
    <tableColumn id="497" xr3:uid="{00000000-0010-0000-0800-0000F1010000}" name="IG-5-20R (2 Duplexes, 1 Box, 1 Circuit)"/>
    <tableColumn id="498" xr3:uid="{00000000-0010-0000-0800-0000F2010000}" name="IG-5-30R (1 Single, 1 Box, 1 Circuit)"/>
    <tableColumn id="499" xr3:uid="{00000000-0010-0000-0800-0000F3010000}" name="IG-6-15R (1 Duplex, 1 Box, 1 Circuit)"/>
    <tableColumn id="500" xr3:uid="{00000000-0010-0000-0800-0000F4010000}" name="IG-6-15R (1 Single, 1 Box, 1 Circuit)"/>
    <tableColumn id="501" xr3:uid="{00000000-0010-0000-0800-0000F5010000}" name="IG-6-15R (2 Duplexes, 1 Box, 1 Circuit)"/>
    <tableColumn id="502" xr3:uid="{00000000-0010-0000-0800-0000F6010000}" name="IG-6-20R (1 Duplex, 1 Box, 1 Circuit)"/>
    <tableColumn id="503" xr3:uid="{00000000-0010-0000-0800-0000F7010000}" name="IG-6-20R (1 Single, 1 Box, 1 Circuit)"/>
    <tableColumn id="504" xr3:uid="{00000000-0010-0000-0800-0000F8010000}" name="IG-6-20R (2 Duplexes, 1 Box, 1 Circuit)"/>
    <tableColumn id="505" xr3:uid="{00000000-0010-0000-0800-0000F9010000}" name="IG-6-30R (1 Single, 1 Box, 1 Circuit)"/>
    <tableColumn id="506" xr3:uid="{00000000-0010-0000-0800-0000FA010000}" name="IG-L14-20R (1 Single, 1 Box, 1 Circuit)"/>
    <tableColumn id="507" xr3:uid="{00000000-0010-0000-0800-0000FB010000}" name="IG-L14-30R (1 Single, 1 Box, 1 Circuit)"/>
    <tableColumn id="508" xr3:uid="{00000000-0010-0000-0800-0000FC010000}" name="IG-L15-20R (1 Single, 1 Box, 1 Circuit)"/>
    <tableColumn id="509" xr3:uid="{00000000-0010-0000-0800-0000FD010000}" name="IG-L15-30R (1 Single, 1 Box, 1 Circuit)"/>
    <tableColumn id="510" xr3:uid="{00000000-0010-0000-0800-0000FE010000}" name="IG-L21-20R (1 Single, 1 Box, 1 Circuit)"/>
    <tableColumn id="511" xr3:uid="{00000000-0010-0000-0800-0000FF010000}" name="IG-L21-30R (1 Single, 1 Box, 1 Circuit)"/>
    <tableColumn id="512" xr3:uid="{00000000-0010-0000-0800-000000020000}" name="IG-L5-15R (1 Duplex, 1 Box, 1 Circuit)"/>
    <tableColumn id="513" xr3:uid="{00000000-0010-0000-0800-000001020000}" name="IG-L5-15R (1 Single, 1 Box, 1 Circuit)"/>
    <tableColumn id="514" xr3:uid="{00000000-0010-0000-0800-000002020000}" name="IG-L5-15R (2 Duplexes, 1 Box, 1 Circuit)"/>
    <tableColumn id="515" xr3:uid="{00000000-0010-0000-0800-000003020000}" name="IG-L5-20R (1 Single, 1 Box, 1 Circuit)"/>
    <tableColumn id="516" xr3:uid="{00000000-0010-0000-0800-000004020000}" name="IG-L5-20R (2 Singles, 1 Box, 1 Circuit)"/>
    <tableColumn id="517" xr3:uid="{00000000-0010-0000-0800-000005020000}" name="IG-L5-30R (1 Single, 1 Box, 1 Circuit)"/>
    <tableColumn id="518" xr3:uid="{00000000-0010-0000-0800-000006020000}" name="IG-L5-30R (2 Singles, 1 Box, 1 Circuit)"/>
    <tableColumn id="519" xr3:uid="{00000000-0010-0000-0800-000007020000}" name="IG-L5-30R (2 Singles, 2 Boxes, 1 Circuit)"/>
    <tableColumn id="520" xr3:uid="{00000000-0010-0000-0800-000008020000}" name="IG-L6-15R (1 Duplex, 1 Box, 1 Circuit)"/>
    <tableColumn id="521" xr3:uid="{00000000-0010-0000-0800-000009020000}" name="IG-L6-15R (1 Single, 1 Box, 1 Circuit)"/>
    <tableColumn id="522" xr3:uid="{00000000-0010-0000-0800-00000A020000}" name="IG-L6-15R (2 Duplexes, 1 Box, 1 Circuit)"/>
    <tableColumn id="523" xr3:uid="{00000000-0010-0000-0800-00000B020000}" name="IG-L6-20R (1 Single, 1 Box, 1 Circuit)"/>
    <tableColumn id="524" xr3:uid="{00000000-0010-0000-0800-00000C020000}" name="IG-L6-20R (2 Singles, 1 Box, 1 Circuit)"/>
    <tableColumn id="525" xr3:uid="{00000000-0010-0000-0800-00000D020000}" name="IG-L6-20R (2 Singles, 2 Boxes, 1 Circuit)"/>
    <tableColumn id="526" xr3:uid="{00000000-0010-0000-0800-00000E020000}" name="IG-L6-30R (1 Single, 1 Box, 1 Circuit)"/>
    <tableColumn id="527" xr3:uid="{00000000-0010-0000-0800-00000F020000}" name="IG-L6-30R (2 Singles, 1 Box, 1 Circuit)"/>
    <tableColumn id="528" xr3:uid="{00000000-0010-0000-0800-000010020000}" name="IG-L6-30R (2 Singles, 2 Boxes, 1 Circuit)"/>
    <tableColumn id="529" xr3:uid="{00000000-0010-0000-0800-000011020000}" name="IG-L8-20R (1 Single, 1 Box, 1 Circuit)"/>
    <tableColumn id="530" xr3:uid="{00000000-0010-0000-0800-000012020000}" name="JCS1034H (IBM F) MaxG"/>
    <tableColumn id="531" xr3:uid="{00000000-0010-0000-0800-000013020000}" name="L10-20R (1 Single, 1 Box, 1 Circuit)"/>
    <tableColumn id="532" xr3:uid="{00000000-0010-0000-0800-000014020000}" name="L1-15R (1 Duplex, 1 Box, 1 Circuit)"/>
    <tableColumn id="533" xr3:uid="{00000000-0010-0000-0800-000015020000}" name="L1-15R (1 Single, 1 Box, 1 Circuit)"/>
    <tableColumn id="534" xr3:uid="{00000000-0010-0000-0800-000016020000}" name="L14-20R (1 Single, 1 Box, 1 Circuit)"/>
    <tableColumn id="535" xr3:uid="{00000000-0010-0000-0800-000017020000}" name="L14-30R (1 Single, 1 Box, 1 Circuit)"/>
    <tableColumn id="536" xr3:uid="{00000000-0010-0000-0800-000018020000}" name="L15-20R (1 Single, 1 Box, 1 Circuit)"/>
    <tableColumn id="537" xr3:uid="{00000000-0010-0000-0800-000019020000}" name="L15-30R (1 Single, 1 Box, 1 Circuit)"/>
    <tableColumn id="538" xr3:uid="{00000000-0010-0000-0800-00001A020000}" name="L16-20R (1 Single, 1 Box, 1 Circuit)"/>
    <tableColumn id="539" xr3:uid="{00000000-0010-0000-0800-00001B020000}" name="L16-30R (1 Single, 1 Box, 1 Circuit)"/>
    <tableColumn id="540" xr3:uid="{00000000-0010-0000-0800-00001C020000}" name="L17-30R (1 Single, 1 Box, 1 Circuit)"/>
    <tableColumn id="541" xr3:uid="{00000000-0010-0000-0800-00001D020000}" name="L18-20R (1 Single, 1 Box, 1 Circuit)"/>
    <tableColumn id="542" xr3:uid="{00000000-0010-0000-0800-00001E020000}" name="L18-30R (1 Single, 1 Box, 1 Circuit)"/>
    <tableColumn id="543" xr3:uid="{00000000-0010-0000-0800-00001F020000}" name="L19-20R (1 Single, 1 Box, 1 Circuit)"/>
    <tableColumn id="544" xr3:uid="{00000000-0010-0000-0800-000020020000}" name="L19-30R (1 Single, 1 Box, 1 Circuit)"/>
    <tableColumn id="545" xr3:uid="{00000000-0010-0000-0800-000021020000}" name="L20-20R (1 Single, 1 Box, 1 Circuit)"/>
    <tableColumn id="546" xr3:uid="{00000000-0010-0000-0800-000022020000}" name="L20-30R (1 Single, 1 Box, 1 Circuit)"/>
    <tableColumn id="547" xr3:uid="{00000000-0010-0000-0800-000023020000}" name="L21-20R (1 Single, 1 Box, 1 Circuit)"/>
    <tableColumn id="548" xr3:uid="{00000000-0010-0000-0800-000024020000}" name="L21-30R (1 Single, 1 Box, 1 Circuit)"/>
    <tableColumn id="549" xr3:uid="{00000000-0010-0000-0800-000025020000}" name="L2-20R (1 Single, 1 Box, 1 Circuit)"/>
    <tableColumn id="550" xr3:uid="{00000000-0010-0000-0800-000026020000}" name="L22-20R (1 Single, 1 Box, 1 Circuit)"/>
    <tableColumn id="551" xr3:uid="{00000000-0010-0000-0800-000027020000}" name="L22-30R (1 Single, 1 Box, 1 Circuit)"/>
    <tableColumn id="552" xr3:uid="{00000000-0010-0000-0800-000028020000}" name="L23-20R (1 Single, 1 Box, 1 Circuit)"/>
    <tableColumn id="553" xr3:uid="{00000000-0010-0000-0800-000029020000}" name="L23-30R (1 Single, 1 Box, 1 Circuit)"/>
    <tableColumn id="554" xr3:uid="{00000000-0010-0000-0800-00002A020000}" name="L24-20R (1 Single, 1 Box, 1 Circuit)"/>
    <tableColumn id="555" xr3:uid="{00000000-0010-0000-0800-00002B020000}" name="L5-15R (1 Duplex, 1 Box, 1 Circuit)"/>
    <tableColumn id="556" xr3:uid="{00000000-0010-0000-0800-00002C020000}" name="L5-15R (1 Single, 1 Box, 1 Circuit)"/>
    <tableColumn id="557" xr3:uid="{00000000-0010-0000-0800-00002D020000}" name="L5-15R (2 Duplexes, 1 Box, 1 Circuit)"/>
    <tableColumn id="558" xr3:uid="{00000000-0010-0000-0800-00002E020000}" name="L5-20R (1 Single, 1 Box, 1 Circuit)"/>
    <tableColumn id="559" xr3:uid="{00000000-0010-0000-0800-00002F020000}" name="L5-20R (2 Singles, 1 Box, 1 Circuit)"/>
    <tableColumn id="560" xr3:uid="{00000000-0010-0000-0800-000030020000}" name="L5-20R (2 Singles, 2 Boxes, 1 Circuit)"/>
    <tableColumn id="561" xr3:uid="{00000000-0010-0000-0800-000031020000}" name="L5-30R (1 Single, 1 Box, 1 Circuit)"/>
    <tableColumn id="562" xr3:uid="{00000000-0010-0000-0800-000032020000}" name="L5-30R (2 Singles, 1 Box, 1 Circuit)"/>
    <tableColumn id="563" xr3:uid="{00000000-0010-0000-0800-000033020000}" name="L5-30R (2 Singles, 2 Boxes, 1 Circuit)"/>
    <tableColumn id="564" xr3:uid="{00000000-0010-0000-0800-000034020000}" name="L6-15R (1 Duplex, 1 Box, 1 Circuit)"/>
    <tableColumn id="565" xr3:uid="{00000000-0010-0000-0800-000035020000}" name="L6-15R (1 Single, 1 Box, 1 Circuit)"/>
    <tableColumn id="566" xr3:uid="{00000000-0010-0000-0800-000036020000}" name="L6-15R (2 Duplexes, 1 Box, 1 Circuit)"/>
    <tableColumn id="567" xr3:uid="{00000000-0010-0000-0800-000037020000}" name="L6-20R (1 Single, 1 Box, 1 Circuit)"/>
    <tableColumn id="568" xr3:uid="{00000000-0010-0000-0800-000038020000}" name="L6-20R (2 Singles, 1 Box, 1 Circuit)"/>
    <tableColumn id="569" xr3:uid="{00000000-0010-0000-0800-000039020000}" name="L6-20R (2 Singles, 2 Boxes, 1 Circuit)"/>
    <tableColumn id="570" xr3:uid="{00000000-0010-0000-0800-00003A020000}" name="L6-30R (1 Single, 1 Box, 1 Circuit)"/>
    <tableColumn id="571" xr3:uid="{00000000-0010-0000-0800-00003B020000}" name="L6-30R (2 Singles, 1 Box, 1 Circuit)"/>
    <tableColumn id="572" xr3:uid="{00000000-0010-0000-0800-00003C020000}" name="L6-30R (2 Singles, 2 Boxes, 1 Circuit)"/>
    <tableColumn id="573" xr3:uid="{00000000-0010-0000-0800-00003D020000}" name="L7-15R (1 Duplex, 1 Box, 1 Circuit)"/>
    <tableColumn id="574" xr3:uid="{00000000-0010-0000-0800-00003E020000}" name="L7-15R (1 Single, 1 Box, 1 Circuit)"/>
    <tableColumn id="575" xr3:uid="{00000000-0010-0000-0800-00003F020000}" name="L7-20R (1 Single, 1 Box, 1 Circuit)"/>
    <tableColumn id="576" xr3:uid="{00000000-0010-0000-0800-000040020000}" name="L7-30R (1 Single, 1 Box, 1 Circuit)"/>
    <tableColumn id="577" xr3:uid="{00000000-0010-0000-0800-000041020000}" name="L8-20R (1 Single, 1 Box, 1 Circuit)"/>
    <tableColumn id="578" xr3:uid="{00000000-0010-0000-0800-000042020000}" name="L8-30R (1 Single, 1 Box, 1 Circuit)"/>
    <tableColumn id="579" xr3:uid="{00000000-0010-0000-0800-000043020000}" name="L9-20R (1 Single, 1 Box, 1 Circuit)"/>
    <tableColumn id="580" xr3:uid="{00000000-0010-0000-0800-000044020000}" name="L9-30R (1 Single, 1 Box, 1 Circuit)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006"/>
  <sheetViews>
    <sheetView showGridLines="0" tabSelected="1" workbookViewId="0">
      <selection activeCell="G2" sqref="G2"/>
    </sheetView>
  </sheetViews>
  <sheetFormatPr defaultRowHeight="15" x14ac:dyDescent="0.25"/>
  <cols>
    <col min="1" max="1" width="7" customWidth="1"/>
    <col min="2" max="2" width="22.28515625" style="89" bestFit="1" customWidth="1"/>
    <col min="3" max="3" width="32.85546875" style="89" bestFit="1" customWidth="1"/>
    <col min="4" max="4" width="12.7109375" customWidth="1"/>
    <col min="5" max="5" width="12.7109375" style="90" customWidth="1"/>
    <col min="6" max="7" width="12.7109375" customWidth="1"/>
    <col min="8" max="8" width="33" bestFit="1" customWidth="1"/>
    <col min="9" max="10" width="12.7109375" customWidth="1"/>
    <col min="11" max="11" width="16.140625" bestFit="1" customWidth="1"/>
    <col min="12" max="12" width="12.7109375" customWidth="1"/>
    <col min="13" max="13" width="48" bestFit="1" customWidth="1"/>
    <col min="14" max="19" width="13.7109375" customWidth="1"/>
    <col min="20" max="20" width="12.7109375" customWidth="1"/>
    <col min="21" max="21" width="13.7109375" customWidth="1"/>
    <col min="22" max="22" width="9.7109375" customWidth="1"/>
    <col min="23" max="24" width="7.7109375" customWidth="1"/>
    <col min="25" max="25" width="8.7109375" customWidth="1"/>
    <col min="26" max="27" width="6.7109375" customWidth="1"/>
    <col min="28" max="28" width="8.7109375" customWidth="1"/>
    <col min="29" max="29" width="16.7109375" customWidth="1"/>
    <col min="30" max="33" width="7.7109375" customWidth="1"/>
    <col min="34" max="37" width="6.7109375" customWidth="1"/>
    <col min="38" max="42" width="11.140625" bestFit="1" customWidth="1"/>
  </cols>
  <sheetData>
    <row r="1" spans="1:42" s="1" customFormat="1" ht="58.5" customHeight="1" x14ac:dyDescent="0.25">
      <c r="B1" s="2"/>
      <c r="C1" s="206" t="s">
        <v>1023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3"/>
      <c r="P1" s="3"/>
      <c r="Q1" s="3"/>
      <c r="R1" s="3"/>
      <c r="S1" s="3"/>
      <c r="T1" s="4"/>
      <c r="U1" s="4"/>
      <c r="V1" s="4"/>
      <c r="W1" s="4"/>
      <c r="X1" s="4"/>
      <c r="Y1" s="4"/>
    </row>
    <row r="2" spans="1:42" s="5" customFormat="1" ht="15" customHeight="1" thickBot="1" x14ac:dyDescent="0.3">
      <c r="B2" s="6"/>
      <c r="C2" s="6"/>
      <c r="D2" s="7"/>
      <c r="E2" s="8"/>
      <c r="F2" s="7"/>
      <c r="G2" s="7"/>
      <c r="H2" s="7"/>
      <c r="I2" s="7"/>
      <c r="J2" s="7"/>
      <c r="K2" s="7"/>
      <c r="L2" s="9"/>
      <c r="M2" s="10"/>
      <c r="N2" s="9"/>
      <c r="O2" s="3"/>
      <c r="P2" s="3"/>
      <c r="Q2" s="3"/>
    </row>
    <row r="3" spans="1:42" s="1" customFormat="1" ht="45" customHeight="1" thickTop="1" x14ac:dyDescent="0.25">
      <c r="B3" s="11"/>
      <c r="C3" s="11"/>
      <c r="D3" s="12"/>
      <c r="E3" s="13"/>
      <c r="F3" s="12"/>
      <c r="G3" s="12"/>
      <c r="H3" s="12"/>
      <c r="I3" s="12"/>
      <c r="J3" s="12"/>
      <c r="K3" s="12"/>
      <c r="L3" s="12"/>
      <c r="M3" s="189" t="s">
        <v>0</v>
      </c>
      <c r="N3" s="190"/>
      <c r="O3" s="190"/>
      <c r="P3" s="190"/>
      <c r="Q3" s="190"/>
      <c r="R3" s="190"/>
      <c r="S3" s="190"/>
      <c r="T3" s="190"/>
      <c r="U3" s="191"/>
      <c r="V3" s="5"/>
      <c r="W3" s="5"/>
      <c r="X3" s="5"/>
      <c r="Y3" s="5"/>
    </row>
    <row r="4" spans="1:42" s="22" customFormat="1" ht="19.5" customHeight="1" thickBot="1" x14ac:dyDescent="0.25">
      <c r="A4" s="14"/>
      <c r="B4" s="15" t="s">
        <v>1</v>
      </c>
      <c r="C4" s="15" t="s">
        <v>2</v>
      </c>
      <c r="D4" s="16" t="s">
        <v>3</v>
      </c>
      <c r="E4" s="17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8" t="s">
        <v>11</v>
      </c>
      <c r="M4" s="19"/>
      <c r="N4" s="16" t="s">
        <v>12</v>
      </c>
      <c r="O4" s="16" t="s">
        <v>13</v>
      </c>
      <c r="P4" s="16" t="s">
        <v>14</v>
      </c>
      <c r="Q4" s="16" t="s">
        <v>15</v>
      </c>
      <c r="R4" s="16" t="s">
        <v>16</v>
      </c>
      <c r="S4" s="20" t="s">
        <v>17</v>
      </c>
      <c r="T4" s="20" t="s">
        <v>17</v>
      </c>
      <c r="U4" s="21" t="s">
        <v>17</v>
      </c>
      <c r="V4" s="192" t="s">
        <v>18</v>
      </c>
      <c r="W4" s="193"/>
      <c r="X4" s="193"/>
      <c r="Y4" s="194"/>
      <c r="Z4" s="186" t="s">
        <v>19</v>
      </c>
      <c r="AA4" s="187"/>
      <c r="AB4" s="187"/>
      <c r="AC4" s="187"/>
      <c r="AD4" s="187"/>
      <c r="AE4" s="187"/>
      <c r="AF4" s="187"/>
      <c r="AG4" s="195"/>
      <c r="AH4" s="186" t="s">
        <v>20</v>
      </c>
      <c r="AI4" s="187"/>
      <c r="AJ4" s="187"/>
      <c r="AK4" s="195"/>
      <c r="AL4" s="186" t="s">
        <v>68</v>
      </c>
      <c r="AM4" s="187"/>
      <c r="AN4" s="187"/>
      <c r="AO4" s="187"/>
      <c r="AP4" s="187"/>
    </row>
    <row r="5" spans="1:42" s="40" customFormat="1" ht="44.45" customHeight="1" x14ac:dyDescent="0.25">
      <c r="A5" s="23" t="s">
        <v>21</v>
      </c>
      <c r="B5" s="24" t="s">
        <v>22</v>
      </c>
      <c r="C5" s="24" t="s">
        <v>23</v>
      </c>
      <c r="D5" s="25" t="s">
        <v>24</v>
      </c>
      <c r="E5" s="26" t="s">
        <v>25</v>
      </c>
      <c r="F5" s="27" t="s">
        <v>26</v>
      </c>
      <c r="G5" s="25" t="s">
        <v>27</v>
      </c>
      <c r="H5" s="27" t="s">
        <v>28</v>
      </c>
      <c r="I5" s="27" t="s">
        <v>29</v>
      </c>
      <c r="J5" s="27" t="s">
        <v>30</v>
      </c>
      <c r="K5" s="27" t="s">
        <v>31</v>
      </c>
      <c r="L5" s="28" t="s">
        <v>32</v>
      </c>
      <c r="M5" s="29" t="s">
        <v>33</v>
      </c>
      <c r="N5" s="30" t="s">
        <v>34</v>
      </c>
      <c r="O5" s="30" t="s">
        <v>35</v>
      </c>
      <c r="P5" s="30" t="s">
        <v>36</v>
      </c>
      <c r="Q5" s="30" t="s">
        <v>37</v>
      </c>
      <c r="R5" s="30" t="s">
        <v>38</v>
      </c>
      <c r="S5" s="31" t="s">
        <v>23</v>
      </c>
      <c r="T5" s="31" t="s">
        <v>39</v>
      </c>
      <c r="U5" s="32" t="s">
        <v>40</v>
      </c>
      <c r="V5" s="33" t="s">
        <v>41</v>
      </c>
      <c r="W5" s="31" t="s">
        <v>42</v>
      </c>
      <c r="X5" s="31" t="s">
        <v>43</v>
      </c>
      <c r="Y5" s="34" t="s">
        <v>44</v>
      </c>
      <c r="Z5" s="35" t="s">
        <v>45</v>
      </c>
      <c r="AA5" s="36" t="s">
        <v>69</v>
      </c>
      <c r="AB5" s="31" t="s">
        <v>46</v>
      </c>
      <c r="AC5" s="31" t="s">
        <v>47</v>
      </c>
      <c r="AD5" s="37" t="s">
        <v>48</v>
      </c>
      <c r="AE5" s="37" t="s">
        <v>49</v>
      </c>
      <c r="AF5" s="37" t="s">
        <v>50</v>
      </c>
      <c r="AG5" s="38" t="s">
        <v>51</v>
      </c>
      <c r="AH5" s="33" t="s">
        <v>45</v>
      </c>
      <c r="AI5" s="36" t="s">
        <v>69</v>
      </c>
      <c r="AJ5" s="31" t="s">
        <v>46</v>
      </c>
      <c r="AK5" s="39" t="s">
        <v>52</v>
      </c>
      <c r="AL5" s="30" t="s">
        <v>47</v>
      </c>
      <c r="AM5" s="30" t="s">
        <v>70</v>
      </c>
      <c r="AN5" s="30" t="s">
        <v>71</v>
      </c>
      <c r="AO5" s="30" t="s">
        <v>72</v>
      </c>
      <c r="AP5" s="30" t="s">
        <v>73</v>
      </c>
    </row>
    <row r="6" spans="1:42" s="58" customFormat="1" ht="12" customHeight="1" thickBot="1" x14ac:dyDescent="0.3">
      <c r="A6" s="41"/>
      <c r="B6" s="42" t="s">
        <v>53</v>
      </c>
      <c r="C6" s="42" t="s">
        <v>53</v>
      </c>
      <c r="D6" s="44" t="s">
        <v>55</v>
      </c>
      <c r="E6" s="42" t="s">
        <v>53</v>
      </c>
      <c r="F6" s="42" t="s">
        <v>53</v>
      </c>
      <c r="G6" s="44" t="s">
        <v>55</v>
      </c>
      <c r="H6" s="42" t="s">
        <v>53</v>
      </c>
      <c r="I6" s="42" t="s">
        <v>53</v>
      </c>
      <c r="J6" s="42" t="s">
        <v>53</v>
      </c>
      <c r="K6" s="42" t="s">
        <v>53</v>
      </c>
      <c r="L6" s="44" t="s">
        <v>55</v>
      </c>
      <c r="M6" s="45" t="s">
        <v>54</v>
      </c>
      <c r="N6" s="46" t="s">
        <v>56</v>
      </c>
      <c r="O6" s="46" t="s">
        <v>56</v>
      </c>
      <c r="P6" s="46" t="s">
        <v>56</v>
      </c>
      <c r="Q6" s="46" t="s">
        <v>56</v>
      </c>
      <c r="R6" s="47" t="s">
        <v>56</v>
      </c>
      <c r="S6" s="48"/>
      <c r="T6" s="43" t="s">
        <v>54</v>
      </c>
      <c r="U6" s="49"/>
      <c r="V6" s="50"/>
      <c r="W6" s="51" t="s">
        <v>54</v>
      </c>
      <c r="X6" s="52"/>
      <c r="Y6" s="53"/>
      <c r="Z6" s="50"/>
      <c r="AA6" s="54"/>
      <c r="AB6" s="54"/>
      <c r="AC6" s="43" t="s">
        <v>54</v>
      </c>
      <c r="AD6" s="55"/>
      <c r="AE6" s="54"/>
      <c r="AF6" s="54"/>
      <c r="AG6" s="49"/>
      <c r="AH6" s="56"/>
      <c r="AI6" s="57" t="s">
        <v>54</v>
      </c>
      <c r="AJ6" s="57"/>
      <c r="AK6" s="49"/>
      <c r="AL6" s="47" t="s">
        <v>56</v>
      </c>
      <c r="AM6" s="47" t="s">
        <v>56</v>
      </c>
      <c r="AN6" s="47" t="s">
        <v>56</v>
      </c>
      <c r="AO6" s="47" t="s">
        <v>56</v>
      </c>
      <c r="AP6" s="47" t="s">
        <v>56</v>
      </c>
    </row>
    <row r="7" spans="1:42" s="76" customFormat="1" ht="15.75" thickTop="1" x14ac:dyDescent="0.25">
      <c r="A7" s="59">
        <v>1</v>
      </c>
      <c r="B7" s="182"/>
      <c r="C7" s="182"/>
      <c r="D7" s="183"/>
      <c r="E7" s="180" t="str">
        <f>_xlfn.IFNA(HLOOKUP(TEXT(C7,"#"),Table_Conduit[#All],2,FALSE),"")</f>
        <v/>
      </c>
      <c r="F7" s="181" t="str">
        <f t="shared" ref="F7:F13" si="0">IF(C7&lt;&gt;"","BLACK","")</f>
        <v/>
      </c>
      <c r="G7" s="183"/>
      <c r="H7" s="180" t="str">
        <f>_xlfn.IFNA(IF(HLOOKUP(TEXT(C7,"#"),Table_BoxMaterial[#All],2,FALSE)=0,"",HLOOKUP(TEXT(C7,"#"),Table_BoxMaterial[#All],2,FALSE)),"")</f>
        <v/>
      </c>
      <c r="I7" s="183" t="str">
        <f>_xlfn.IFNA(HLOOKUP(TEXT(C7,"#"),Table_MountingKits[#All],2,FALSE),"")</f>
        <v/>
      </c>
      <c r="J7" s="183" t="str">
        <f>_xlfn.IFNA(HLOOKUP(H7,Table_BoxColors[#All],2,FALSE),"")</f>
        <v/>
      </c>
      <c r="K7" s="183" t="str">
        <f t="shared" ref="K7:K8" si="1">IF(C7&lt;&gt;"","No","")</f>
        <v/>
      </c>
      <c r="L7" s="184" t="str">
        <f t="shared" ref="L7:L13" si="2">IF(C7&lt;&gt;"",1,"")</f>
        <v/>
      </c>
      <c r="M7" s="185" t="str">
        <f>_xlfn.IFNA("E-"&amp;VLOOKUP(C7,Table_PN_DeviceType[],2,TRUE),"")&amp;IF(D7&lt;&gt;"",IF(D7&gt;99,D7,IF(D7&gt;9,"0"&amp;D7,"00"&amp;D7))&amp;VLOOKUP(E7,Table_PN_ConduitSize[],2,FALSE)&amp;VLOOKUP(F7,Table_PN_ConduitColor[],2,FALSE)&amp;IF(G7&lt;10,"0"&amp;G7,G7)&amp;VLOOKUP(H7,Table_PN_BoxMaterial[],2,FALSE)&amp;IF(I7&lt;&gt;"",VLOOKUP(I7,Table_PN_MountingKit[],2,FALSE)&amp;IF(OR(J7="Yes"),VLOOKUP(F7,Table_PN_BoxColor[],2,FALSE),"")&amp;VLOOKUP(K7,Table_PN_CircuitBreaker[],2,FALSE),""),"")</f>
        <v/>
      </c>
      <c r="N7" s="65"/>
      <c r="O7" s="65"/>
      <c r="P7" s="65"/>
      <c r="Q7" s="65"/>
      <c r="R7" s="65"/>
      <c r="S7" s="170" t="str">
        <f>IFERROR(VLOOKUP(C7,Table_DevicePN[],2,FALSE),"")</f>
        <v/>
      </c>
      <c r="T7" s="66" t="str">
        <f t="shared" ref="T7:T9" si="3">IF(LEN(D7)&gt;0,D7,"")</f>
        <v/>
      </c>
      <c r="U7" s="67"/>
      <c r="V7" s="68" t="str">
        <f t="shared" ref="V7:V9" si="4">IFERROR(VLOOKUP(C7,TechnicalDataLookup,2,FALSE),"")</f>
        <v/>
      </c>
      <c r="W7" s="66" t="str">
        <f t="shared" ref="W7:W9" si="5">IFERROR(VLOOKUP(C7,TechnicalDataLookup,3,FALSE),"")</f>
        <v/>
      </c>
      <c r="X7" s="66" t="str">
        <f t="shared" ref="X7:X9" si="6">IFERROR(VLOOKUP(C7,TechnicalDataLookup,4,FALSE),"")</f>
        <v/>
      </c>
      <c r="Y7" s="69" t="str">
        <f t="shared" ref="Y7:Y9" si="7">IFERROR(VLOOKUP(C7,TechnicalDataLookup,5,FALSE),"")</f>
        <v/>
      </c>
      <c r="Z7" s="70" t="str">
        <f t="shared" ref="Z7:Z9" si="8">IFERROR(VLOOKUP(C7,TechnicalDataLookup,6,FALSE),"")</f>
        <v/>
      </c>
      <c r="AA7" s="66" t="str">
        <f t="shared" ref="AA7:AA9" si="9">IFERROR(VLOOKUP(C7,TechnicalDataLookup,7,FALSE),"")</f>
        <v/>
      </c>
      <c r="AB7" s="66" t="str">
        <f t="shared" ref="AB7:AB9" si="10">IFERROR(VLOOKUP(C7,TechnicalDataLookup,8,FALSE),"")</f>
        <v/>
      </c>
      <c r="AC7" s="66" t="str">
        <f t="shared" ref="AC7:AC9" si="11">IFERROR(VLOOKUP(C7,TechnicalDataLookup,9,FALSE),"")</f>
        <v/>
      </c>
      <c r="AD7" s="71" t="str">
        <f t="shared" ref="AD7:AD9" si="12">IFERROR(VLOOKUP(C7,TechnicalDataLookup,10,FALSE),"")</f>
        <v/>
      </c>
      <c r="AE7" s="72" t="str">
        <f t="shared" ref="AE7:AE9" si="13">IFERROR(VLOOKUP(C7,TechnicalDataLookup,11,FALSE),"")</f>
        <v/>
      </c>
      <c r="AF7" s="72" t="str">
        <f t="shared" ref="AF7:AF9" si="14">IFERROR(VLOOKUP(C7,TechnicalDataLookup,12,FALSE),"")</f>
        <v/>
      </c>
      <c r="AG7" s="73" t="str">
        <f t="shared" ref="AG7:AG9" si="15">IFERROR(VLOOKUP(C7,TechnicalDataLookup,13,FALSE),"")</f>
        <v/>
      </c>
      <c r="AH7" s="74" t="str">
        <f t="shared" ref="AH7:AH9" si="16">IFERROR(VLOOKUP(C7,TechnicalDataLookup,14,FALSE),"")</f>
        <v/>
      </c>
      <c r="AI7" s="71" t="str">
        <f t="shared" ref="AI7:AI9" si="17">IFERROR(VLOOKUP(C7,TechnicalDataLookup,15,FALSE),"")</f>
        <v/>
      </c>
      <c r="AJ7" s="71" t="str">
        <f t="shared" ref="AJ7:AJ9" si="18">IFERROR(VLOOKUP(C7,TechnicalDataLookup,16,FALSE),"")</f>
        <v/>
      </c>
      <c r="AK7" s="75" t="str">
        <f t="shared" ref="AK7:AK9" si="19">IFERROR(VLOOKUP(C7,TechnicalDataLookup,17,FALSE),"")</f>
        <v/>
      </c>
      <c r="AL7" s="66" t="s">
        <v>59</v>
      </c>
      <c r="AM7" s="71" t="s">
        <v>59</v>
      </c>
      <c r="AN7" s="72" t="s">
        <v>59</v>
      </c>
      <c r="AO7" s="72" t="s">
        <v>59</v>
      </c>
      <c r="AP7" s="73" t="s">
        <v>59</v>
      </c>
    </row>
    <row r="8" spans="1:42" s="76" customFormat="1" x14ac:dyDescent="0.25">
      <c r="A8" s="77">
        <v>2</v>
      </c>
      <c r="B8" s="182"/>
      <c r="C8" s="182"/>
      <c r="D8" s="183"/>
      <c r="E8" s="180" t="str">
        <f>_xlfn.IFNA(HLOOKUP(TEXT(C8,"#"),Table_Conduit[#All],2,FALSE),"")</f>
        <v/>
      </c>
      <c r="F8" s="181" t="str">
        <f t="shared" si="0"/>
        <v/>
      </c>
      <c r="G8" s="183"/>
      <c r="H8" s="180" t="str">
        <f>_xlfn.IFNA(IF(HLOOKUP(TEXT(C8,"#"),Table_BoxMaterial[#All],2,FALSE)=0,"",HLOOKUP(TEXT(C8,"#"),Table_BoxMaterial[#All],2,FALSE)),"")</f>
        <v/>
      </c>
      <c r="I8" s="183" t="str">
        <f>_xlfn.IFNA(HLOOKUP(TEXT(C8,"#"),Table_MountingKits[#All],2,FALSE),"")</f>
        <v/>
      </c>
      <c r="J8" s="183" t="str">
        <f>_xlfn.IFNA(HLOOKUP(H8,Table_BoxColors[#All],2,FALSE),"")</f>
        <v/>
      </c>
      <c r="K8" s="183" t="str">
        <f t="shared" si="1"/>
        <v/>
      </c>
      <c r="L8" s="184" t="str">
        <f t="shared" si="2"/>
        <v/>
      </c>
      <c r="M8" s="185" t="str">
        <f>_xlfn.IFNA("E-"&amp;VLOOKUP(C8,Table_PN_DeviceType[],2,TRUE),"")&amp;IF(D8&lt;&gt;"",IF(D8&gt;99,D8,IF(D8&gt;9,"0"&amp;D8,"00"&amp;D8))&amp;VLOOKUP(E8,Table_PN_ConduitSize[],2,FALSE)&amp;VLOOKUP(F8,Table_PN_ConduitColor[],2,FALSE)&amp;IF(G8&lt;10,"0"&amp;G8,G8)&amp;VLOOKUP(H8,Table_PN_BoxMaterial[],2,FALSE)&amp;IF(I8&lt;&gt;"",VLOOKUP(I8,Table_PN_MountingKit[],2,FALSE)&amp;IF(OR(J8="Yes"),VLOOKUP(F8,Table_PN_BoxColor[],2,FALSE),"")&amp;VLOOKUP(K8,Table_PN_CircuitBreaker[],2,FALSE),""),"")</f>
        <v/>
      </c>
      <c r="N8" s="65"/>
      <c r="O8" s="65"/>
      <c r="P8" s="65"/>
      <c r="Q8" s="65"/>
      <c r="R8" s="65"/>
      <c r="S8" s="170" t="str">
        <f>IFERROR(VLOOKUP(C8,Table_DevicePN[],2,FALSE),"")</f>
        <v/>
      </c>
      <c r="T8" s="66" t="str">
        <f t="shared" si="3"/>
        <v/>
      </c>
      <c r="U8" s="67"/>
      <c r="V8" s="68" t="str">
        <f t="shared" si="4"/>
        <v/>
      </c>
      <c r="W8" s="66" t="str">
        <f t="shared" si="5"/>
        <v/>
      </c>
      <c r="X8" s="66" t="str">
        <f t="shared" si="6"/>
        <v/>
      </c>
      <c r="Y8" s="69" t="str">
        <f t="shared" si="7"/>
        <v/>
      </c>
      <c r="Z8" s="70" t="str">
        <f t="shared" si="8"/>
        <v/>
      </c>
      <c r="AA8" s="66" t="str">
        <f t="shared" si="9"/>
        <v/>
      </c>
      <c r="AB8" s="66" t="str">
        <f t="shared" si="10"/>
        <v/>
      </c>
      <c r="AC8" s="66" t="str">
        <f t="shared" si="11"/>
        <v/>
      </c>
      <c r="AD8" s="71" t="str">
        <f t="shared" si="12"/>
        <v/>
      </c>
      <c r="AE8" s="72" t="str">
        <f t="shared" si="13"/>
        <v/>
      </c>
      <c r="AF8" s="72" t="str">
        <f t="shared" si="14"/>
        <v/>
      </c>
      <c r="AG8" s="73" t="str">
        <f t="shared" si="15"/>
        <v/>
      </c>
      <c r="AH8" s="74" t="str">
        <f t="shared" si="16"/>
        <v/>
      </c>
      <c r="AI8" s="71" t="str">
        <f t="shared" si="17"/>
        <v/>
      </c>
      <c r="AJ8" s="71" t="str">
        <f t="shared" si="18"/>
        <v/>
      </c>
      <c r="AK8" s="75" t="str">
        <f t="shared" si="19"/>
        <v/>
      </c>
      <c r="AL8" s="66" t="s">
        <v>59</v>
      </c>
      <c r="AM8" s="71" t="s">
        <v>59</v>
      </c>
      <c r="AN8" s="72" t="s">
        <v>59</v>
      </c>
      <c r="AO8" s="72" t="s">
        <v>59</v>
      </c>
      <c r="AP8" s="73" t="s">
        <v>59</v>
      </c>
    </row>
    <row r="9" spans="1:42" s="76" customFormat="1" x14ac:dyDescent="0.25">
      <c r="A9" s="77">
        <v>3</v>
      </c>
      <c r="B9" s="182"/>
      <c r="C9" s="182"/>
      <c r="D9" s="183"/>
      <c r="E9" s="180" t="str">
        <f>_xlfn.IFNA(HLOOKUP(TEXT(C9,"#"),Table_Conduit[#All],2,FALSE),"")</f>
        <v/>
      </c>
      <c r="F9" s="181" t="str">
        <f t="shared" si="0"/>
        <v/>
      </c>
      <c r="G9" s="183"/>
      <c r="H9" s="180" t="str">
        <f>_xlfn.IFNA(IF(HLOOKUP(TEXT(C9,"#"),Table_BoxMaterial[#All],2,FALSE)=0,"",HLOOKUP(TEXT(C9,"#"),Table_BoxMaterial[#All],2,FALSE)),"")</f>
        <v/>
      </c>
      <c r="I9" s="183" t="str">
        <f>_xlfn.IFNA(HLOOKUP(TEXT(C9,"#"),Table_MountingKits[#All],2,FALSE),"")</f>
        <v/>
      </c>
      <c r="J9" s="183" t="str">
        <f>_xlfn.IFNA(HLOOKUP(H9,Table_BoxColors[#All],2,FALSE),"")</f>
        <v/>
      </c>
      <c r="K9" s="183" t="str">
        <f t="shared" ref="K9:K13" si="20">IF(C9&lt;&gt;"","No","")</f>
        <v/>
      </c>
      <c r="L9" s="184" t="str">
        <f t="shared" si="2"/>
        <v/>
      </c>
      <c r="M9" s="185" t="str">
        <f>_xlfn.IFNA("E-"&amp;VLOOKUP(C9,Table_PN_DeviceType[],2,TRUE),"")&amp;IF(D9&lt;&gt;"",IF(D9&gt;99,D9,IF(D9&gt;9,"0"&amp;D9,"00"&amp;D9))&amp;VLOOKUP(E9,Table_PN_ConduitSize[],2,FALSE)&amp;VLOOKUP(F9,Table_PN_ConduitColor[],2,FALSE)&amp;IF(G9&lt;10,"0"&amp;G9,G9)&amp;VLOOKUP(H9,Table_PN_BoxMaterial[],2,FALSE)&amp;IF(I9&lt;&gt;"",VLOOKUP(I9,Table_PN_MountingKit[],2,FALSE)&amp;IF(OR(J9="Yes"),VLOOKUP(F9,Table_PN_BoxColor[],2,FALSE),"")&amp;VLOOKUP(K9,Table_PN_CircuitBreaker[],2,FALSE),""),"")</f>
        <v/>
      </c>
      <c r="N9" s="65"/>
      <c r="O9" s="65"/>
      <c r="P9" s="65"/>
      <c r="Q9" s="65"/>
      <c r="R9" s="65"/>
      <c r="S9" s="170" t="str">
        <f>IFERROR(VLOOKUP(C9,Table_DevicePN[],2,FALSE),"")</f>
        <v/>
      </c>
      <c r="T9" s="66" t="str">
        <f t="shared" si="3"/>
        <v/>
      </c>
      <c r="U9" s="67"/>
      <c r="V9" s="68" t="str">
        <f t="shared" si="4"/>
        <v/>
      </c>
      <c r="W9" s="66" t="str">
        <f t="shared" si="5"/>
        <v/>
      </c>
      <c r="X9" s="66" t="str">
        <f t="shared" si="6"/>
        <v/>
      </c>
      <c r="Y9" s="69" t="str">
        <f t="shared" si="7"/>
        <v/>
      </c>
      <c r="Z9" s="70" t="str">
        <f t="shared" si="8"/>
        <v/>
      </c>
      <c r="AA9" s="66" t="str">
        <f t="shared" si="9"/>
        <v/>
      </c>
      <c r="AB9" s="66" t="str">
        <f t="shared" si="10"/>
        <v/>
      </c>
      <c r="AC9" s="66" t="str">
        <f t="shared" si="11"/>
        <v/>
      </c>
      <c r="AD9" s="71" t="str">
        <f t="shared" si="12"/>
        <v/>
      </c>
      <c r="AE9" s="72" t="str">
        <f t="shared" si="13"/>
        <v/>
      </c>
      <c r="AF9" s="72" t="str">
        <f t="shared" si="14"/>
        <v/>
      </c>
      <c r="AG9" s="73" t="str">
        <f t="shared" si="15"/>
        <v/>
      </c>
      <c r="AH9" s="74" t="str">
        <f t="shared" si="16"/>
        <v/>
      </c>
      <c r="AI9" s="71" t="str">
        <f t="shared" si="17"/>
        <v/>
      </c>
      <c r="AJ9" s="71" t="str">
        <f t="shared" si="18"/>
        <v/>
      </c>
      <c r="AK9" s="75" t="str">
        <f t="shared" si="19"/>
        <v/>
      </c>
      <c r="AL9" s="66" t="s">
        <v>59</v>
      </c>
      <c r="AM9" s="71" t="s">
        <v>59</v>
      </c>
      <c r="AN9" s="72" t="s">
        <v>59</v>
      </c>
      <c r="AO9" s="72" t="s">
        <v>59</v>
      </c>
      <c r="AP9" s="73" t="s">
        <v>59</v>
      </c>
    </row>
    <row r="10" spans="1:42" s="76" customFormat="1" x14ac:dyDescent="0.25">
      <c r="A10" s="77">
        <f t="shared" ref="A10:A71" si="21">ROW()-6</f>
        <v>4</v>
      </c>
      <c r="B10" s="182"/>
      <c r="C10" s="182"/>
      <c r="D10" s="183"/>
      <c r="E10" s="180" t="str">
        <f>_xlfn.IFNA(HLOOKUP(TEXT(C10,"#"),Table_Conduit[#All],2,FALSE),"")</f>
        <v/>
      </c>
      <c r="F10" s="181" t="str">
        <f t="shared" si="0"/>
        <v/>
      </c>
      <c r="G10" s="183"/>
      <c r="H10" s="180" t="str">
        <f>_xlfn.IFNA(IF(HLOOKUP(TEXT(C10,"#"),Table_BoxMaterial[#All],2,FALSE)=0,"",HLOOKUP(TEXT(C10,"#"),Table_BoxMaterial[#All],2,FALSE)),"")</f>
        <v/>
      </c>
      <c r="I10" s="183" t="str">
        <f>_xlfn.IFNA(HLOOKUP(TEXT(C10,"#"),Table_MountingKits[#All],2,FALSE),"")</f>
        <v/>
      </c>
      <c r="J10" s="183" t="str">
        <f>_xlfn.IFNA(HLOOKUP(H10,Table_BoxColors[#All],2,FALSE),"")</f>
        <v/>
      </c>
      <c r="K10" s="183" t="str">
        <f t="shared" si="20"/>
        <v/>
      </c>
      <c r="L10" s="184" t="str">
        <f t="shared" si="2"/>
        <v/>
      </c>
      <c r="M10" s="185" t="str">
        <f>_xlfn.IFNA("E-"&amp;VLOOKUP(C10,Table_PN_DeviceType[],2,TRUE),"")&amp;IF(D10&lt;&gt;"",IF(D10&gt;99,D10,IF(D10&gt;9,"0"&amp;D10,"00"&amp;D10))&amp;VLOOKUP(E10,Table_PN_ConduitSize[],2,FALSE)&amp;VLOOKUP(F10,Table_PN_ConduitColor[],2,FALSE)&amp;IF(G10&lt;10,"0"&amp;G10,G10)&amp;VLOOKUP(H10,Table_PN_BoxMaterial[],2,FALSE)&amp;IF(I10&lt;&gt;"",VLOOKUP(I10,Table_PN_MountingKit[],2,FALSE)&amp;IF(OR(J10="Yes"),VLOOKUP(F10,Table_PN_BoxColor[],2,FALSE),"")&amp;VLOOKUP(K10,Table_PN_CircuitBreaker[],2,FALSE),""),"")</f>
        <v/>
      </c>
      <c r="N10" s="178"/>
      <c r="O10" s="178"/>
      <c r="P10" s="178"/>
      <c r="Q10" s="178"/>
      <c r="R10" s="178"/>
      <c r="S10" s="170" t="str">
        <f>IFERROR(VLOOKUP(C10,Table_DevicePN[],2,FALSE),"")</f>
        <v/>
      </c>
      <c r="T10" s="170" t="str">
        <f t="shared" ref="T10" si="22">IF(LEN(D10)&gt;0,D10,"")</f>
        <v/>
      </c>
      <c r="U10" s="179"/>
      <c r="V10" s="169" t="str">
        <f t="shared" ref="V10" si="23">IFERROR(VLOOKUP(C10,TechnicalDataLookup,2,FALSE),"")</f>
        <v/>
      </c>
      <c r="W10" s="170" t="str">
        <f t="shared" ref="W10" si="24">IFERROR(VLOOKUP(C10,TechnicalDataLookup,3,FALSE),"")</f>
        <v/>
      </c>
      <c r="X10" s="170" t="str">
        <f t="shared" ref="X10" si="25">IFERROR(VLOOKUP(C10,TechnicalDataLookup,4,FALSE),"")</f>
        <v/>
      </c>
      <c r="Y10" s="171" t="str">
        <f t="shared" ref="Y10" si="26">IFERROR(VLOOKUP(C10,TechnicalDataLookup,5,FALSE),"")</f>
        <v/>
      </c>
      <c r="Z10" s="172" t="str">
        <f t="shared" ref="Z10" si="27">IFERROR(VLOOKUP(C10,TechnicalDataLookup,6,FALSE),"")</f>
        <v/>
      </c>
      <c r="AA10" s="170" t="str">
        <f t="shared" ref="AA10" si="28">IFERROR(VLOOKUP(C10,TechnicalDataLookup,7,FALSE),"")</f>
        <v/>
      </c>
      <c r="AB10" s="170" t="str">
        <f t="shared" ref="AB10" si="29">IFERROR(VLOOKUP(C10,TechnicalDataLookup,8,FALSE),"")</f>
        <v/>
      </c>
      <c r="AC10" s="170" t="str">
        <f t="shared" ref="AC10" si="30">IFERROR(VLOOKUP(C10,TechnicalDataLookup,9,FALSE),"")</f>
        <v/>
      </c>
      <c r="AD10" s="173" t="str">
        <f t="shared" ref="AD10" si="31">IFERROR(VLOOKUP(C10,TechnicalDataLookup,10,FALSE),"")</f>
        <v/>
      </c>
      <c r="AE10" s="174" t="str">
        <f t="shared" ref="AE10" si="32">IFERROR(VLOOKUP(C10,TechnicalDataLookup,11,FALSE),"")</f>
        <v/>
      </c>
      <c r="AF10" s="174" t="str">
        <f t="shared" ref="AF10" si="33">IFERROR(VLOOKUP(C10,TechnicalDataLookup,12,FALSE),"")</f>
        <v/>
      </c>
      <c r="AG10" s="175" t="str">
        <f t="shared" ref="AG10" si="34">IFERROR(VLOOKUP(C10,TechnicalDataLookup,13,FALSE),"")</f>
        <v/>
      </c>
      <c r="AH10" s="176" t="str">
        <f t="shared" ref="AH10" si="35">IFERROR(VLOOKUP(C10,TechnicalDataLookup,14,FALSE),"")</f>
        <v/>
      </c>
      <c r="AI10" s="173" t="str">
        <f t="shared" ref="AI10" si="36">IFERROR(VLOOKUP(C10,TechnicalDataLookup,15,FALSE),"")</f>
        <v/>
      </c>
      <c r="AJ10" s="173" t="str">
        <f t="shared" ref="AJ10" si="37">IFERROR(VLOOKUP(C10,TechnicalDataLookup,16,FALSE),"")</f>
        <v/>
      </c>
      <c r="AK10" s="177" t="str">
        <f t="shared" ref="AK10" si="38">IFERROR(VLOOKUP(C10,TechnicalDataLookup,17,FALSE),"")</f>
        <v/>
      </c>
      <c r="AL10" s="170" t="str">
        <f t="shared" ref="AL10" si="39">IFERROR(VLOOKUP(K10,TechnicalDataLookup,9,FALSE),"")</f>
        <v/>
      </c>
      <c r="AM10" s="173" t="str">
        <f t="shared" ref="AM10" si="40">IFERROR(VLOOKUP(K10,TechnicalDataLookup,10,FALSE),"")</f>
        <v/>
      </c>
      <c r="AN10" s="174" t="str">
        <f t="shared" ref="AN10" si="41">IFERROR(VLOOKUP(K10,TechnicalDataLookup,11,FALSE),"")</f>
        <v/>
      </c>
      <c r="AO10" s="174" t="str">
        <f t="shared" ref="AO10" si="42">IFERROR(VLOOKUP(K10,TechnicalDataLookup,12,FALSE),"")</f>
        <v/>
      </c>
      <c r="AP10" s="175" t="str">
        <f t="shared" ref="AP10" si="43">IFERROR(VLOOKUP(K10,TechnicalDataLookup,13,FALSE),"")</f>
        <v/>
      </c>
    </row>
    <row r="11" spans="1:42" s="76" customFormat="1" x14ac:dyDescent="0.25">
      <c r="A11" s="77">
        <f t="shared" si="21"/>
        <v>5</v>
      </c>
      <c r="B11" s="182"/>
      <c r="C11" s="182"/>
      <c r="D11" s="183"/>
      <c r="E11" s="180" t="str">
        <f>_xlfn.IFNA(HLOOKUP(TEXT(C11,"#"),Table_Conduit[#All],2,FALSE),"")</f>
        <v/>
      </c>
      <c r="F11" s="181" t="str">
        <f t="shared" si="0"/>
        <v/>
      </c>
      <c r="G11" s="183"/>
      <c r="H11" s="180" t="str">
        <f>_xlfn.IFNA(IF(HLOOKUP(TEXT(C11,"#"),Table_BoxMaterial[#All],2,FALSE)=0,"",HLOOKUP(TEXT(C11,"#"),Table_BoxMaterial[#All],2,FALSE)),"")</f>
        <v/>
      </c>
      <c r="I11" s="183" t="str">
        <f>_xlfn.IFNA(HLOOKUP(TEXT(C11,"#"),Table_MountingKits[#All],2,FALSE),"")</f>
        <v/>
      </c>
      <c r="J11" s="183" t="str">
        <f>_xlfn.IFNA(HLOOKUP(H11,Table_BoxColors[#All],2,FALSE),"")</f>
        <v/>
      </c>
      <c r="K11" s="183" t="str">
        <f t="shared" si="20"/>
        <v/>
      </c>
      <c r="L11" s="184" t="str">
        <f t="shared" si="2"/>
        <v/>
      </c>
      <c r="M11" s="185" t="str">
        <f>_xlfn.IFNA("E-"&amp;VLOOKUP(C11,Table_PN_DeviceType[],2,TRUE),"")&amp;IF(D11&lt;&gt;"",IF(D11&gt;99,D11,IF(D11&gt;9,"0"&amp;D11,"00"&amp;D11))&amp;VLOOKUP(E11,Table_PN_ConduitSize[],2,FALSE)&amp;VLOOKUP(F11,Table_PN_ConduitColor[],2,FALSE)&amp;IF(G11&lt;10,"0"&amp;G11,G11)&amp;VLOOKUP(H11,Table_PN_BoxMaterial[],2,FALSE)&amp;IF(I11&lt;&gt;"",VLOOKUP(I11,Table_PN_MountingKit[],2,FALSE)&amp;IF(OR(J11="Yes"),VLOOKUP(F11,Table_PN_BoxColor[],2,FALSE),"")&amp;VLOOKUP(K11,Table_PN_CircuitBreaker[],2,FALSE),""),"")</f>
        <v/>
      </c>
      <c r="N11" s="65"/>
      <c r="O11" s="65"/>
      <c r="P11" s="65"/>
      <c r="Q11" s="65"/>
      <c r="R11" s="65"/>
      <c r="S11" s="170" t="str">
        <f>IFERROR(VLOOKUP(C11,Table_DevicePN[],2,FALSE),"")</f>
        <v/>
      </c>
      <c r="T11" s="66" t="str">
        <f t="shared" ref="T11:T74" si="44">IF(LEN(D11)&gt;0,D11,"")</f>
        <v/>
      </c>
      <c r="U11" s="67"/>
      <c r="V11" s="68" t="str">
        <f t="shared" ref="V11:V74" si="45">IFERROR(VLOOKUP(C11,TechnicalDataLookup,2,FALSE),"")</f>
        <v/>
      </c>
      <c r="W11" s="66" t="str">
        <f t="shared" ref="W11:W74" si="46">IFERROR(VLOOKUP(C11,TechnicalDataLookup,3,FALSE),"")</f>
        <v/>
      </c>
      <c r="X11" s="66" t="str">
        <f t="shared" ref="X11:X74" si="47">IFERROR(VLOOKUP(C11,TechnicalDataLookup,4,FALSE),"")</f>
        <v/>
      </c>
      <c r="Y11" s="69" t="str">
        <f t="shared" ref="Y11:Y74" si="48">IFERROR(VLOOKUP(C11,TechnicalDataLookup,5,FALSE),"")</f>
        <v/>
      </c>
      <c r="Z11" s="70" t="str">
        <f t="shared" ref="Z11:Z74" si="49">IFERROR(VLOOKUP(C11,TechnicalDataLookup,6,FALSE),"")</f>
        <v/>
      </c>
      <c r="AA11" s="66" t="str">
        <f t="shared" ref="AA11:AA74" si="50">IFERROR(VLOOKUP(C11,TechnicalDataLookup,7,FALSE),"")</f>
        <v/>
      </c>
      <c r="AB11" s="66" t="str">
        <f t="shared" ref="AB11:AB74" si="51">IFERROR(VLOOKUP(C11,TechnicalDataLookup,8,FALSE),"")</f>
        <v/>
      </c>
      <c r="AC11" s="66" t="str">
        <f t="shared" ref="AC11:AC74" si="52">IFERROR(VLOOKUP(C11,TechnicalDataLookup,9,FALSE),"")</f>
        <v/>
      </c>
      <c r="AD11" s="71" t="str">
        <f t="shared" ref="AD11:AD74" si="53">IFERROR(VLOOKUP(C11,TechnicalDataLookup,10,FALSE),"")</f>
        <v/>
      </c>
      <c r="AE11" s="72" t="str">
        <f t="shared" ref="AE11:AE74" si="54">IFERROR(VLOOKUP(C11,TechnicalDataLookup,11,FALSE),"")</f>
        <v/>
      </c>
      <c r="AF11" s="72" t="str">
        <f t="shared" ref="AF11:AF74" si="55">IFERROR(VLOOKUP(C11,TechnicalDataLookup,12,FALSE),"")</f>
        <v/>
      </c>
      <c r="AG11" s="73" t="str">
        <f t="shared" ref="AG11:AG74" si="56">IFERROR(VLOOKUP(C11,TechnicalDataLookup,13,FALSE),"")</f>
        <v/>
      </c>
      <c r="AH11" s="74" t="str">
        <f t="shared" ref="AH11:AH74" si="57">IFERROR(VLOOKUP(C11,TechnicalDataLookup,14,FALSE),"")</f>
        <v/>
      </c>
      <c r="AI11" s="71" t="str">
        <f t="shared" ref="AI11:AI74" si="58">IFERROR(VLOOKUP(C11,TechnicalDataLookup,15,FALSE),"")</f>
        <v/>
      </c>
      <c r="AJ11" s="71" t="str">
        <f t="shared" ref="AJ11:AJ74" si="59">IFERROR(VLOOKUP(C11,TechnicalDataLookup,16,FALSE),"")</f>
        <v/>
      </c>
      <c r="AK11" s="75" t="str">
        <f t="shared" ref="AK11:AK74" si="60">IFERROR(VLOOKUP(C11,TechnicalDataLookup,17,FALSE),"")</f>
        <v/>
      </c>
      <c r="AL11" s="66" t="str">
        <f t="shared" ref="AL11:AL74" si="61">IFERROR(VLOOKUP(K11,TechnicalDataLookup,9,FALSE),"")</f>
        <v/>
      </c>
      <c r="AM11" s="71" t="str">
        <f t="shared" ref="AM11:AM74" si="62">IFERROR(VLOOKUP(K11,TechnicalDataLookup,10,FALSE),"")</f>
        <v/>
      </c>
      <c r="AN11" s="72" t="str">
        <f t="shared" ref="AN11:AN74" si="63">IFERROR(VLOOKUP(K11,TechnicalDataLookup,11,FALSE),"")</f>
        <v/>
      </c>
      <c r="AO11" s="72" t="str">
        <f t="shared" ref="AO11:AO74" si="64">IFERROR(VLOOKUP(K11,TechnicalDataLookup,12,FALSE),"")</f>
        <v/>
      </c>
      <c r="AP11" s="73" t="str">
        <f t="shared" ref="AP11:AP74" si="65">IFERROR(VLOOKUP(K11,TechnicalDataLookup,13,FALSE),"")</f>
        <v/>
      </c>
    </row>
    <row r="12" spans="1:42" s="76" customFormat="1" x14ac:dyDescent="0.25">
      <c r="A12" s="77">
        <f t="shared" si="21"/>
        <v>6</v>
      </c>
      <c r="B12" s="182"/>
      <c r="C12" s="182"/>
      <c r="D12" s="183"/>
      <c r="E12" s="180" t="str">
        <f>_xlfn.IFNA(HLOOKUP(TEXT(C12,"#"),Table_Conduit[#All],2,FALSE),"")</f>
        <v/>
      </c>
      <c r="F12" s="181" t="str">
        <f t="shared" si="0"/>
        <v/>
      </c>
      <c r="G12" s="183"/>
      <c r="H12" s="180" t="str">
        <f>_xlfn.IFNA(IF(HLOOKUP(TEXT(C12,"#"),Table_BoxMaterial[#All],2,FALSE)=0,"",HLOOKUP(TEXT(C12,"#"),Table_BoxMaterial[#All],2,FALSE)),"")</f>
        <v/>
      </c>
      <c r="I12" s="183" t="str">
        <f>_xlfn.IFNA(HLOOKUP(TEXT(C12,"#"),Table_MountingKits[#All],2,FALSE),"")</f>
        <v/>
      </c>
      <c r="J12" s="183" t="str">
        <f>_xlfn.IFNA(HLOOKUP(H12,Table_BoxColors[#All],2,FALSE),"")</f>
        <v/>
      </c>
      <c r="K12" s="183" t="str">
        <f t="shared" si="20"/>
        <v/>
      </c>
      <c r="L12" s="184" t="str">
        <f t="shared" si="2"/>
        <v/>
      </c>
      <c r="M12" s="185" t="str">
        <f>_xlfn.IFNA("E-"&amp;VLOOKUP(C12,Table_PN_DeviceType[],2,TRUE),"")&amp;IF(D12&lt;&gt;"",IF(D12&gt;99,D12,IF(D12&gt;9,"0"&amp;D12,"00"&amp;D12))&amp;VLOOKUP(E12,Table_PN_ConduitSize[],2,FALSE)&amp;VLOOKUP(F12,Table_PN_ConduitColor[],2,FALSE)&amp;IF(G12&lt;10,"0"&amp;G12,G12)&amp;VLOOKUP(H12,Table_PN_BoxMaterial[],2,FALSE)&amp;IF(I12&lt;&gt;"",VLOOKUP(I12,Table_PN_MountingKit[],2,FALSE)&amp;IF(OR(J12="Yes"),VLOOKUP(F12,Table_PN_BoxColor[],2,FALSE),"")&amp;VLOOKUP(K12,Table_PN_CircuitBreaker[],2,FALSE),""),"")</f>
        <v/>
      </c>
      <c r="N12" s="65"/>
      <c r="O12" s="65"/>
      <c r="P12" s="65"/>
      <c r="Q12" s="65"/>
      <c r="R12" s="65"/>
      <c r="S12" s="170" t="str">
        <f>IFERROR(VLOOKUP(C12,Table_DevicePN[],2,FALSE),"")</f>
        <v/>
      </c>
      <c r="T12" s="66" t="str">
        <f t="shared" si="44"/>
        <v/>
      </c>
      <c r="U12" s="67"/>
      <c r="V12" s="68" t="str">
        <f t="shared" si="45"/>
        <v/>
      </c>
      <c r="W12" s="66" t="str">
        <f t="shared" si="46"/>
        <v/>
      </c>
      <c r="X12" s="66" t="str">
        <f t="shared" si="47"/>
        <v/>
      </c>
      <c r="Y12" s="69" t="str">
        <f t="shared" si="48"/>
        <v/>
      </c>
      <c r="Z12" s="70" t="str">
        <f t="shared" si="49"/>
        <v/>
      </c>
      <c r="AA12" s="66" t="str">
        <f t="shared" si="50"/>
        <v/>
      </c>
      <c r="AB12" s="66" t="str">
        <f t="shared" si="51"/>
        <v/>
      </c>
      <c r="AC12" s="66" t="str">
        <f t="shared" si="52"/>
        <v/>
      </c>
      <c r="AD12" s="71" t="str">
        <f t="shared" si="53"/>
        <v/>
      </c>
      <c r="AE12" s="72" t="str">
        <f t="shared" si="54"/>
        <v/>
      </c>
      <c r="AF12" s="72" t="str">
        <f t="shared" si="55"/>
        <v/>
      </c>
      <c r="AG12" s="73" t="str">
        <f t="shared" si="56"/>
        <v/>
      </c>
      <c r="AH12" s="74" t="str">
        <f t="shared" si="57"/>
        <v/>
      </c>
      <c r="AI12" s="71" t="str">
        <f t="shared" si="58"/>
        <v/>
      </c>
      <c r="AJ12" s="71" t="str">
        <f t="shared" si="59"/>
        <v/>
      </c>
      <c r="AK12" s="75" t="str">
        <f t="shared" si="60"/>
        <v/>
      </c>
      <c r="AL12" s="66" t="str">
        <f t="shared" si="61"/>
        <v/>
      </c>
      <c r="AM12" s="71" t="str">
        <f t="shared" si="62"/>
        <v/>
      </c>
      <c r="AN12" s="72" t="str">
        <f t="shared" si="63"/>
        <v/>
      </c>
      <c r="AO12" s="72" t="str">
        <f t="shared" si="64"/>
        <v/>
      </c>
      <c r="AP12" s="73" t="str">
        <f t="shared" si="65"/>
        <v/>
      </c>
    </row>
    <row r="13" spans="1:42" s="76" customFormat="1" x14ac:dyDescent="0.25">
      <c r="A13" s="77">
        <f t="shared" si="21"/>
        <v>7</v>
      </c>
      <c r="B13" s="182"/>
      <c r="C13" s="182"/>
      <c r="D13" s="183"/>
      <c r="E13" s="180" t="str">
        <f>_xlfn.IFNA(HLOOKUP(TEXT(C13,"#"),Table_Conduit[#All],2,FALSE),"")</f>
        <v/>
      </c>
      <c r="F13" s="181" t="str">
        <f t="shared" si="0"/>
        <v/>
      </c>
      <c r="G13" s="183"/>
      <c r="H13" s="180" t="str">
        <f>_xlfn.IFNA(IF(HLOOKUP(TEXT(C13,"#"),Table_BoxMaterial[#All],2,FALSE)=0,"",HLOOKUP(TEXT(C13,"#"),Table_BoxMaterial[#All],2,FALSE)),"")</f>
        <v/>
      </c>
      <c r="I13" s="183" t="str">
        <f>_xlfn.IFNA(HLOOKUP(TEXT(C13,"#"),Table_MountingKits[#All],2,FALSE),"")</f>
        <v/>
      </c>
      <c r="J13" s="183" t="str">
        <f>_xlfn.IFNA(HLOOKUP(H13,Table_BoxColors[#All],2,FALSE),"")</f>
        <v/>
      </c>
      <c r="K13" s="183" t="str">
        <f t="shared" si="20"/>
        <v/>
      </c>
      <c r="L13" s="184" t="str">
        <f t="shared" si="2"/>
        <v/>
      </c>
      <c r="M13" s="185" t="str">
        <f>_xlfn.IFNA("E-"&amp;VLOOKUP(C13,Table_PN_DeviceType[],2,TRUE),"")&amp;IF(D13&lt;&gt;"",IF(D13&gt;99,D13,IF(D13&gt;9,"0"&amp;D13,"00"&amp;D13))&amp;VLOOKUP(E13,Table_PN_ConduitSize[],2,FALSE)&amp;VLOOKUP(F13,Table_PN_ConduitColor[],2,FALSE)&amp;IF(G13&lt;10,"0"&amp;G13,G13)&amp;VLOOKUP(H13,Table_PN_BoxMaterial[],2,FALSE)&amp;IF(I13&lt;&gt;"",VLOOKUP(I13,Table_PN_MountingKit[],2,FALSE)&amp;IF(OR(J13="Yes"),VLOOKUP(F13,Table_PN_BoxColor[],2,FALSE),"")&amp;VLOOKUP(K13,Table_PN_CircuitBreaker[],2,FALSE),""),"")</f>
        <v/>
      </c>
      <c r="N13" s="65"/>
      <c r="O13" s="65"/>
      <c r="P13" s="65"/>
      <c r="Q13" s="65"/>
      <c r="R13" s="65"/>
      <c r="S13" s="170" t="str">
        <f>IFERROR(VLOOKUP(C13,Table_DevicePN[],2,FALSE),"")</f>
        <v/>
      </c>
      <c r="T13" s="66" t="str">
        <f t="shared" si="44"/>
        <v/>
      </c>
      <c r="U13" s="67"/>
      <c r="V13" s="68" t="str">
        <f t="shared" si="45"/>
        <v/>
      </c>
      <c r="W13" s="66" t="str">
        <f t="shared" si="46"/>
        <v/>
      </c>
      <c r="X13" s="66" t="str">
        <f t="shared" si="47"/>
        <v/>
      </c>
      <c r="Y13" s="69" t="str">
        <f t="shared" si="48"/>
        <v/>
      </c>
      <c r="Z13" s="70" t="str">
        <f t="shared" si="49"/>
        <v/>
      </c>
      <c r="AA13" s="66" t="str">
        <f t="shared" si="50"/>
        <v/>
      </c>
      <c r="AB13" s="66" t="str">
        <f t="shared" si="51"/>
        <v/>
      </c>
      <c r="AC13" s="66" t="str">
        <f t="shared" si="52"/>
        <v/>
      </c>
      <c r="AD13" s="71" t="str">
        <f t="shared" si="53"/>
        <v/>
      </c>
      <c r="AE13" s="72" t="str">
        <f t="shared" si="54"/>
        <v/>
      </c>
      <c r="AF13" s="72" t="str">
        <f t="shared" si="55"/>
        <v/>
      </c>
      <c r="AG13" s="73" t="str">
        <f t="shared" si="56"/>
        <v/>
      </c>
      <c r="AH13" s="74" t="str">
        <f t="shared" si="57"/>
        <v/>
      </c>
      <c r="AI13" s="71" t="str">
        <f t="shared" si="58"/>
        <v/>
      </c>
      <c r="AJ13" s="71" t="str">
        <f t="shared" si="59"/>
        <v/>
      </c>
      <c r="AK13" s="75" t="str">
        <f t="shared" si="60"/>
        <v/>
      </c>
      <c r="AL13" s="66" t="str">
        <f t="shared" si="61"/>
        <v/>
      </c>
      <c r="AM13" s="71" t="str">
        <f t="shared" si="62"/>
        <v/>
      </c>
      <c r="AN13" s="72" t="str">
        <f t="shared" si="63"/>
        <v/>
      </c>
      <c r="AO13" s="72" t="str">
        <f t="shared" si="64"/>
        <v/>
      </c>
      <c r="AP13" s="73" t="str">
        <f t="shared" si="65"/>
        <v/>
      </c>
    </row>
    <row r="14" spans="1:42" s="76" customFormat="1" x14ac:dyDescent="0.25">
      <c r="A14" s="77">
        <f t="shared" si="21"/>
        <v>8</v>
      </c>
      <c r="B14" s="91"/>
      <c r="C14" s="182"/>
      <c r="D14" s="183"/>
      <c r="E14" s="180" t="str">
        <f>_xlfn.IFNA(HLOOKUP(TEXT(C14,"#"),Table_Conduit[#All],2,FALSE),"")</f>
        <v/>
      </c>
      <c r="F14" s="181" t="str">
        <f t="shared" ref="F14:F19" si="66">IF(C14&lt;&gt;"","BLACK","")</f>
        <v/>
      </c>
      <c r="G14" s="183"/>
      <c r="H14" s="180" t="str">
        <f>_xlfn.IFNA(IF(HLOOKUP(TEXT(C14,"#"),Table_BoxMaterial[#All],2,FALSE)=0,"",HLOOKUP(TEXT(C14,"#"),Table_BoxMaterial[#All],2,FALSE)),"")</f>
        <v/>
      </c>
      <c r="I14" s="183" t="str">
        <f>_xlfn.IFNA(HLOOKUP(TEXT(C14,"#"),Table_MountingKits[#All],2,FALSE),"")</f>
        <v/>
      </c>
      <c r="J14" s="183" t="str">
        <f>_xlfn.IFNA(HLOOKUP(H14,Table_BoxColors[#All],2,FALSE),"")</f>
        <v/>
      </c>
      <c r="K14" s="183" t="str">
        <f t="shared" ref="K14:K19" si="67">IF(C14&lt;&gt;"","No","")</f>
        <v/>
      </c>
      <c r="L14" s="184" t="str">
        <f t="shared" ref="L14:L19" si="68">IF(C14&lt;&gt;"",1,"")</f>
        <v/>
      </c>
      <c r="M14" s="185" t="str">
        <f>_xlfn.IFNA("E-"&amp;VLOOKUP(C14,Table_PN_DeviceType[],2,TRUE),"")&amp;IF(D14&lt;&gt;"",IF(D14&gt;99,D14,IF(D14&gt;9,"0"&amp;D14,"00"&amp;D14))&amp;VLOOKUP(E14,Table_PN_ConduitSize[],2,FALSE)&amp;VLOOKUP(F14,Table_PN_ConduitColor[],2,FALSE)&amp;IF(G14&lt;10,"0"&amp;G14,G14)&amp;VLOOKUP(H14,Table_PN_BoxMaterial[],2,FALSE)&amp;IF(I14&lt;&gt;"",VLOOKUP(I14,Table_PN_MountingKit[],2,FALSE)&amp;IF(OR(J14="Yes"),VLOOKUP(F14,Table_PN_BoxColor[],2,FALSE),"")&amp;VLOOKUP(K14,Table_PN_CircuitBreaker[],2,FALSE),""),"")</f>
        <v/>
      </c>
      <c r="N14" s="65"/>
      <c r="O14" s="65"/>
      <c r="P14" s="65"/>
      <c r="Q14" s="65"/>
      <c r="R14" s="65"/>
      <c r="S14" s="170" t="str">
        <f>IFERROR(VLOOKUP(C14,Table_DevicePN[],2,FALSE),"")</f>
        <v/>
      </c>
      <c r="T14" s="66" t="str">
        <f t="shared" si="44"/>
        <v/>
      </c>
      <c r="U14" s="67"/>
      <c r="V14" s="68" t="str">
        <f t="shared" si="45"/>
        <v/>
      </c>
      <c r="W14" s="66" t="str">
        <f t="shared" si="46"/>
        <v/>
      </c>
      <c r="X14" s="66" t="str">
        <f t="shared" si="47"/>
        <v/>
      </c>
      <c r="Y14" s="69" t="str">
        <f t="shared" si="48"/>
        <v/>
      </c>
      <c r="Z14" s="70" t="str">
        <f t="shared" si="49"/>
        <v/>
      </c>
      <c r="AA14" s="66" t="str">
        <f t="shared" si="50"/>
        <v/>
      </c>
      <c r="AB14" s="66" t="str">
        <f t="shared" si="51"/>
        <v/>
      </c>
      <c r="AC14" s="66" t="str">
        <f t="shared" si="52"/>
        <v/>
      </c>
      <c r="AD14" s="71" t="str">
        <f t="shared" si="53"/>
        <v/>
      </c>
      <c r="AE14" s="72" t="str">
        <f t="shared" si="54"/>
        <v/>
      </c>
      <c r="AF14" s="72" t="str">
        <f t="shared" si="55"/>
        <v/>
      </c>
      <c r="AG14" s="73" t="str">
        <f t="shared" si="56"/>
        <v/>
      </c>
      <c r="AH14" s="74" t="str">
        <f t="shared" si="57"/>
        <v/>
      </c>
      <c r="AI14" s="71" t="str">
        <f t="shared" si="58"/>
        <v/>
      </c>
      <c r="AJ14" s="71" t="str">
        <f t="shared" si="59"/>
        <v/>
      </c>
      <c r="AK14" s="75" t="str">
        <f t="shared" si="60"/>
        <v/>
      </c>
      <c r="AL14" s="66" t="str">
        <f t="shared" si="61"/>
        <v/>
      </c>
      <c r="AM14" s="71" t="str">
        <f t="shared" si="62"/>
        <v/>
      </c>
      <c r="AN14" s="72" t="str">
        <f t="shared" si="63"/>
        <v/>
      </c>
      <c r="AO14" s="72" t="str">
        <f t="shared" si="64"/>
        <v/>
      </c>
      <c r="AP14" s="73" t="str">
        <f t="shared" si="65"/>
        <v/>
      </c>
    </row>
    <row r="15" spans="1:42" s="76" customFormat="1" x14ac:dyDescent="0.25">
      <c r="A15" s="77">
        <f t="shared" si="21"/>
        <v>9</v>
      </c>
      <c r="B15" s="182"/>
      <c r="C15" s="182"/>
      <c r="D15" s="183"/>
      <c r="E15" s="180" t="str">
        <f>_xlfn.IFNA(HLOOKUP(TEXT(C15,"#"),Table_Conduit[#All],2,FALSE),"")</f>
        <v/>
      </c>
      <c r="F15" s="181" t="str">
        <f t="shared" si="66"/>
        <v/>
      </c>
      <c r="G15" s="183"/>
      <c r="H15" s="180" t="str">
        <f>_xlfn.IFNA(IF(HLOOKUP(TEXT(C15,"#"),Table_BoxMaterial[#All],2,FALSE)=0,"",HLOOKUP(TEXT(C15,"#"),Table_BoxMaterial[#All],2,FALSE)),"")</f>
        <v/>
      </c>
      <c r="I15" s="183" t="str">
        <f>_xlfn.IFNA(HLOOKUP(TEXT(C15,"#"),Table_MountingKits[#All],2,FALSE),"")</f>
        <v/>
      </c>
      <c r="J15" s="183" t="str">
        <f>_xlfn.IFNA(HLOOKUP(H15,Table_BoxColors[#All],2,FALSE),"")</f>
        <v/>
      </c>
      <c r="K15" s="183" t="str">
        <f t="shared" si="67"/>
        <v/>
      </c>
      <c r="L15" s="184" t="str">
        <f t="shared" si="68"/>
        <v/>
      </c>
      <c r="M15" s="185" t="str">
        <f>_xlfn.IFNA("E-"&amp;VLOOKUP(C15,Table_PN_DeviceType[],2,TRUE),"")&amp;IF(D15&lt;&gt;"",IF(D15&gt;99,D15,IF(D15&gt;9,"0"&amp;D15,"00"&amp;D15))&amp;VLOOKUP(E15,Table_PN_ConduitSize[],2,FALSE)&amp;VLOOKUP(F15,Table_PN_ConduitColor[],2,FALSE)&amp;IF(G15&lt;10,"0"&amp;G15,G15)&amp;VLOOKUP(H15,Table_PN_BoxMaterial[],2,FALSE)&amp;IF(I15&lt;&gt;"",VLOOKUP(I15,Table_PN_MountingKit[],2,FALSE)&amp;IF(OR(J15="Yes"),VLOOKUP(F15,Table_PN_BoxColor[],2,FALSE),"")&amp;VLOOKUP(K15,Table_PN_CircuitBreaker[],2,FALSE),""),"")</f>
        <v/>
      </c>
      <c r="N15" s="65"/>
      <c r="O15" s="65"/>
      <c r="P15" s="65"/>
      <c r="Q15" s="65"/>
      <c r="R15" s="65"/>
      <c r="S15" s="170" t="str">
        <f>IFERROR(VLOOKUP(C15,Table_DevicePN[],2,FALSE),"")</f>
        <v/>
      </c>
      <c r="T15" s="66" t="str">
        <f t="shared" si="44"/>
        <v/>
      </c>
      <c r="U15" s="67"/>
      <c r="V15" s="68" t="str">
        <f t="shared" si="45"/>
        <v/>
      </c>
      <c r="W15" s="66" t="str">
        <f t="shared" si="46"/>
        <v/>
      </c>
      <c r="X15" s="66" t="str">
        <f t="shared" si="47"/>
        <v/>
      </c>
      <c r="Y15" s="69" t="str">
        <f t="shared" si="48"/>
        <v/>
      </c>
      <c r="Z15" s="70" t="str">
        <f t="shared" si="49"/>
        <v/>
      </c>
      <c r="AA15" s="66" t="str">
        <f t="shared" si="50"/>
        <v/>
      </c>
      <c r="AB15" s="66" t="str">
        <f t="shared" si="51"/>
        <v/>
      </c>
      <c r="AC15" s="66" t="str">
        <f t="shared" si="52"/>
        <v/>
      </c>
      <c r="AD15" s="71" t="str">
        <f t="shared" si="53"/>
        <v/>
      </c>
      <c r="AE15" s="72" t="str">
        <f t="shared" si="54"/>
        <v/>
      </c>
      <c r="AF15" s="72" t="str">
        <f t="shared" si="55"/>
        <v/>
      </c>
      <c r="AG15" s="73" t="str">
        <f t="shared" si="56"/>
        <v/>
      </c>
      <c r="AH15" s="74" t="str">
        <f t="shared" si="57"/>
        <v/>
      </c>
      <c r="AI15" s="71" t="str">
        <f t="shared" si="58"/>
        <v/>
      </c>
      <c r="AJ15" s="71" t="str">
        <f t="shared" si="59"/>
        <v/>
      </c>
      <c r="AK15" s="75" t="str">
        <f t="shared" si="60"/>
        <v/>
      </c>
      <c r="AL15" s="66" t="str">
        <f t="shared" si="61"/>
        <v/>
      </c>
      <c r="AM15" s="71" t="str">
        <f t="shared" si="62"/>
        <v/>
      </c>
      <c r="AN15" s="72" t="str">
        <f t="shared" si="63"/>
        <v/>
      </c>
      <c r="AO15" s="72" t="str">
        <f t="shared" si="64"/>
        <v/>
      </c>
      <c r="AP15" s="73" t="str">
        <f t="shared" si="65"/>
        <v/>
      </c>
    </row>
    <row r="16" spans="1:42" s="76" customFormat="1" x14ac:dyDescent="0.25">
      <c r="A16" s="77">
        <f t="shared" si="21"/>
        <v>10</v>
      </c>
      <c r="B16" s="182"/>
      <c r="C16" s="182"/>
      <c r="D16" s="183"/>
      <c r="E16" s="180" t="str">
        <f>_xlfn.IFNA(HLOOKUP(TEXT(C16,"#"),Table_Conduit[#All],2,FALSE),"")</f>
        <v/>
      </c>
      <c r="F16" s="181" t="str">
        <f t="shared" si="66"/>
        <v/>
      </c>
      <c r="G16" s="183"/>
      <c r="H16" s="180" t="str">
        <f>_xlfn.IFNA(IF(HLOOKUP(TEXT(C16,"#"),Table_BoxMaterial[#All],2,FALSE)=0,"",HLOOKUP(TEXT(C16,"#"),Table_BoxMaterial[#All],2,FALSE)),"")</f>
        <v/>
      </c>
      <c r="I16" s="183" t="str">
        <f>_xlfn.IFNA(HLOOKUP(TEXT(C16,"#"),Table_MountingKits[#All],2,FALSE),"")</f>
        <v/>
      </c>
      <c r="J16" s="183" t="str">
        <f>_xlfn.IFNA(HLOOKUP(H16,Table_BoxColors[#All],2,FALSE),"")</f>
        <v/>
      </c>
      <c r="K16" s="183" t="str">
        <f t="shared" si="67"/>
        <v/>
      </c>
      <c r="L16" s="184" t="str">
        <f t="shared" si="68"/>
        <v/>
      </c>
      <c r="M16" s="185" t="str">
        <f>_xlfn.IFNA("E-"&amp;VLOOKUP(C16,Table_PN_DeviceType[],2,TRUE),"")&amp;IF(D16&lt;&gt;"",IF(D16&gt;99,D16,IF(D16&gt;9,"0"&amp;D16,"00"&amp;D16))&amp;VLOOKUP(E16,Table_PN_ConduitSize[],2,FALSE)&amp;VLOOKUP(F16,Table_PN_ConduitColor[],2,FALSE)&amp;IF(G16&lt;10,"0"&amp;G16,G16)&amp;VLOOKUP(H16,Table_PN_BoxMaterial[],2,FALSE)&amp;IF(I16&lt;&gt;"",VLOOKUP(I16,Table_PN_MountingKit[],2,FALSE)&amp;IF(OR(J16="Yes"),VLOOKUP(F16,Table_PN_BoxColor[],2,FALSE),"")&amp;VLOOKUP(K16,Table_PN_CircuitBreaker[],2,FALSE),""),"")</f>
        <v/>
      </c>
      <c r="N16" s="65"/>
      <c r="O16" s="65"/>
      <c r="P16" s="65"/>
      <c r="Q16" s="65"/>
      <c r="R16" s="65"/>
      <c r="S16" s="170" t="str">
        <f>IFERROR(VLOOKUP(C16,Table_DevicePN[],2,FALSE),"")</f>
        <v/>
      </c>
      <c r="T16" s="66" t="str">
        <f t="shared" si="44"/>
        <v/>
      </c>
      <c r="U16" s="67"/>
      <c r="V16" s="68" t="str">
        <f t="shared" si="45"/>
        <v/>
      </c>
      <c r="W16" s="66" t="str">
        <f t="shared" si="46"/>
        <v/>
      </c>
      <c r="X16" s="66" t="str">
        <f t="shared" si="47"/>
        <v/>
      </c>
      <c r="Y16" s="69" t="str">
        <f t="shared" si="48"/>
        <v/>
      </c>
      <c r="Z16" s="70" t="str">
        <f t="shared" si="49"/>
        <v/>
      </c>
      <c r="AA16" s="66" t="str">
        <f t="shared" si="50"/>
        <v/>
      </c>
      <c r="AB16" s="66" t="str">
        <f t="shared" si="51"/>
        <v/>
      </c>
      <c r="AC16" s="66" t="str">
        <f t="shared" si="52"/>
        <v/>
      </c>
      <c r="AD16" s="71" t="str">
        <f t="shared" si="53"/>
        <v/>
      </c>
      <c r="AE16" s="72" t="str">
        <f t="shared" si="54"/>
        <v/>
      </c>
      <c r="AF16" s="72" t="str">
        <f t="shared" si="55"/>
        <v/>
      </c>
      <c r="AG16" s="73" t="str">
        <f t="shared" si="56"/>
        <v/>
      </c>
      <c r="AH16" s="74" t="str">
        <f t="shared" si="57"/>
        <v/>
      </c>
      <c r="AI16" s="71" t="str">
        <f t="shared" si="58"/>
        <v/>
      </c>
      <c r="AJ16" s="71" t="str">
        <f t="shared" si="59"/>
        <v/>
      </c>
      <c r="AK16" s="75" t="str">
        <f t="shared" si="60"/>
        <v/>
      </c>
      <c r="AL16" s="66" t="str">
        <f t="shared" si="61"/>
        <v/>
      </c>
      <c r="AM16" s="71" t="str">
        <f t="shared" si="62"/>
        <v/>
      </c>
      <c r="AN16" s="72" t="str">
        <f t="shared" si="63"/>
        <v/>
      </c>
      <c r="AO16" s="72" t="str">
        <f t="shared" si="64"/>
        <v/>
      </c>
      <c r="AP16" s="73" t="str">
        <f t="shared" si="65"/>
        <v/>
      </c>
    </row>
    <row r="17" spans="1:42" s="76" customFormat="1" x14ac:dyDescent="0.25">
      <c r="A17" s="77">
        <f t="shared" si="21"/>
        <v>11</v>
      </c>
      <c r="B17" s="182"/>
      <c r="C17" s="182"/>
      <c r="D17" s="183"/>
      <c r="E17" s="180" t="str">
        <f>_xlfn.IFNA(HLOOKUP(TEXT(C17,"#"),Table_Conduit[#All],2,FALSE),"")</f>
        <v/>
      </c>
      <c r="F17" s="181" t="str">
        <f t="shared" si="66"/>
        <v/>
      </c>
      <c r="G17" s="183"/>
      <c r="H17" s="180" t="str">
        <f>_xlfn.IFNA(IF(HLOOKUP(TEXT(C17,"#"),Table_BoxMaterial[#All],2,FALSE)=0,"",HLOOKUP(TEXT(C17,"#"),Table_BoxMaterial[#All],2,FALSE)),"")</f>
        <v/>
      </c>
      <c r="I17" s="183" t="str">
        <f>_xlfn.IFNA(HLOOKUP(TEXT(C17,"#"),Table_MountingKits[#All],2,FALSE),"")</f>
        <v/>
      </c>
      <c r="J17" s="183" t="str">
        <f>_xlfn.IFNA(HLOOKUP(H17,Table_BoxColors[#All],2,FALSE),"")</f>
        <v/>
      </c>
      <c r="K17" s="183" t="str">
        <f t="shared" si="67"/>
        <v/>
      </c>
      <c r="L17" s="184" t="str">
        <f t="shared" si="68"/>
        <v/>
      </c>
      <c r="M17" s="185" t="str">
        <f>_xlfn.IFNA("E-"&amp;VLOOKUP(C17,Table_PN_DeviceType[],2,TRUE),"")&amp;IF(D17&lt;&gt;"",IF(D17&gt;99,D17,IF(D17&gt;9,"0"&amp;D17,"00"&amp;D17))&amp;VLOOKUP(E17,Table_PN_ConduitSize[],2,FALSE)&amp;VLOOKUP(F17,Table_PN_ConduitColor[],2,FALSE)&amp;IF(G17&lt;10,"0"&amp;G17,G17)&amp;VLOOKUP(H17,Table_PN_BoxMaterial[],2,FALSE)&amp;IF(I17&lt;&gt;"",VLOOKUP(I17,Table_PN_MountingKit[],2,FALSE)&amp;IF(OR(J17="Yes"),VLOOKUP(F17,Table_PN_BoxColor[],2,FALSE),"")&amp;VLOOKUP(K17,Table_PN_CircuitBreaker[],2,FALSE),""),"")</f>
        <v/>
      </c>
      <c r="N17" s="65"/>
      <c r="O17" s="65"/>
      <c r="P17" s="65"/>
      <c r="Q17" s="65"/>
      <c r="R17" s="65"/>
      <c r="S17" s="170" t="str">
        <f>IFERROR(VLOOKUP(C17,Table_DevicePN[],2,FALSE),"")</f>
        <v/>
      </c>
      <c r="T17" s="66" t="str">
        <f t="shared" si="44"/>
        <v/>
      </c>
      <c r="U17" s="67"/>
      <c r="V17" s="68" t="str">
        <f t="shared" si="45"/>
        <v/>
      </c>
      <c r="W17" s="66" t="str">
        <f t="shared" si="46"/>
        <v/>
      </c>
      <c r="X17" s="66" t="str">
        <f t="shared" si="47"/>
        <v/>
      </c>
      <c r="Y17" s="69" t="str">
        <f t="shared" si="48"/>
        <v/>
      </c>
      <c r="Z17" s="70" t="str">
        <f t="shared" si="49"/>
        <v/>
      </c>
      <c r="AA17" s="66" t="str">
        <f t="shared" si="50"/>
        <v/>
      </c>
      <c r="AB17" s="66" t="str">
        <f t="shared" si="51"/>
        <v/>
      </c>
      <c r="AC17" s="66" t="str">
        <f t="shared" si="52"/>
        <v/>
      </c>
      <c r="AD17" s="71" t="str">
        <f t="shared" si="53"/>
        <v/>
      </c>
      <c r="AE17" s="72" t="str">
        <f t="shared" si="54"/>
        <v/>
      </c>
      <c r="AF17" s="72" t="str">
        <f t="shared" si="55"/>
        <v/>
      </c>
      <c r="AG17" s="73" t="str">
        <f t="shared" si="56"/>
        <v/>
      </c>
      <c r="AH17" s="74" t="str">
        <f t="shared" si="57"/>
        <v/>
      </c>
      <c r="AI17" s="71" t="str">
        <f t="shared" si="58"/>
        <v/>
      </c>
      <c r="AJ17" s="71" t="str">
        <f t="shared" si="59"/>
        <v/>
      </c>
      <c r="AK17" s="75" t="str">
        <f t="shared" si="60"/>
        <v/>
      </c>
      <c r="AL17" s="66" t="str">
        <f t="shared" si="61"/>
        <v/>
      </c>
      <c r="AM17" s="71" t="str">
        <f t="shared" si="62"/>
        <v/>
      </c>
      <c r="AN17" s="72" t="str">
        <f t="shared" si="63"/>
        <v/>
      </c>
      <c r="AO17" s="72" t="str">
        <f t="shared" si="64"/>
        <v/>
      </c>
      <c r="AP17" s="73" t="str">
        <f t="shared" si="65"/>
        <v/>
      </c>
    </row>
    <row r="18" spans="1:42" s="76" customFormat="1" x14ac:dyDescent="0.25">
      <c r="A18" s="77">
        <f t="shared" si="21"/>
        <v>12</v>
      </c>
      <c r="B18" s="182"/>
      <c r="C18" s="182"/>
      <c r="D18" s="183"/>
      <c r="E18" s="180" t="str">
        <f>_xlfn.IFNA(HLOOKUP(TEXT(C18,"#"),Table_Conduit[#All],2,FALSE),"")</f>
        <v/>
      </c>
      <c r="F18" s="181" t="str">
        <f t="shared" si="66"/>
        <v/>
      </c>
      <c r="G18" s="183"/>
      <c r="H18" s="180" t="str">
        <f>_xlfn.IFNA(IF(HLOOKUP(TEXT(C18,"#"),Table_BoxMaterial[#All],2,FALSE)=0,"",HLOOKUP(TEXT(C18,"#"),Table_BoxMaterial[#All],2,FALSE)),"")</f>
        <v/>
      </c>
      <c r="I18" s="183" t="str">
        <f>_xlfn.IFNA(HLOOKUP(TEXT(C18,"#"),Table_MountingKits[#All],2,FALSE),"")</f>
        <v/>
      </c>
      <c r="J18" s="183" t="str">
        <f>_xlfn.IFNA(HLOOKUP(H18,Table_BoxColors[#All],2,FALSE),"")</f>
        <v/>
      </c>
      <c r="K18" s="183" t="str">
        <f t="shared" si="67"/>
        <v/>
      </c>
      <c r="L18" s="184" t="str">
        <f t="shared" si="68"/>
        <v/>
      </c>
      <c r="M18" s="185" t="str">
        <f>_xlfn.IFNA("E-"&amp;VLOOKUP(C18,Table_PN_DeviceType[],2,TRUE),"")&amp;IF(D18&lt;&gt;"",IF(D18&gt;99,D18,IF(D18&gt;9,"0"&amp;D18,"00"&amp;D18))&amp;VLOOKUP(E18,Table_PN_ConduitSize[],2,FALSE)&amp;VLOOKUP(F18,Table_PN_ConduitColor[],2,FALSE)&amp;IF(G18&lt;10,"0"&amp;G18,G18)&amp;VLOOKUP(H18,Table_PN_BoxMaterial[],2,FALSE)&amp;IF(I18&lt;&gt;"",VLOOKUP(I18,Table_PN_MountingKit[],2,FALSE)&amp;IF(OR(J18="Yes"),VLOOKUP(F18,Table_PN_BoxColor[],2,FALSE),"")&amp;VLOOKUP(K18,Table_PN_CircuitBreaker[],2,FALSE),""),"")</f>
        <v/>
      </c>
      <c r="N18" s="65"/>
      <c r="O18" s="65"/>
      <c r="P18" s="65"/>
      <c r="Q18" s="65"/>
      <c r="R18" s="65"/>
      <c r="S18" s="170" t="str">
        <f>IFERROR(VLOOKUP(C18,Table_DevicePN[],2,FALSE),"")</f>
        <v/>
      </c>
      <c r="T18" s="66" t="str">
        <f t="shared" si="44"/>
        <v/>
      </c>
      <c r="U18" s="67"/>
      <c r="V18" s="68" t="str">
        <f t="shared" si="45"/>
        <v/>
      </c>
      <c r="W18" s="66" t="str">
        <f t="shared" si="46"/>
        <v/>
      </c>
      <c r="X18" s="66" t="str">
        <f t="shared" si="47"/>
        <v/>
      </c>
      <c r="Y18" s="69" t="str">
        <f t="shared" si="48"/>
        <v/>
      </c>
      <c r="Z18" s="70" t="str">
        <f t="shared" si="49"/>
        <v/>
      </c>
      <c r="AA18" s="66" t="str">
        <f t="shared" si="50"/>
        <v/>
      </c>
      <c r="AB18" s="66" t="str">
        <f t="shared" si="51"/>
        <v/>
      </c>
      <c r="AC18" s="66" t="str">
        <f t="shared" si="52"/>
        <v/>
      </c>
      <c r="AD18" s="71" t="str">
        <f t="shared" si="53"/>
        <v/>
      </c>
      <c r="AE18" s="72" t="str">
        <f t="shared" si="54"/>
        <v/>
      </c>
      <c r="AF18" s="72" t="str">
        <f t="shared" si="55"/>
        <v/>
      </c>
      <c r="AG18" s="73" t="str">
        <f t="shared" si="56"/>
        <v/>
      </c>
      <c r="AH18" s="74" t="str">
        <f t="shared" si="57"/>
        <v/>
      </c>
      <c r="AI18" s="71" t="str">
        <f t="shared" si="58"/>
        <v/>
      </c>
      <c r="AJ18" s="71" t="str">
        <f t="shared" si="59"/>
        <v/>
      </c>
      <c r="AK18" s="75" t="str">
        <f t="shared" si="60"/>
        <v/>
      </c>
      <c r="AL18" s="66" t="str">
        <f t="shared" si="61"/>
        <v/>
      </c>
      <c r="AM18" s="71" t="str">
        <f t="shared" si="62"/>
        <v/>
      </c>
      <c r="AN18" s="72" t="str">
        <f t="shared" si="63"/>
        <v/>
      </c>
      <c r="AO18" s="72" t="str">
        <f t="shared" si="64"/>
        <v/>
      </c>
      <c r="AP18" s="73" t="str">
        <f t="shared" si="65"/>
        <v/>
      </c>
    </row>
    <row r="19" spans="1:42" s="76" customFormat="1" x14ac:dyDescent="0.25">
      <c r="A19" s="77">
        <f t="shared" si="21"/>
        <v>13</v>
      </c>
      <c r="B19" s="182"/>
      <c r="C19" s="182"/>
      <c r="D19" s="183"/>
      <c r="E19" s="180" t="str">
        <f>_xlfn.IFNA(HLOOKUP(TEXT(C19,"#"),Table_Conduit[#All],2,FALSE),"")</f>
        <v/>
      </c>
      <c r="F19" s="181" t="str">
        <f t="shared" si="66"/>
        <v/>
      </c>
      <c r="G19" s="183"/>
      <c r="H19" s="180" t="str">
        <f>_xlfn.IFNA(IF(HLOOKUP(TEXT(C19,"#"),Table_BoxMaterial[#All],2,FALSE)=0,"",HLOOKUP(TEXT(C19,"#"),Table_BoxMaterial[#All],2,FALSE)),"")</f>
        <v/>
      </c>
      <c r="I19" s="183" t="str">
        <f>_xlfn.IFNA(HLOOKUP(TEXT(C19,"#"),Table_MountingKits[#All],2,FALSE),"")</f>
        <v/>
      </c>
      <c r="J19" s="183" t="str">
        <f>_xlfn.IFNA(HLOOKUP(H19,Table_BoxColors[#All],2,FALSE),"")</f>
        <v/>
      </c>
      <c r="K19" s="183" t="str">
        <f t="shared" si="67"/>
        <v/>
      </c>
      <c r="L19" s="184" t="str">
        <f t="shared" si="68"/>
        <v/>
      </c>
      <c r="M19" s="185" t="str">
        <f>_xlfn.IFNA("E-"&amp;VLOOKUP(C19,Table_PN_DeviceType[],2,TRUE),"")&amp;IF(D19&lt;&gt;"",IF(D19&gt;99,D19,IF(D19&gt;9,"0"&amp;D19,"00"&amp;D19))&amp;VLOOKUP(E19,Table_PN_ConduitSize[],2,FALSE)&amp;VLOOKUP(F19,Table_PN_ConduitColor[],2,FALSE)&amp;IF(G19&lt;10,"0"&amp;G19,G19)&amp;VLOOKUP(H19,Table_PN_BoxMaterial[],2,FALSE)&amp;IF(I19&lt;&gt;"",VLOOKUP(I19,Table_PN_MountingKit[],2,FALSE)&amp;IF(OR(J19="Yes"),VLOOKUP(F19,Table_PN_BoxColor[],2,FALSE),"")&amp;VLOOKUP(K19,Table_PN_CircuitBreaker[],2,FALSE),""),"")</f>
        <v/>
      </c>
      <c r="N19" s="65"/>
      <c r="O19" s="65"/>
      <c r="P19" s="65"/>
      <c r="Q19" s="65"/>
      <c r="R19" s="65"/>
      <c r="S19" s="170" t="str">
        <f>IFERROR(VLOOKUP(C19,Table_DevicePN[],2,FALSE),"")</f>
        <v/>
      </c>
      <c r="T19" s="66" t="str">
        <f t="shared" si="44"/>
        <v/>
      </c>
      <c r="U19" s="67"/>
      <c r="V19" s="68" t="str">
        <f t="shared" si="45"/>
        <v/>
      </c>
      <c r="W19" s="66" t="str">
        <f t="shared" si="46"/>
        <v/>
      </c>
      <c r="X19" s="66" t="str">
        <f t="shared" si="47"/>
        <v/>
      </c>
      <c r="Y19" s="69" t="str">
        <f t="shared" si="48"/>
        <v/>
      </c>
      <c r="Z19" s="70" t="str">
        <f t="shared" si="49"/>
        <v/>
      </c>
      <c r="AA19" s="66" t="str">
        <f t="shared" si="50"/>
        <v/>
      </c>
      <c r="AB19" s="66" t="str">
        <f t="shared" si="51"/>
        <v/>
      </c>
      <c r="AC19" s="66" t="str">
        <f t="shared" si="52"/>
        <v/>
      </c>
      <c r="AD19" s="71" t="str">
        <f t="shared" si="53"/>
        <v/>
      </c>
      <c r="AE19" s="72" t="str">
        <f t="shared" si="54"/>
        <v/>
      </c>
      <c r="AF19" s="72" t="str">
        <f t="shared" si="55"/>
        <v/>
      </c>
      <c r="AG19" s="73" t="str">
        <f t="shared" si="56"/>
        <v/>
      </c>
      <c r="AH19" s="74" t="str">
        <f t="shared" si="57"/>
        <v/>
      </c>
      <c r="AI19" s="71" t="str">
        <f t="shared" si="58"/>
        <v/>
      </c>
      <c r="AJ19" s="71" t="str">
        <f t="shared" si="59"/>
        <v/>
      </c>
      <c r="AK19" s="75" t="str">
        <f t="shared" si="60"/>
        <v/>
      </c>
      <c r="AL19" s="66" t="str">
        <f t="shared" si="61"/>
        <v/>
      </c>
      <c r="AM19" s="71" t="str">
        <f t="shared" si="62"/>
        <v/>
      </c>
      <c r="AN19" s="72" t="str">
        <f t="shared" si="63"/>
        <v/>
      </c>
      <c r="AO19" s="72" t="str">
        <f t="shared" si="64"/>
        <v/>
      </c>
      <c r="AP19" s="73" t="str">
        <f t="shared" si="65"/>
        <v/>
      </c>
    </row>
    <row r="20" spans="1:42" s="76" customFormat="1" x14ac:dyDescent="0.25">
      <c r="A20" s="77">
        <f t="shared" si="21"/>
        <v>14</v>
      </c>
      <c r="B20" s="60"/>
      <c r="C20" s="60"/>
      <c r="D20" s="61"/>
      <c r="E20" s="180" t="str">
        <f>_xlfn.IFNA(HLOOKUP(TEXT(C20,"#"),Table_Conduit[#All],2,FALSE),"")</f>
        <v/>
      </c>
      <c r="F20" s="63" t="str">
        <f t="shared" ref="F20:F74" si="69">IF(C20&lt;&gt;"","BLACK","")</f>
        <v/>
      </c>
      <c r="G20" s="61"/>
      <c r="H20" s="180" t="str">
        <f>_xlfn.IFNA(IF(HLOOKUP(TEXT(C20,"#"),Table_BoxMaterial[#All],2,FALSE)=0,"",HLOOKUP(TEXT(C20,"#"),Table_BoxMaterial[#All],2,FALSE)),"")</f>
        <v/>
      </c>
      <c r="I20" s="183" t="str">
        <f>_xlfn.IFNA(HLOOKUP(TEXT(C20,"#"),Table_MountingKits[#All],2,FALSE),"")</f>
        <v/>
      </c>
      <c r="J20" s="183" t="str">
        <f>_xlfn.IFNA(HLOOKUP(H20,Table_BoxColors[#All],2,FALSE),"")</f>
        <v/>
      </c>
      <c r="K20" s="61" t="str">
        <f t="shared" ref="K20:K74" si="70">IF(C20&lt;&gt;"","No","")</f>
        <v/>
      </c>
      <c r="L20" s="64" t="str">
        <f t="shared" ref="L20:L74" si="71">IF(C20&lt;&gt;"",1,"")</f>
        <v/>
      </c>
      <c r="M20" s="185" t="str">
        <f>_xlfn.IFNA("E-"&amp;VLOOKUP(C20,Table_PN_DeviceType[],2,TRUE),"")&amp;IF(D20&lt;&gt;"",IF(D20&gt;99,D20,IF(D20&gt;9,"0"&amp;D20,"00"&amp;D20))&amp;VLOOKUP(E20,Table_PN_ConduitSize[],2,FALSE)&amp;VLOOKUP(F20,Table_PN_ConduitColor[],2,FALSE)&amp;IF(G20&lt;10,"0"&amp;G20,G20)&amp;VLOOKUP(H20,Table_PN_BoxMaterial[],2,FALSE)&amp;IF(I20&lt;&gt;"",VLOOKUP(I20,Table_PN_MountingKit[],2,FALSE)&amp;IF(OR(J20="Yes"),VLOOKUP(F20,Table_PN_BoxColor[],2,FALSE),"")&amp;VLOOKUP(K20,Table_PN_CircuitBreaker[],2,FALSE),""),"")</f>
        <v/>
      </c>
      <c r="N20" s="65"/>
      <c r="O20" s="65"/>
      <c r="P20" s="65"/>
      <c r="Q20" s="65"/>
      <c r="R20" s="65"/>
      <c r="S20" s="170" t="str">
        <f>IFERROR(VLOOKUP(C20,Table_DevicePN[],2,FALSE),"")</f>
        <v/>
      </c>
      <c r="T20" s="66" t="str">
        <f t="shared" si="44"/>
        <v/>
      </c>
      <c r="U20" s="67"/>
      <c r="V20" s="68" t="str">
        <f t="shared" si="45"/>
        <v/>
      </c>
      <c r="W20" s="66" t="str">
        <f t="shared" si="46"/>
        <v/>
      </c>
      <c r="X20" s="66" t="str">
        <f t="shared" si="47"/>
        <v/>
      </c>
      <c r="Y20" s="69" t="str">
        <f t="shared" si="48"/>
        <v/>
      </c>
      <c r="Z20" s="70" t="str">
        <f t="shared" si="49"/>
        <v/>
      </c>
      <c r="AA20" s="66" t="str">
        <f t="shared" si="50"/>
        <v/>
      </c>
      <c r="AB20" s="66" t="str">
        <f t="shared" si="51"/>
        <v/>
      </c>
      <c r="AC20" s="66" t="str">
        <f t="shared" si="52"/>
        <v/>
      </c>
      <c r="AD20" s="71" t="str">
        <f t="shared" si="53"/>
        <v/>
      </c>
      <c r="AE20" s="72" t="str">
        <f t="shared" si="54"/>
        <v/>
      </c>
      <c r="AF20" s="72" t="str">
        <f t="shared" si="55"/>
        <v/>
      </c>
      <c r="AG20" s="73" t="str">
        <f t="shared" si="56"/>
        <v/>
      </c>
      <c r="AH20" s="74" t="str">
        <f t="shared" si="57"/>
        <v/>
      </c>
      <c r="AI20" s="71" t="str">
        <f t="shared" si="58"/>
        <v/>
      </c>
      <c r="AJ20" s="71" t="str">
        <f t="shared" si="59"/>
        <v/>
      </c>
      <c r="AK20" s="75" t="str">
        <f t="shared" si="60"/>
        <v/>
      </c>
      <c r="AL20" s="66" t="str">
        <f t="shared" si="61"/>
        <v/>
      </c>
      <c r="AM20" s="71" t="str">
        <f t="shared" si="62"/>
        <v/>
      </c>
      <c r="AN20" s="72" t="str">
        <f t="shared" si="63"/>
        <v/>
      </c>
      <c r="AO20" s="72" t="str">
        <f t="shared" si="64"/>
        <v/>
      </c>
      <c r="AP20" s="73" t="str">
        <f t="shared" si="65"/>
        <v/>
      </c>
    </row>
    <row r="21" spans="1:42" s="76" customFormat="1" x14ac:dyDescent="0.25">
      <c r="A21" s="77">
        <f t="shared" si="21"/>
        <v>15</v>
      </c>
      <c r="B21" s="60"/>
      <c r="C21" s="60"/>
      <c r="D21" s="61"/>
      <c r="E21" s="180" t="str">
        <f>_xlfn.IFNA(HLOOKUP(TEXT(C21,"#"),Table_Conduit[#All],2,FALSE),"")</f>
        <v/>
      </c>
      <c r="F21" s="63" t="str">
        <f t="shared" si="69"/>
        <v/>
      </c>
      <c r="G21" s="61"/>
      <c r="H21" s="180" t="str">
        <f>_xlfn.IFNA(IF(HLOOKUP(TEXT(C21,"#"),Table_BoxMaterial[#All],2,FALSE)=0,"",HLOOKUP(TEXT(C21,"#"),Table_BoxMaterial[#All],2,FALSE)),"")</f>
        <v/>
      </c>
      <c r="I21" s="183" t="str">
        <f>_xlfn.IFNA(HLOOKUP(TEXT(C21,"#"),Table_MountingKits[#All],2,FALSE),"")</f>
        <v/>
      </c>
      <c r="J21" s="183" t="str">
        <f>_xlfn.IFNA(HLOOKUP(H21,Table_BoxColors[#All],2,FALSE),"")</f>
        <v/>
      </c>
      <c r="K21" s="61" t="str">
        <f t="shared" si="70"/>
        <v/>
      </c>
      <c r="L21" s="64" t="str">
        <f t="shared" si="71"/>
        <v/>
      </c>
      <c r="M21" s="185" t="str">
        <f>_xlfn.IFNA("E-"&amp;VLOOKUP(C21,Table_PN_DeviceType[],2,TRUE),"")&amp;IF(D21&lt;&gt;"",IF(D21&gt;99,D21,IF(D21&gt;9,"0"&amp;D21,"00"&amp;D21))&amp;VLOOKUP(E21,Table_PN_ConduitSize[],2,FALSE)&amp;VLOOKUP(F21,Table_PN_ConduitColor[],2,FALSE)&amp;IF(G21&lt;10,"0"&amp;G21,G21)&amp;VLOOKUP(H21,Table_PN_BoxMaterial[],2,FALSE)&amp;IF(I21&lt;&gt;"",VLOOKUP(I21,Table_PN_MountingKit[],2,FALSE)&amp;IF(OR(J21="Yes"),VLOOKUP(F21,Table_PN_BoxColor[],2,FALSE),"")&amp;VLOOKUP(K21,Table_PN_CircuitBreaker[],2,FALSE),""),"")</f>
        <v/>
      </c>
      <c r="N21" s="65"/>
      <c r="O21" s="65"/>
      <c r="P21" s="65"/>
      <c r="Q21" s="65"/>
      <c r="R21" s="65"/>
      <c r="S21" s="170" t="str">
        <f>IFERROR(VLOOKUP(C21,Table_DevicePN[],2,FALSE),"")</f>
        <v/>
      </c>
      <c r="T21" s="66" t="str">
        <f t="shared" si="44"/>
        <v/>
      </c>
      <c r="U21" s="67"/>
      <c r="V21" s="68" t="str">
        <f t="shared" si="45"/>
        <v/>
      </c>
      <c r="W21" s="66" t="str">
        <f t="shared" si="46"/>
        <v/>
      </c>
      <c r="X21" s="66" t="str">
        <f t="shared" si="47"/>
        <v/>
      </c>
      <c r="Y21" s="69" t="str">
        <f t="shared" si="48"/>
        <v/>
      </c>
      <c r="Z21" s="70" t="str">
        <f t="shared" si="49"/>
        <v/>
      </c>
      <c r="AA21" s="66" t="str">
        <f t="shared" si="50"/>
        <v/>
      </c>
      <c r="AB21" s="66" t="str">
        <f t="shared" si="51"/>
        <v/>
      </c>
      <c r="AC21" s="66" t="str">
        <f t="shared" si="52"/>
        <v/>
      </c>
      <c r="AD21" s="71" t="str">
        <f t="shared" si="53"/>
        <v/>
      </c>
      <c r="AE21" s="72" t="str">
        <f t="shared" si="54"/>
        <v/>
      </c>
      <c r="AF21" s="72" t="str">
        <f t="shared" si="55"/>
        <v/>
      </c>
      <c r="AG21" s="73" t="str">
        <f t="shared" si="56"/>
        <v/>
      </c>
      <c r="AH21" s="74" t="str">
        <f t="shared" si="57"/>
        <v/>
      </c>
      <c r="AI21" s="71" t="str">
        <f t="shared" si="58"/>
        <v/>
      </c>
      <c r="AJ21" s="71" t="str">
        <f t="shared" si="59"/>
        <v/>
      </c>
      <c r="AK21" s="75" t="str">
        <f t="shared" si="60"/>
        <v/>
      </c>
      <c r="AL21" s="66" t="str">
        <f t="shared" si="61"/>
        <v/>
      </c>
      <c r="AM21" s="71" t="str">
        <f t="shared" si="62"/>
        <v/>
      </c>
      <c r="AN21" s="72" t="str">
        <f t="shared" si="63"/>
        <v/>
      </c>
      <c r="AO21" s="72" t="str">
        <f t="shared" si="64"/>
        <v/>
      </c>
      <c r="AP21" s="73" t="str">
        <f t="shared" si="65"/>
        <v/>
      </c>
    </row>
    <row r="22" spans="1:42" s="76" customFormat="1" x14ac:dyDescent="0.25">
      <c r="A22" s="77">
        <f t="shared" si="21"/>
        <v>16</v>
      </c>
      <c r="B22" s="60"/>
      <c r="C22" s="60"/>
      <c r="D22" s="61"/>
      <c r="E22" s="180" t="str">
        <f>_xlfn.IFNA(HLOOKUP(TEXT(C22,"#"),Table_Conduit[#All],2,FALSE),"")</f>
        <v/>
      </c>
      <c r="F22" s="63" t="str">
        <f t="shared" si="69"/>
        <v/>
      </c>
      <c r="G22" s="61"/>
      <c r="H22" s="180" t="str">
        <f>_xlfn.IFNA(IF(HLOOKUP(TEXT(C22,"#"),Table_BoxMaterial[#All],2,FALSE)=0,"",HLOOKUP(TEXT(C22,"#"),Table_BoxMaterial[#All],2,FALSE)),"")</f>
        <v/>
      </c>
      <c r="I22" s="183" t="str">
        <f>_xlfn.IFNA(HLOOKUP(TEXT(C22,"#"),Table_MountingKits[#All],2,FALSE),"")</f>
        <v/>
      </c>
      <c r="J22" s="183" t="str">
        <f>_xlfn.IFNA(HLOOKUP(H22,Table_BoxColors[#All],2,FALSE),"")</f>
        <v/>
      </c>
      <c r="K22" s="61" t="str">
        <f t="shared" si="70"/>
        <v/>
      </c>
      <c r="L22" s="64" t="str">
        <f t="shared" si="71"/>
        <v/>
      </c>
      <c r="M22" s="185" t="str">
        <f>_xlfn.IFNA("E-"&amp;VLOOKUP(C22,Table_PN_DeviceType[],2,TRUE),"")&amp;IF(D22&lt;&gt;"",IF(D22&gt;99,D22,IF(D22&gt;9,"0"&amp;D22,"00"&amp;D22))&amp;VLOOKUP(E22,Table_PN_ConduitSize[],2,FALSE)&amp;VLOOKUP(F22,Table_PN_ConduitColor[],2,FALSE)&amp;IF(G22&lt;10,"0"&amp;G22,G22)&amp;VLOOKUP(H22,Table_PN_BoxMaterial[],2,FALSE)&amp;IF(I22&lt;&gt;"",VLOOKUP(I22,Table_PN_MountingKit[],2,FALSE)&amp;IF(OR(J22="Yes"),VLOOKUP(F22,Table_PN_BoxColor[],2,FALSE),"")&amp;VLOOKUP(K22,Table_PN_CircuitBreaker[],2,FALSE),""),"")</f>
        <v/>
      </c>
      <c r="N22" s="65"/>
      <c r="O22" s="65"/>
      <c r="P22" s="65"/>
      <c r="Q22" s="65"/>
      <c r="R22" s="65"/>
      <c r="S22" s="170" t="str">
        <f>IFERROR(VLOOKUP(C22,Table_DevicePN[],2,FALSE),"")</f>
        <v/>
      </c>
      <c r="T22" s="66" t="str">
        <f t="shared" si="44"/>
        <v/>
      </c>
      <c r="U22" s="67"/>
      <c r="V22" s="68" t="str">
        <f t="shared" si="45"/>
        <v/>
      </c>
      <c r="W22" s="66" t="str">
        <f t="shared" si="46"/>
        <v/>
      </c>
      <c r="X22" s="66" t="str">
        <f t="shared" si="47"/>
        <v/>
      </c>
      <c r="Y22" s="69" t="str">
        <f t="shared" si="48"/>
        <v/>
      </c>
      <c r="Z22" s="70" t="str">
        <f t="shared" si="49"/>
        <v/>
      </c>
      <c r="AA22" s="66" t="str">
        <f t="shared" si="50"/>
        <v/>
      </c>
      <c r="AB22" s="66" t="str">
        <f t="shared" si="51"/>
        <v/>
      </c>
      <c r="AC22" s="66" t="str">
        <f t="shared" si="52"/>
        <v/>
      </c>
      <c r="AD22" s="71" t="str">
        <f t="shared" si="53"/>
        <v/>
      </c>
      <c r="AE22" s="72" t="str">
        <f t="shared" si="54"/>
        <v/>
      </c>
      <c r="AF22" s="72" t="str">
        <f t="shared" si="55"/>
        <v/>
      </c>
      <c r="AG22" s="73" t="str">
        <f t="shared" si="56"/>
        <v/>
      </c>
      <c r="AH22" s="74" t="str">
        <f t="shared" si="57"/>
        <v/>
      </c>
      <c r="AI22" s="71" t="str">
        <f t="shared" si="58"/>
        <v/>
      </c>
      <c r="AJ22" s="71" t="str">
        <f t="shared" si="59"/>
        <v/>
      </c>
      <c r="AK22" s="75" t="str">
        <f t="shared" si="60"/>
        <v/>
      </c>
      <c r="AL22" s="66" t="str">
        <f t="shared" si="61"/>
        <v/>
      </c>
      <c r="AM22" s="71" t="str">
        <f t="shared" si="62"/>
        <v/>
      </c>
      <c r="AN22" s="72" t="str">
        <f t="shared" si="63"/>
        <v/>
      </c>
      <c r="AO22" s="72" t="str">
        <f t="shared" si="64"/>
        <v/>
      </c>
      <c r="AP22" s="73" t="str">
        <f t="shared" si="65"/>
        <v/>
      </c>
    </row>
    <row r="23" spans="1:42" s="76" customFormat="1" x14ac:dyDescent="0.25">
      <c r="A23" s="77">
        <f t="shared" si="21"/>
        <v>17</v>
      </c>
      <c r="B23" s="60"/>
      <c r="C23" s="60"/>
      <c r="D23" s="61"/>
      <c r="E23" s="180" t="str">
        <f>_xlfn.IFNA(HLOOKUP(TEXT(C23,"#"),Table_Conduit[#All],2,FALSE),"")</f>
        <v/>
      </c>
      <c r="F23" s="63" t="str">
        <f t="shared" si="69"/>
        <v/>
      </c>
      <c r="G23" s="61"/>
      <c r="H23" s="180" t="str">
        <f>_xlfn.IFNA(IF(HLOOKUP(TEXT(C23,"#"),Table_BoxMaterial[#All],2,FALSE)=0,"",HLOOKUP(TEXT(C23,"#"),Table_BoxMaterial[#All],2,FALSE)),"")</f>
        <v/>
      </c>
      <c r="I23" s="183" t="str">
        <f>_xlfn.IFNA(HLOOKUP(TEXT(C23,"#"),Table_MountingKits[#All],2,FALSE),"")</f>
        <v/>
      </c>
      <c r="J23" s="183" t="str">
        <f>_xlfn.IFNA(HLOOKUP(H23,Table_BoxColors[#All],2,FALSE),"")</f>
        <v/>
      </c>
      <c r="K23" s="61" t="str">
        <f t="shared" si="70"/>
        <v/>
      </c>
      <c r="L23" s="64" t="str">
        <f t="shared" si="71"/>
        <v/>
      </c>
      <c r="M23" s="185" t="str">
        <f>_xlfn.IFNA("E-"&amp;VLOOKUP(C23,Table_PN_DeviceType[],2,TRUE),"")&amp;IF(D23&lt;&gt;"",IF(D23&gt;99,D23,IF(D23&gt;9,"0"&amp;D23,"00"&amp;D23))&amp;VLOOKUP(E23,Table_PN_ConduitSize[],2,FALSE)&amp;VLOOKUP(F23,Table_PN_ConduitColor[],2,FALSE)&amp;IF(G23&lt;10,"0"&amp;G23,G23)&amp;VLOOKUP(H23,Table_PN_BoxMaterial[],2,FALSE)&amp;IF(I23&lt;&gt;"",VLOOKUP(I23,Table_PN_MountingKit[],2,FALSE)&amp;IF(OR(J23="Yes"),VLOOKUP(F23,Table_PN_BoxColor[],2,FALSE),"")&amp;VLOOKUP(K23,Table_PN_CircuitBreaker[],2,FALSE),""),"")</f>
        <v/>
      </c>
      <c r="N23" s="65"/>
      <c r="O23" s="65"/>
      <c r="P23" s="65"/>
      <c r="Q23" s="65"/>
      <c r="R23" s="65"/>
      <c r="S23" s="170" t="str">
        <f>IFERROR(VLOOKUP(C23,Table_DevicePN[],2,FALSE),"")</f>
        <v/>
      </c>
      <c r="T23" s="66" t="str">
        <f t="shared" si="44"/>
        <v/>
      </c>
      <c r="U23" s="67"/>
      <c r="V23" s="68" t="str">
        <f t="shared" si="45"/>
        <v/>
      </c>
      <c r="W23" s="66" t="str">
        <f t="shared" si="46"/>
        <v/>
      </c>
      <c r="X23" s="66" t="str">
        <f t="shared" si="47"/>
        <v/>
      </c>
      <c r="Y23" s="69" t="str">
        <f t="shared" si="48"/>
        <v/>
      </c>
      <c r="Z23" s="70" t="str">
        <f t="shared" si="49"/>
        <v/>
      </c>
      <c r="AA23" s="66" t="str">
        <f t="shared" si="50"/>
        <v/>
      </c>
      <c r="AB23" s="66" t="str">
        <f t="shared" si="51"/>
        <v/>
      </c>
      <c r="AC23" s="66" t="str">
        <f t="shared" si="52"/>
        <v/>
      </c>
      <c r="AD23" s="71" t="str">
        <f t="shared" si="53"/>
        <v/>
      </c>
      <c r="AE23" s="72" t="str">
        <f t="shared" si="54"/>
        <v/>
      </c>
      <c r="AF23" s="72" t="str">
        <f t="shared" si="55"/>
        <v/>
      </c>
      <c r="AG23" s="73" t="str">
        <f t="shared" si="56"/>
        <v/>
      </c>
      <c r="AH23" s="74" t="str">
        <f t="shared" si="57"/>
        <v/>
      </c>
      <c r="AI23" s="71" t="str">
        <f t="shared" si="58"/>
        <v/>
      </c>
      <c r="AJ23" s="71" t="str">
        <f t="shared" si="59"/>
        <v/>
      </c>
      <c r="AK23" s="75" t="str">
        <f t="shared" si="60"/>
        <v/>
      </c>
      <c r="AL23" s="66" t="str">
        <f t="shared" si="61"/>
        <v/>
      </c>
      <c r="AM23" s="71" t="str">
        <f t="shared" si="62"/>
        <v/>
      </c>
      <c r="AN23" s="72" t="str">
        <f t="shared" si="63"/>
        <v/>
      </c>
      <c r="AO23" s="72" t="str">
        <f t="shared" si="64"/>
        <v/>
      </c>
      <c r="AP23" s="73" t="str">
        <f t="shared" si="65"/>
        <v/>
      </c>
    </row>
    <row r="24" spans="1:42" s="76" customFormat="1" x14ac:dyDescent="0.25">
      <c r="A24" s="77">
        <f t="shared" si="21"/>
        <v>18</v>
      </c>
      <c r="B24" s="60"/>
      <c r="C24" s="60"/>
      <c r="D24" s="61"/>
      <c r="E24" s="180" t="str">
        <f>_xlfn.IFNA(HLOOKUP(TEXT(C24,"#"),Table_Conduit[#All],2,FALSE),"")</f>
        <v/>
      </c>
      <c r="F24" s="63" t="str">
        <f t="shared" si="69"/>
        <v/>
      </c>
      <c r="G24" s="61"/>
      <c r="H24" s="180" t="str">
        <f>_xlfn.IFNA(IF(HLOOKUP(TEXT(C24,"#"),Table_BoxMaterial[#All],2,FALSE)=0,"",HLOOKUP(TEXT(C24,"#"),Table_BoxMaterial[#All],2,FALSE)),"")</f>
        <v/>
      </c>
      <c r="I24" s="183" t="str">
        <f>_xlfn.IFNA(HLOOKUP(TEXT(C24,"#"),Table_MountingKits[#All],2,FALSE),"")</f>
        <v/>
      </c>
      <c r="J24" s="183" t="str">
        <f>_xlfn.IFNA(HLOOKUP(H24,Table_BoxColors[#All],2,FALSE),"")</f>
        <v/>
      </c>
      <c r="K24" s="61" t="str">
        <f t="shared" si="70"/>
        <v/>
      </c>
      <c r="L24" s="64" t="str">
        <f t="shared" si="71"/>
        <v/>
      </c>
      <c r="M24" s="185" t="str">
        <f>_xlfn.IFNA("E-"&amp;VLOOKUP(C24,Table_PN_DeviceType[],2,TRUE),"")&amp;IF(D24&lt;&gt;"",IF(D24&gt;99,D24,IF(D24&gt;9,"0"&amp;D24,"00"&amp;D24))&amp;VLOOKUP(E24,Table_PN_ConduitSize[],2,FALSE)&amp;VLOOKUP(F24,Table_PN_ConduitColor[],2,FALSE)&amp;IF(G24&lt;10,"0"&amp;G24,G24)&amp;VLOOKUP(H24,Table_PN_BoxMaterial[],2,FALSE)&amp;IF(I24&lt;&gt;"",VLOOKUP(I24,Table_PN_MountingKit[],2,FALSE)&amp;IF(OR(J24="Yes"),VLOOKUP(F24,Table_PN_BoxColor[],2,FALSE),"")&amp;VLOOKUP(K24,Table_PN_CircuitBreaker[],2,FALSE),""),"")</f>
        <v/>
      </c>
      <c r="N24" s="65"/>
      <c r="O24" s="65"/>
      <c r="P24" s="65"/>
      <c r="Q24" s="65"/>
      <c r="R24" s="65"/>
      <c r="S24" s="170" t="str">
        <f>IFERROR(VLOOKUP(C24,Table_DevicePN[],2,FALSE),"")</f>
        <v/>
      </c>
      <c r="T24" s="66" t="str">
        <f t="shared" si="44"/>
        <v/>
      </c>
      <c r="U24" s="67"/>
      <c r="V24" s="68" t="str">
        <f t="shared" si="45"/>
        <v/>
      </c>
      <c r="W24" s="66" t="str">
        <f t="shared" si="46"/>
        <v/>
      </c>
      <c r="X24" s="66" t="str">
        <f t="shared" si="47"/>
        <v/>
      </c>
      <c r="Y24" s="69" t="str">
        <f t="shared" si="48"/>
        <v/>
      </c>
      <c r="Z24" s="70" t="str">
        <f t="shared" si="49"/>
        <v/>
      </c>
      <c r="AA24" s="66" t="str">
        <f t="shared" si="50"/>
        <v/>
      </c>
      <c r="AB24" s="66" t="str">
        <f t="shared" si="51"/>
        <v/>
      </c>
      <c r="AC24" s="66" t="str">
        <f t="shared" si="52"/>
        <v/>
      </c>
      <c r="AD24" s="71" t="str">
        <f t="shared" si="53"/>
        <v/>
      </c>
      <c r="AE24" s="72" t="str">
        <f t="shared" si="54"/>
        <v/>
      </c>
      <c r="AF24" s="72" t="str">
        <f t="shared" si="55"/>
        <v/>
      </c>
      <c r="AG24" s="73" t="str">
        <f t="shared" si="56"/>
        <v/>
      </c>
      <c r="AH24" s="74" t="str">
        <f t="shared" si="57"/>
        <v/>
      </c>
      <c r="AI24" s="71" t="str">
        <f t="shared" si="58"/>
        <v/>
      </c>
      <c r="AJ24" s="71" t="str">
        <f t="shared" si="59"/>
        <v/>
      </c>
      <c r="AK24" s="75" t="str">
        <f t="shared" si="60"/>
        <v/>
      </c>
      <c r="AL24" s="66" t="str">
        <f t="shared" si="61"/>
        <v/>
      </c>
      <c r="AM24" s="71" t="str">
        <f t="shared" si="62"/>
        <v/>
      </c>
      <c r="AN24" s="72" t="str">
        <f t="shared" si="63"/>
        <v/>
      </c>
      <c r="AO24" s="72" t="str">
        <f t="shared" si="64"/>
        <v/>
      </c>
      <c r="AP24" s="73" t="str">
        <f t="shared" si="65"/>
        <v/>
      </c>
    </row>
    <row r="25" spans="1:42" s="76" customFormat="1" x14ac:dyDescent="0.25">
      <c r="A25" s="77">
        <f t="shared" si="21"/>
        <v>19</v>
      </c>
      <c r="B25" s="60"/>
      <c r="C25" s="60"/>
      <c r="D25" s="61"/>
      <c r="E25" s="180" t="str">
        <f>_xlfn.IFNA(HLOOKUP(TEXT(C25,"#"),Table_Conduit[#All],2,FALSE),"")</f>
        <v/>
      </c>
      <c r="F25" s="63" t="str">
        <f t="shared" si="69"/>
        <v/>
      </c>
      <c r="G25" s="61"/>
      <c r="H25" s="180" t="str">
        <f>_xlfn.IFNA(IF(HLOOKUP(TEXT(C25,"#"),Table_BoxMaterial[#All],2,FALSE)=0,"",HLOOKUP(TEXT(C25,"#"),Table_BoxMaterial[#All],2,FALSE)),"")</f>
        <v/>
      </c>
      <c r="I25" s="183" t="str">
        <f>_xlfn.IFNA(HLOOKUP(TEXT(C25,"#"),Table_MountingKits[#All],2,FALSE),"")</f>
        <v/>
      </c>
      <c r="J25" s="183" t="str">
        <f>_xlfn.IFNA(HLOOKUP(H25,Table_BoxColors[#All],2,FALSE),"")</f>
        <v/>
      </c>
      <c r="K25" s="61" t="str">
        <f t="shared" si="70"/>
        <v/>
      </c>
      <c r="L25" s="64" t="str">
        <f t="shared" si="71"/>
        <v/>
      </c>
      <c r="M25" s="185" t="str">
        <f>_xlfn.IFNA("E-"&amp;VLOOKUP(C25,Table_PN_DeviceType[],2,TRUE),"")&amp;IF(D25&lt;&gt;"",IF(D25&gt;99,D25,IF(D25&gt;9,"0"&amp;D25,"00"&amp;D25))&amp;VLOOKUP(E25,Table_PN_ConduitSize[],2,FALSE)&amp;VLOOKUP(F25,Table_PN_ConduitColor[],2,FALSE)&amp;IF(G25&lt;10,"0"&amp;G25,G25)&amp;VLOOKUP(H25,Table_PN_BoxMaterial[],2,FALSE)&amp;IF(I25&lt;&gt;"",VLOOKUP(I25,Table_PN_MountingKit[],2,FALSE)&amp;IF(OR(J25="Yes"),VLOOKUP(F25,Table_PN_BoxColor[],2,FALSE),"")&amp;VLOOKUP(K25,Table_PN_CircuitBreaker[],2,FALSE),""),"")</f>
        <v/>
      </c>
      <c r="N25" s="65"/>
      <c r="O25" s="65"/>
      <c r="P25" s="65"/>
      <c r="Q25" s="65"/>
      <c r="R25" s="65"/>
      <c r="S25" s="170" t="str">
        <f>IFERROR(VLOOKUP(C25,Table_DevicePN[],2,FALSE),"")</f>
        <v/>
      </c>
      <c r="T25" s="66" t="str">
        <f t="shared" si="44"/>
        <v/>
      </c>
      <c r="U25" s="67"/>
      <c r="V25" s="68" t="str">
        <f t="shared" si="45"/>
        <v/>
      </c>
      <c r="W25" s="66" t="str">
        <f t="shared" si="46"/>
        <v/>
      </c>
      <c r="X25" s="66" t="str">
        <f t="shared" si="47"/>
        <v/>
      </c>
      <c r="Y25" s="69" t="str">
        <f t="shared" si="48"/>
        <v/>
      </c>
      <c r="Z25" s="70" t="str">
        <f t="shared" si="49"/>
        <v/>
      </c>
      <c r="AA25" s="66" t="str">
        <f t="shared" si="50"/>
        <v/>
      </c>
      <c r="AB25" s="66" t="str">
        <f t="shared" si="51"/>
        <v/>
      </c>
      <c r="AC25" s="66" t="str">
        <f t="shared" si="52"/>
        <v/>
      </c>
      <c r="AD25" s="71" t="str">
        <f t="shared" si="53"/>
        <v/>
      </c>
      <c r="AE25" s="72" t="str">
        <f t="shared" si="54"/>
        <v/>
      </c>
      <c r="AF25" s="72" t="str">
        <f t="shared" si="55"/>
        <v/>
      </c>
      <c r="AG25" s="73" t="str">
        <f t="shared" si="56"/>
        <v/>
      </c>
      <c r="AH25" s="74" t="str">
        <f t="shared" si="57"/>
        <v/>
      </c>
      <c r="AI25" s="71" t="str">
        <f t="shared" si="58"/>
        <v/>
      </c>
      <c r="AJ25" s="71" t="str">
        <f t="shared" si="59"/>
        <v/>
      </c>
      <c r="AK25" s="75" t="str">
        <f t="shared" si="60"/>
        <v/>
      </c>
      <c r="AL25" s="66" t="str">
        <f t="shared" si="61"/>
        <v/>
      </c>
      <c r="AM25" s="71" t="str">
        <f t="shared" si="62"/>
        <v/>
      </c>
      <c r="AN25" s="72" t="str">
        <f t="shared" si="63"/>
        <v/>
      </c>
      <c r="AO25" s="72" t="str">
        <f t="shared" si="64"/>
        <v/>
      </c>
      <c r="AP25" s="73" t="str">
        <f t="shared" si="65"/>
        <v/>
      </c>
    </row>
    <row r="26" spans="1:42" s="76" customFormat="1" x14ac:dyDescent="0.25">
      <c r="A26" s="77">
        <f t="shared" si="21"/>
        <v>20</v>
      </c>
      <c r="B26" s="60"/>
      <c r="C26" s="60"/>
      <c r="D26" s="61"/>
      <c r="E26" s="180" t="str">
        <f>_xlfn.IFNA(HLOOKUP(TEXT(C26,"#"),Table_Conduit[#All],2,FALSE),"")</f>
        <v/>
      </c>
      <c r="F26" s="63" t="str">
        <f t="shared" si="69"/>
        <v/>
      </c>
      <c r="G26" s="61"/>
      <c r="H26" s="180" t="str">
        <f>_xlfn.IFNA(IF(HLOOKUP(TEXT(C26,"#"),Table_BoxMaterial[#All],2,FALSE)=0,"",HLOOKUP(TEXT(C26,"#"),Table_BoxMaterial[#All],2,FALSE)),"")</f>
        <v/>
      </c>
      <c r="I26" s="183" t="str">
        <f>_xlfn.IFNA(HLOOKUP(TEXT(C26,"#"),Table_MountingKits[#All],2,FALSE),"")</f>
        <v/>
      </c>
      <c r="J26" s="183" t="str">
        <f>_xlfn.IFNA(HLOOKUP(H26,Table_BoxColors[#All],2,FALSE),"")</f>
        <v/>
      </c>
      <c r="K26" s="61" t="str">
        <f t="shared" si="70"/>
        <v/>
      </c>
      <c r="L26" s="64" t="str">
        <f t="shared" si="71"/>
        <v/>
      </c>
      <c r="M26" s="185" t="str">
        <f>_xlfn.IFNA("E-"&amp;VLOOKUP(C26,Table_PN_DeviceType[],2,TRUE),"")&amp;IF(D26&lt;&gt;"",IF(D26&gt;99,D26,IF(D26&gt;9,"0"&amp;D26,"00"&amp;D26))&amp;VLOOKUP(E26,Table_PN_ConduitSize[],2,FALSE)&amp;VLOOKUP(F26,Table_PN_ConduitColor[],2,FALSE)&amp;IF(G26&lt;10,"0"&amp;G26,G26)&amp;VLOOKUP(H26,Table_PN_BoxMaterial[],2,FALSE)&amp;IF(I26&lt;&gt;"",VLOOKUP(I26,Table_PN_MountingKit[],2,FALSE)&amp;IF(OR(J26="Yes"),VLOOKUP(F26,Table_PN_BoxColor[],2,FALSE),"")&amp;VLOOKUP(K26,Table_PN_CircuitBreaker[],2,FALSE),""),"")</f>
        <v/>
      </c>
      <c r="N26" s="65"/>
      <c r="O26" s="65"/>
      <c r="P26" s="65"/>
      <c r="Q26" s="65"/>
      <c r="R26" s="65"/>
      <c r="S26" s="170" t="str">
        <f>IFERROR(VLOOKUP(C26,Table_DevicePN[],2,FALSE),"")</f>
        <v/>
      </c>
      <c r="T26" s="66" t="str">
        <f t="shared" si="44"/>
        <v/>
      </c>
      <c r="U26" s="67"/>
      <c r="V26" s="68" t="str">
        <f t="shared" si="45"/>
        <v/>
      </c>
      <c r="W26" s="66" t="str">
        <f t="shared" si="46"/>
        <v/>
      </c>
      <c r="X26" s="66" t="str">
        <f t="shared" si="47"/>
        <v/>
      </c>
      <c r="Y26" s="69" t="str">
        <f t="shared" si="48"/>
        <v/>
      </c>
      <c r="Z26" s="70" t="str">
        <f t="shared" si="49"/>
        <v/>
      </c>
      <c r="AA26" s="66" t="str">
        <f t="shared" si="50"/>
        <v/>
      </c>
      <c r="AB26" s="66" t="str">
        <f t="shared" si="51"/>
        <v/>
      </c>
      <c r="AC26" s="66" t="str">
        <f t="shared" si="52"/>
        <v/>
      </c>
      <c r="AD26" s="71" t="str">
        <f t="shared" si="53"/>
        <v/>
      </c>
      <c r="AE26" s="72" t="str">
        <f t="shared" si="54"/>
        <v/>
      </c>
      <c r="AF26" s="72" t="str">
        <f t="shared" si="55"/>
        <v/>
      </c>
      <c r="AG26" s="73" t="str">
        <f t="shared" si="56"/>
        <v/>
      </c>
      <c r="AH26" s="74" t="str">
        <f t="shared" si="57"/>
        <v/>
      </c>
      <c r="AI26" s="71" t="str">
        <f t="shared" si="58"/>
        <v/>
      </c>
      <c r="AJ26" s="71" t="str">
        <f t="shared" si="59"/>
        <v/>
      </c>
      <c r="AK26" s="75" t="str">
        <f t="shared" si="60"/>
        <v/>
      </c>
      <c r="AL26" s="66" t="str">
        <f t="shared" si="61"/>
        <v/>
      </c>
      <c r="AM26" s="71" t="str">
        <f t="shared" si="62"/>
        <v/>
      </c>
      <c r="AN26" s="72" t="str">
        <f t="shared" si="63"/>
        <v/>
      </c>
      <c r="AO26" s="72" t="str">
        <f t="shared" si="64"/>
        <v/>
      </c>
      <c r="AP26" s="73" t="str">
        <f t="shared" si="65"/>
        <v/>
      </c>
    </row>
    <row r="27" spans="1:42" s="76" customFormat="1" x14ac:dyDescent="0.25">
      <c r="A27" s="78">
        <f t="shared" si="21"/>
        <v>21</v>
      </c>
      <c r="B27" s="79"/>
      <c r="C27" s="79"/>
      <c r="D27" s="61"/>
      <c r="E27" s="180" t="str">
        <f>_xlfn.IFNA(HLOOKUP(TEXT(C27,"#"),Table_Conduit[#All],2,FALSE),"")</f>
        <v/>
      </c>
      <c r="F27" s="63" t="str">
        <f t="shared" si="69"/>
        <v/>
      </c>
      <c r="G27" s="61"/>
      <c r="H27" s="180" t="str">
        <f>_xlfn.IFNA(IF(HLOOKUP(TEXT(C27,"#"),Table_BoxMaterial[#All],2,FALSE)=0,"",HLOOKUP(TEXT(C27,"#"),Table_BoxMaterial[#All],2,FALSE)),"")</f>
        <v/>
      </c>
      <c r="I27" s="183" t="str">
        <f>_xlfn.IFNA(HLOOKUP(TEXT(C27,"#"),Table_MountingKits[#All],2,FALSE),"")</f>
        <v/>
      </c>
      <c r="J27" s="183" t="str">
        <f>_xlfn.IFNA(HLOOKUP(H27,Table_BoxColors[#All],2,FALSE),"")</f>
        <v/>
      </c>
      <c r="K27" s="61" t="str">
        <f t="shared" si="70"/>
        <v/>
      </c>
      <c r="L27" s="64" t="str">
        <f t="shared" si="71"/>
        <v/>
      </c>
      <c r="M27" s="185" t="str">
        <f>_xlfn.IFNA("E-"&amp;VLOOKUP(C27,Table_PN_DeviceType[],2,TRUE),"")&amp;IF(D27&lt;&gt;"",IF(D27&gt;99,D27,IF(D27&gt;9,"0"&amp;D27,"00"&amp;D27))&amp;VLOOKUP(E27,Table_PN_ConduitSize[],2,FALSE)&amp;VLOOKUP(F27,Table_PN_ConduitColor[],2,FALSE)&amp;IF(G27&lt;10,"0"&amp;G27,G27)&amp;VLOOKUP(H27,Table_PN_BoxMaterial[],2,FALSE)&amp;IF(I27&lt;&gt;"",VLOOKUP(I27,Table_PN_MountingKit[],2,FALSE)&amp;IF(OR(J27="Yes"),VLOOKUP(F27,Table_PN_BoxColor[],2,FALSE),"")&amp;VLOOKUP(K27,Table_PN_CircuitBreaker[],2,FALSE),""),"")</f>
        <v/>
      </c>
      <c r="N27" s="65"/>
      <c r="O27" s="65"/>
      <c r="P27" s="65"/>
      <c r="Q27" s="65"/>
      <c r="R27" s="65"/>
      <c r="S27" s="170" t="str">
        <f>IFERROR(VLOOKUP(C27,Table_DevicePN[],2,FALSE),"")</f>
        <v/>
      </c>
      <c r="T27" s="66" t="str">
        <f t="shared" si="44"/>
        <v/>
      </c>
      <c r="U27" s="80"/>
      <c r="V27" s="81" t="str">
        <f t="shared" si="45"/>
        <v/>
      </c>
      <c r="W27" s="65" t="str">
        <f t="shared" si="46"/>
        <v/>
      </c>
      <c r="X27" s="65" t="str">
        <f t="shared" si="47"/>
        <v/>
      </c>
      <c r="Y27" s="82" t="str">
        <f t="shared" si="48"/>
        <v/>
      </c>
      <c r="Z27" s="83" t="str">
        <f t="shared" si="49"/>
        <v/>
      </c>
      <c r="AA27" s="65" t="str">
        <f t="shared" si="50"/>
        <v/>
      </c>
      <c r="AB27" s="65" t="str">
        <f t="shared" si="51"/>
        <v/>
      </c>
      <c r="AC27" s="65" t="str">
        <f t="shared" si="52"/>
        <v/>
      </c>
      <c r="AD27" s="84" t="str">
        <f t="shared" si="53"/>
        <v/>
      </c>
      <c r="AE27" s="85" t="str">
        <f t="shared" si="54"/>
        <v/>
      </c>
      <c r="AF27" s="85" t="str">
        <f t="shared" si="55"/>
        <v/>
      </c>
      <c r="AG27" s="86" t="str">
        <f t="shared" si="56"/>
        <v/>
      </c>
      <c r="AH27" s="87" t="str">
        <f t="shared" si="57"/>
        <v/>
      </c>
      <c r="AI27" s="84" t="str">
        <f t="shared" si="58"/>
        <v/>
      </c>
      <c r="AJ27" s="84" t="str">
        <f t="shared" si="59"/>
        <v/>
      </c>
      <c r="AK27" s="88" t="str">
        <f t="shared" si="60"/>
        <v/>
      </c>
      <c r="AL27" s="65" t="str">
        <f t="shared" si="61"/>
        <v/>
      </c>
      <c r="AM27" s="84" t="str">
        <f t="shared" si="62"/>
        <v/>
      </c>
      <c r="AN27" s="85" t="str">
        <f t="shared" si="63"/>
        <v/>
      </c>
      <c r="AO27" s="85" t="str">
        <f t="shared" si="64"/>
        <v/>
      </c>
      <c r="AP27" s="86" t="str">
        <f t="shared" si="65"/>
        <v/>
      </c>
    </row>
    <row r="28" spans="1:42" s="76" customFormat="1" x14ac:dyDescent="0.25">
      <c r="A28" s="78">
        <f t="shared" si="21"/>
        <v>22</v>
      </c>
      <c r="B28" s="79"/>
      <c r="C28" s="79"/>
      <c r="D28" s="61"/>
      <c r="E28" s="180" t="str">
        <f>_xlfn.IFNA(HLOOKUP(TEXT(C28,"#"),Table_Conduit[#All],2,FALSE),"")</f>
        <v/>
      </c>
      <c r="F28" s="63" t="str">
        <f t="shared" si="69"/>
        <v/>
      </c>
      <c r="G28" s="61"/>
      <c r="H28" s="180" t="str">
        <f>_xlfn.IFNA(IF(HLOOKUP(TEXT(C28,"#"),Table_BoxMaterial[#All],2,FALSE)=0,"",HLOOKUP(TEXT(C28,"#"),Table_BoxMaterial[#All],2,FALSE)),"")</f>
        <v/>
      </c>
      <c r="I28" s="183" t="str">
        <f>_xlfn.IFNA(HLOOKUP(TEXT(C28,"#"),Table_MountingKits[#All],2,FALSE),"")</f>
        <v/>
      </c>
      <c r="J28" s="183" t="str">
        <f>_xlfn.IFNA(HLOOKUP(H28,Table_BoxColors[#All],2,FALSE),"")</f>
        <v/>
      </c>
      <c r="K28" s="61" t="str">
        <f t="shared" si="70"/>
        <v/>
      </c>
      <c r="L28" s="64" t="str">
        <f t="shared" si="71"/>
        <v/>
      </c>
      <c r="M28" s="185" t="str">
        <f>_xlfn.IFNA("E-"&amp;VLOOKUP(C28,Table_PN_DeviceType[],2,TRUE),"")&amp;IF(D28&lt;&gt;"",IF(D28&gt;99,D28,IF(D28&gt;9,"0"&amp;D28,"00"&amp;D28))&amp;VLOOKUP(E28,Table_PN_ConduitSize[],2,FALSE)&amp;VLOOKUP(F28,Table_PN_ConduitColor[],2,FALSE)&amp;IF(G28&lt;10,"0"&amp;G28,G28)&amp;VLOOKUP(H28,Table_PN_BoxMaterial[],2,FALSE)&amp;IF(I28&lt;&gt;"",VLOOKUP(I28,Table_PN_MountingKit[],2,FALSE)&amp;IF(OR(J28="Yes"),VLOOKUP(F28,Table_PN_BoxColor[],2,FALSE),"")&amp;VLOOKUP(K28,Table_PN_CircuitBreaker[],2,FALSE),""),"")</f>
        <v/>
      </c>
      <c r="N28" s="65"/>
      <c r="O28" s="65"/>
      <c r="P28" s="65"/>
      <c r="Q28" s="65"/>
      <c r="R28" s="65"/>
      <c r="S28" s="170" t="str">
        <f>IFERROR(VLOOKUP(C28,Table_DevicePN[],2,FALSE),"")</f>
        <v/>
      </c>
      <c r="T28" s="66" t="str">
        <f t="shared" si="44"/>
        <v/>
      </c>
      <c r="U28" s="80"/>
      <c r="V28" s="81" t="str">
        <f t="shared" si="45"/>
        <v/>
      </c>
      <c r="W28" s="65" t="str">
        <f t="shared" si="46"/>
        <v/>
      </c>
      <c r="X28" s="65" t="str">
        <f t="shared" si="47"/>
        <v/>
      </c>
      <c r="Y28" s="82" t="str">
        <f t="shared" si="48"/>
        <v/>
      </c>
      <c r="Z28" s="83" t="str">
        <f t="shared" si="49"/>
        <v/>
      </c>
      <c r="AA28" s="65" t="str">
        <f t="shared" si="50"/>
        <v/>
      </c>
      <c r="AB28" s="65" t="str">
        <f t="shared" si="51"/>
        <v/>
      </c>
      <c r="AC28" s="65" t="str">
        <f t="shared" si="52"/>
        <v/>
      </c>
      <c r="AD28" s="84" t="str">
        <f t="shared" si="53"/>
        <v/>
      </c>
      <c r="AE28" s="85" t="str">
        <f t="shared" si="54"/>
        <v/>
      </c>
      <c r="AF28" s="85" t="str">
        <f t="shared" si="55"/>
        <v/>
      </c>
      <c r="AG28" s="86" t="str">
        <f t="shared" si="56"/>
        <v/>
      </c>
      <c r="AH28" s="87" t="str">
        <f t="shared" si="57"/>
        <v/>
      </c>
      <c r="AI28" s="84" t="str">
        <f t="shared" si="58"/>
        <v/>
      </c>
      <c r="AJ28" s="84" t="str">
        <f t="shared" si="59"/>
        <v/>
      </c>
      <c r="AK28" s="88" t="str">
        <f t="shared" si="60"/>
        <v/>
      </c>
      <c r="AL28" s="65" t="str">
        <f t="shared" si="61"/>
        <v/>
      </c>
      <c r="AM28" s="84" t="str">
        <f t="shared" si="62"/>
        <v/>
      </c>
      <c r="AN28" s="85" t="str">
        <f t="shared" si="63"/>
        <v/>
      </c>
      <c r="AO28" s="85" t="str">
        <f t="shared" si="64"/>
        <v/>
      </c>
      <c r="AP28" s="86" t="str">
        <f t="shared" si="65"/>
        <v/>
      </c>
    </row>
    <row r="29" spans="1:42" s="76" customFormat="1" x14ac:dyDescent="0.25">
      <c r="A29" s="78">
        <f t="shared" si="21"/>
        <v>23</v>
      </c>
      <c r="B29" s="79"/>
      <c r="C29" s="79"/>
      <c r="D29" s="61"/>
      <c r="E29" s="180" t="str">
        <f>_xlfn.IFNA(HLOOKUP(TEXT(C29,"#"),Table_Conduit[#All],2,FALSE),"")</f>
        <v/>
      </c>
      <c r="F29" s="63" t="str">
        <f t="shared" si="69"/>
        <v/>
      </c>
      <c r="G29" s="61"/>
      <c r="H29" s="180" t="str">
        <f>_xlfn.IFNA(IF(HLOOKUP(TEXT(C29,"#"),Table_BoxMaterial[#All],2,FALSE)=0,"",HLOOKUP(TEXT(C29,"#"),Table_BoxMaterial[#All],2,FALSE)),"")</f>
        <v/>
      </c>
      <c r="I29" s="183" t="str">
        <f>_xlfn.IFNA(HLOOKUP(TEXT(C29,"#"),Table_MountingKits[#All],2,FALSE),"")</f>
        <v/>
      </c>
      <c r="J29" s="183" t="str">
        <f>_xlfn.IFNA(HLOOKUP(H29,Table_BoxColors[#All],2,FALSE),"")</f>
        <v/>
      </c>
      <c r="K29" s="61" t="str">
        <f t="shared" si="70"/>
        <v/>
      </c>
      <c r="L29" s="64" t="str">
        <f t="shared" si="71"/>
        <v/>
      </c>
      <c r="M29" s="185" t="str">
        <f>_xlfn.IFNA("E-"&amp;VLOOKUP(C29,Table_PN_DeviceType[],2,TRUE),"")&amp;IF(D29&lt;&gt;"",IF(D29&gt;99,D29,IF(D29&gt;9,"0"&amp;D29,"00"&amp;D29))&amp;VLOOKUP(E29,Table_PN_ConduitSize[],2,FALSE)&amp;VLOOKUP(F29,Table_PN_ConduitColor[],2,FALSE)&amp;IF(G29&lt;10,"0"&amp;G29,G29)&amp;VLOOKUP(H29,Table_PN_BoxMaterial[],2,FALSE)&amp;IF(I29&lt;&gt;"",VLOOKUP(I29,Table_PN_MountingKit[],2,FALSE)&amp;IF(OR(J29="Yes"),VLOOKUP(F29,Table_PN_BoxColor[],2,FALSE),"")&amp;VLOOKUP(K29,Table_PN_CircuitBreaker[],2,FALSE),""),"")</f>
        <v/>
      </c>
      <c r="N29" s="65"/>
      <c r="O29" s="65"/>
      <c r="P29" s="65"/>
      <c r="Q29" s="65"/>
      <c r="R29" s="65"/>
      <c r="S29" s="170" t="str">
        <f>IFERROR(VLOOKUP(C29,Table_DevicePN[],2,FALSE),"")</f>
        <v/>
      </c>
      <c r="T29" s="66" t="str">
        <f t="shared" si="44"/>
        <v/>
      </c>
      <c r="U29" s="80"/>
      <c r="V29" s="81" t="str">
        <f t="shared" si="45"/>
        <v/>
      </c>
      <c r="W29" s="65" t="str">
        <f t="shared" si="46"/>
        <v/>
      </c>
      <c r="X29" s="65" t="str">
        <f t="shared" si="47"/>
        <v/>
      </c>
      <c r="Y29" s="82" t="str">
        <f t="shared" si="48"/>
        <v/>
      </c>
      <c r="Z29" s="83" t="str">
        <f t="shared" si="49"/>
        <v/>
      </c>
      <c r="AA29" s="65" t="str">
        <f t="shared" si="50"/>
        <v/>
      </c>
      <c r="AB29" s="65" t="str">
        <f t="shared" si="51"/>
        <v/>
      </c>
      <c r="AC29" s="65" t="str">
        <f t="shared" si="52"/>
        <v/>
      </c>
      <c r="AD29" s="84" t="str">
        <f t="shared" si="53"/>
        <v/>
      </c>
      <c r="AE29" s="85" t="str">
        <f t="shared" si="54"/>
        <v/>
      </c>
      <c r="AF29" s="85" t="str">
        <f t="shared" si="55"/>
        <v/>
      </c>
      <c r="AG29" s="86" t="str">
        <f t="shared" si="56"/>
        <v/>
      </c>
      <c r="AH29" s="87" t="str">
        <f t="shared" si="57"/>
        <v/>
      </c>
      <c r="AI29" s="84" t="str">
        <f t="shared" si="58"/>
        <v/>
      </c>
      <c r="AJ29" s="84" t="str">
        <f t="shared" si="59"/>
        <v/>
      </c>
      <c r="AK29" s="88" t="str">
        <f t="shared" si="60"/>
        <v/>
      </c>
      <c r="AL29" s="65" t="str">
        <f t="shared" si="61"/>
        <v/>
      </c>
      <c r="AM29" s="84" t="str">
        <f t="shared" si="62"/>
        <v/>
      </c>
      <c r="AN29" s="85" t="str">
        <f t="shared" si="63"/>
        <v/>
      </c>
      <c r="AO29" s="85" t="str">
        <f t="shared" si="64"/>
        <v/>
      </c>
      <c r="AP29" s="86" t="str">
        <f t="shared" si="65"/>
        <v/>
      </c>
    </row>
    <row r="30" spans="1:42" s="76" customFormat="1" x14ac:dyDescent="0.25">
      <c r="A30" s="78">
        <f t="shared" si="21"/>
        <v>24</v>
      </c>
      <c r="B30" s="79"/>
      <c r="C30" s="79"/>
      <c r="D30" s="61"/>
      <c r="E30" s="180" t="str">
        <f>_xlfn.IFNA(HLOOKUP(TEXT(C30,"#"),Table_Conduit[#All],2,FALSE),"")</f>
        <v/>
      </c>
      <c r="F30" s="63" t="str">
        <f t="shared" si="69"/>
        <v/>
      </c>
      <c r="G30" s="61"/>
      <c r="H30" s="180" t="str">
        <f>_xlfn.IFNA(IF(HLOOKUP(TEXT(C30,"#"),Table_BoxMaterial[#All],2,FALSE)=0,"",HLOOKUP(TEXT(C30,"#"),Table_BoxMaterial[#All],2,FALSE)),"")</f>
        <v/>
      </c>
      <c r="I30" s="183" t="str">
        <f>_xlfn.IFNA(HLOOKUP(TEXT(C30,"#"),Table_MountingKits[#All],2,FALSE),"")</f>
        <v/>
      </c>
      <c r="J30" s="183" t="str">
        <f>_xlfn.IFNA(HLOOKUP(H30,Table_BoxColors[#All],2,FALSE),"")</f>
        <v/>
      </c>
      <c r="K30" s="61" t="str">
        <f t="shared" si="70"/>
        <v/>
      </c>
      <c r="L30" s="64" t="str">
        <f t="shared" si="71"/>
        <v/>
      </c>
      <c r="M30" s="185" t="str">
        <f>_xlfn.IFNA("E-"&amp;VLOOKUP(C30,Table_PN_DeviceType[],2,TRUE),"")&amp;IF(D30&lt;&gt;"",IF(D30&gt;99,D30,IF(D30&gt;9,"0"&amp;D30,"00"&amp;D30))&amp;VLOOKUP(E30,Table_PN_ConduitSize[],2,FALSE)&amp;VLOOKUP(F30,Table_PN_ConduitColor[],2,FALSE)&amp;IF(G30&lt;10,"0"&amp;G30,G30)&amp;VLOOKUP(H30,Table_PN_BoxMaterial[],2,FALSE)&amp;IF(I30&lt;&gt;"",VLOOKUP(I30,Table_PN_MountingKit[],2,FALSE)&amp;IF(OR(J30="Yes"),VLOOKUP(F30,Table_PN_BoxColor[],2,FALSE),"")&amp;VLOOKUP(K30,Table_PN_CircuitBreaker[],2,FALSE),""),"")</f>
        <v/>
      </c>
      <c r="N30" s="65"/>
      <c r="O30" s="65"/>
      <c r="P30" s="65"/>
      <c r="Q30" s="65"/>
      <c r="R30" s="65"/>
      <c r="S30" s="170" t="str">
        <f>IFERROR(VLOOKUP(C30,Table_DevicePN[],2,FALSE),"")</f>
        <v/>
      </c>
      <c r="T30" s="66" t="str">
        <f t="shared" si="44"/>
        <v/>
      </c>
      <c r="U30" s="80"/>
      <c r="V30" s="81" t="str">
        <f t="shared" si="45"/>
        <v/>
      </c>
      <c r="W30" s="65" t="str">
        <f t="shared" si="46"/>
        <v/>
      </c>
      <c r="X30" s="65" t="str">
        <f t="shared" si="47"/>
        <v/>
      </c>
      <c r="Y30" s="82" t="str">
        <f t="shared" si="48"/>
        <v/>
      </c>
      <c r="Z30" s="83" t="str">
        <f t="shared" si="49"/>
        <v/>
      </c>
      <c r="AA30" s="65" t="str">
        <f t="shared" si="50"/>
        <v/>
      </c>
      <c r="AB30" s="65" t="str">
        <f t="shared" si="51"/>
        <v/>
      </c>
      <c r="AC30" s="65" t="str">
        <f t="shared" si="52"/>
        <v/>
      </c>
      <c r="AD30" s="84" t="str">
        <f t="shared" si="53"/>
        <v/>
      </c>
      <c r="AE30" s="85" t="str">
        <f t="shared" si="54"/>
        <v/>
      </c>
      <c r="AF30" s="85" t="str">
        <f t="shared" si="55"/>
        <v/>
      </c>
      <c r="AG30" s="86" t="str">
        <f t="shared" si="56"/>
        <v/>
      </c>
      <c r="AH30" s="87" t="str">
        <f t="shared" si="57"/>
        <v/>
      </c>
      <c r="AI30" s="84" t="str">
        <f t="shared" si="58"/>
        <v/>
      </c>
      <c r="AJ30" s="84" t="str">
        <f t="shared" si="59"/>
        <v/>
      </c>
      <c r="AK30" s="88" t="str">
        <f t="shared" si="60"/>
        <v/>
      </c>
      <c r="AL30" s="65" t="str">
        <f t="shared" si="61"/>
        <v/>
      </c>
      <c r="AM30" s="84" t="str">
        <f t="shared" si="62"/>
        <v/>
      </c>
      <c r="AN30" s="85" t="str">
        <f t="shared" si="63"/>
        <v/>
      </c>
      <c r="AO30" s="85" t="str">
        <f t="shared" si="64"/>
        <v/>
      </c>
      <c r="AP30" s="86" t="str">
        <f t="shared" si="65"/>
        <v/>
      </c>
    </row>
    <row r="31" spans="1:42" s="76" customFormat="1" x14ac:dyDescent="0.25">
      <c r="A31" s="78">
        <f t="shared" si="21"/>
        <v>25</v>
      </c>
      <c r="B31" s="79"/>
      <c r="C31" s="79"/>
      <c r="D31" s="61"/>
      <c r="E31" s="180" t="str">
        <f>_xlfn.IFNA(HLOOKUP(TEXT(C31,"#"),Table_Conduit[#All],2,FALSE),"")</f>
        <v/>
      </c>
      <c r="F31" s="63" t="str">
        <f t="shared" si="69"/>
        <v/>
      </c>
      <c r="G31" s="61"/>
      <c r="H31" s="180" t="str">
        <f>_xlfn.IFNA(IF(HLOOKUP(TEXT(C31,"#"),Table_BoxMaterial[#All],2,FALSE)=0,"",HLOOKUP(TEXT(C31,"#"),Table_BoxMaterial[#All],2,FALSE)),"")</f>
        <v/>
      </c>
      <c r="I31" s="183" t="str">
        <f>_xlfn.IFNA(HLOOKUP(TEXT(C31,"#"),Table_MountingKits[#All],2,FALSE),"")</f>
        <v/>
      </c>
      <c r="J31" s="183" t="str">
        <f>_xlfn.IFNA(HLOOKUP(H31,Table_BoxColors[#All],2,FALSE),"")</f>
        <v/>
      </c>
      <c r="K31" s="61" t="str">
        <f t="shared" si="70"/>
        <v/>
      </c>
      <c r="L31" s="64" t="str">
        <f t="shared" si="71"/>
        <v/>
      </c>
      <c r="M31" s="185" t="str">
        <f>_xlfn.IFNA("E-"&amp;VLOOKUP(C31,Table_PN_DeviceType[],2,TRUE),"")&amp;IF(D31&lt;&gt;"",IF(D31&gt;99,D31,IF(D31&gt;9,"0"&amp;D31,"00"&amp;D31))&amp;VLOOKUP(E31,Table_PN_ConduitSize[],2,FALSE)&amp;VLOOKUP(F31,Table_PN_ConduitColor[],2,FALSE)&amp;IF(G31&lt;10,"0"&amp;G31,G31)&amp;VLOOKUP(H31,Table_PN_BoxMaterial[],2,FALSE)&amp;IF(I31&lt;&gt;"",VLOOKUP(I31,Table_PN_MountingKit[],2,FALSE)&amp;IF(OR(J31="Yes"),VLOOKUP(F31,Table_PN_BoxColor[],2,FALSE),"")&amp;VLOOKUP(K31,Table_PN_CircuitBreaker[],2,FALSE),""),"")</f>
        <v/>
      </c>
      <c r="N31" s="65"/>
      <c r="O31" s="65"/>
      <c r="P31" s="65"/>
      <c r="Q31" s="65"/>
      <c r="R31" s="65"/>
      <c r="S31" s="170" t="str">
        <f>IFERROR(VLOOKUP(C31,Table_DevicePN[],2,FALSE),"")</f>
        <v/>
      </c>
      <c r="T31" s="66" t="str">
        <f t="shared" si="44"/>
        <v/>
      </c>
      <c r="U31" s="80"/>
      <c r="V31" s="81" t="str">
        <f t="shared" si="45"/>
        <v/>
      </c>
      <c r="W31" s="65" t="str">
        <f t="shared" si="46"/>
        <v/>
      </c>
      <c r="X31" s="65" t="str">
        <f t="shared" si="47"/>
        <v/>
      </c>
      <c r="Y31" s="82" t="str">
        <f t="shared" si="48"/>
        <v/>
      </c>
      <c r="Z31" s="83" t="str">
        <f t="shared" si="49"/>
        <v/>
      </c>
      <c r="AA31" s="65" t="str">
        <f t="shared" si="50"/>
        <v/>
      </c>
      <c r="AB31" s="65" t="str">
        <f t="shared" si="51"/>
        <v/>
      </c>
      <c r="AC31" s="65" t="str">
        <f t="shared" si="52"/>
        <v/>
      </c>
      <c r="AD31" s="84" t="str">
        <f t="shared" si="53"/>
        <v/>
      </c>
      <c r="AE31" s="85" t="str">
        <f t="shared" si="54"/>
        <v/>
      </c>
      <c r="AF31" s="85" t="str">
        <f t="shared" si="55"/>
        <v/>
      </c>
      <c r="AG31" s="86" t="str">
        <f t="shared" si="56"/>
        <v/>
      </c>
      <c r="AH31" s="87" t="str">
        <f t="shared" si="57"/>
        <v/>
      </c>
      <c r="AI31" s="84" t="str">
        <f t="shared" si="58"/>
        <v/>
      </c>
      <c r="AJ31" s="84" t="str">
        <f t="shared" si="59"/>
        <v/>
      </c>
      <c r="AK31" s="88" t="str">
        <f t="shared" si="60"/>
        <v/>
      </c>
      <c r="AL31" s="65" t="str">
        <f t="shared" si="61"/>
        <v/>
      </c>
      <c r="AM31" s="84" t="str">
        <f t="shared" si="62"/>
        <v/>
      </c>
      <c r="AN31" s="85" t="str">
        <f t="shared" si="63"/>
        <v/>
      </c>
      <c r="AO31" s="85" t="str">
        <f t="shared" si="64"/>
        <v/>
      </c>
      <c r="AP31" s="86" t="str">
        <f t="shared" si="65"/>
        <v/>
      </c>
    </row>
    <row r="32" spans="1:42" s="76" customFormat="1" x14ac:dyDescent="0.25">
      <c r="A32" s="78">
        <f t="shared" si="21"/>
        <v>26</v>
      </c>
      <c r="B32" s="79"/>
      <c r="C32" s="79"/>
      <c r="D32" s="61"/>
      <c r="E32" s="180" t="str">
        <f>_xlfn.IFNA(HLOOKUP(TEXT(C32,"#"),Table_Conduit[#All],2,FALSE),"")</f>
        <v/>
      </c>
      <c r="F32" s="63" t="str">
        <f t="shared" si="69"/>
        <v/>
      </c>
      <c r="G32" s="61"/>
      <c r="H32" s="180" t="str">
        <f>_xlfn.IFNA(IF(HLOOKUP(TEXT(C32,"#"),Table_BoxMaterial[#All],2,FALSE)=0,"",HLOOKUP(TEXT(C32,"#"),Table_BoxMaterial[#All],2,FALSE)),"")</f>
        <v/>
      </c>
      <c r="I32" s="183" t="str">
        <f>_xlfn.IFNA(HLOOKUP(TEXT(C32,"#"),Table_MountingKits[#All],2,FALSE),"")</f>
        <v/>
      </c>
      <c r="J32" s="183" t="str">
        <f>_xlfn.IFNA(HLOOKUP(H32,Table_BoxColors[#All],2,FALSE),"")</f>
        <v/>
      </c>
      <c r="K32" s="61" t="str">
        <f t="shared" si="70"/>
        <v/>
      </c>
      <c r="L32" s="64" t="str">
        <f t="shared" si="71"/>
        <v/>
      </c>
      <c r="M32" s="185" t="str">
        <f>_xlfn.IFNA("E-"&amp;VLOOKUP(C32,Table_PN_DeviceType[],2,TRUE),"")&amp;IF(D32&lt;&gt;"",IF(D32&gt;99,D32,IF(D32&gt;9,"0"&amp;D32,"00"&amp;D32))&amp;VLOOKUP(E32,Table_PN_ConduitSize[],2,FALSE)&amp;VLOOKUP(F32,Table_PN_ConduitColor[],2,FALSE)&amp;IF(G32&lt;10,"0"&amp;G32,G32)&amp;VLOOKUP(H32,Table_PN_BoxMaterial[],2,FALSE)&amp;IF(I32&lt;&gt;"",VLOOKUP(I32,Table_PN_MountingKit[],2,FALSE)&amp;IF(OR(J32="Yes"),VLOOKUP(F32,Table_PN_BoxColor[],2,FALSE),"")&amp;VLOOKUP(K32,Table_PN_CircuitBreaker[],2,FALSE),""),"")</f>
        <v/>
      </c>
      <c r="N32" s="65"/>
      <c r="O32" s="65"/>
      <c r="P32" s="65"/>
      <c r="Q32" s="65"/>
      <c r="R32" s="65"/>
      <c r="S32" s="170" t="str">
        <f>IFERROR(VLOOKUP(C32,Table_DevicePN[],2,FALSE),"")</f>
        <v/>
      </c>
      <c r="T32" s="66" t="str">
        <f t="shared" si="44"/>
        <v/>
      </c>
      <c r="U32" s="80"/>
      <c r="V32" s="81" t="str">
        <f t="shared" si="45"/>
        <v/>
      </c>
      <c r="W32" s="65" t="str">
        <f t="shared" si="46"/>
        <v/>
      </c>
      <c r="X32" s="65" t="str">
        <f t="shared" si="47"/>
        <v/>
      </c>
      <c r="Y32" s="82" t="str">
        <f t="shared" si="48"/>
        <v/>
      </c>
      <c r="Z32" s="83" t="str">
        <f t="shared" si="49"/>
        <v/>
      </c>
      <c r="AA32" s="65" t="str">
        <f t="shared" si="50"/>
        <v/>
      </c>
      <c r="AB32" s="65" t="str">
        <f t="shared" si="51"/>
        <v/>
      </c>
      <c r="AC32" s="65" t="str">
        <f t="shared" si="52"/>
        <v/>
      </c>
      <c r="AD32" s="84" t="str">
        <f t="shared" si="53"/>
        <v/>
      </c>
      <c r="AE32" s="85" t="str">
        <f t="shared" si="54"/>
        <v/>
      </c>
      <c r="AF32" s="85" t="str">
        <f t="shared" si="55"/>
        <v/>
      </c>
      <c r="AG32" s="86" t="str">
        <f t="shared" si="56"/>
        <v/>
      </c>
      <c r="AH32" s="87" t="str">
        <f t="shared" si="57"/>
        <v/>
      </c>
      <c r="AI32" s="84" t="str">
        <f t="shared" si="58"/>
        <v/>
      </c>
      <c r="AJ32" s="84" t="str">
        <f t="shared" si="59"/>
        <v/>
      </c>
      <c r="AK32" s="88" t="str">
        <f t="shared" si="60"/>
        <v/>
      </c>
      <c r="AL32" s="65" t="str">
        <f t="shared" si="61"/>
        <v/>
      </c>
      <c r="AM32" s="84" t="str">
        <f t="shared" si="62"/>
        <v/>
      </c>
      <c r="AN32" s="85" t="str">
        <f t="shared" si="63"/>
        <v/>
      </c>
      <c r="AO32" s="85" t="str">
        <f t="shared" si="64"/>
        <v/>
      </c>
      <c r="AP32" s="86" t="str">
        <f t="shared" si="65"/>
        <v/>
      </c>
    </row>
    <row r="33" spans="1:42" s="76" customFormat="1" x14ac:dyDescent="0.25">
      <c r="A33" s="78">
        <f t="shared" si="21"/>
        <v>27</v>
      </c>
      <c r="B33" s="79"/>
      <c r="C33" s="79"/>
      <c r="D33" s="61"/>
      <c r="E33" s="180" t="str">
        <f>_xlfn.IFNA(HLOOKUP(TEXT(C33,"#"),Table_Conduit[#All],2,FALSE),"")</f>
        <v/>
      </c>
      <c r="F33" s="63" t="str">
        <f t="shared" si="69"/>
        <v/>
      </c>
      <c r="G33" s="61"/>
      <c r="H33" s="180" t="str">
        <f>_xlfn.IFNA(IF(HLOOKUP(TEXT(C33,"#"),Table_BoxMaterial[#All],2,FALSE)=0,"",HLOOKUP(TEXT(C33,"#"),Table_BoxMaterial[#All],2,FALSE)),"")</f>
        <v/>
      </c>
      <c r="I33" s="183" t="str">
        <f>_xlfn.IFNA(HLOOKUP(TEXT(C33,"#"),Table_MountingKits[#All],2,FALSE),"")</f>
        <v/>
      </c>
      <c r="J33" s="183" t="str">
        <f>_xlfn.IFNA(HLOOKUP(H33,Table_BoxColors[#All],2,FALSE),"")</f>
        <v/>
      </c>
      <c r="K33" s="61" t="str">
        <f t="shared" si="70"/>
        <v/>
      </c>
      <c r="L33" s="64" t="str">
        <f t="shared" si="71"/>
        <v/>
      </c>
      <c r="M33" s="185" t="str">
        <f>_xlfn.IFNA("E-"&amp;VLOOKUP(C33,Table_PN_DeviceType[],2,TRUE),"")&amp;IF(D33&lt;&gt;"",IF(D33&gt;99,D33,IF(D33&gt;9,"0"&amp;D33,"00"&amp;D33))&amp;VLOOKUP(E33,Table_PN_ConduitSize[],2,FALSE)&amp;VLOOKUP(F33,Table_PN_ConduitColor[],2,FALSE)&amp;IF(G33&lt;10,"0"&amp;G33,G33)&amp;VLOOKUP(H33,Table_PN_BoxMaterial[],2,FALSE)&amp;IF(I33&lt;&gt;"",VLOOKUP(I33,Table_PN_MountingKit[],2,FALSE)&amp;IF(OR(J33="Yes"),VLOOKUP(F33,Table_PN_BoxColor[],2,FALSE),"")&amp;VLOOKUP(K33,Table_PN_CircuitBreaker[],2,FALSE),""),"")</f>
        <v/>
      </c>
      <c r="N33" s="65"/>
      <c r="O33" s="65"/>
      <c r="P33" s="65"/>
      <c r="Q33" s="65"/>
      <c r="R33" s="65"/>
      <c r="S33" s="170" t="str">
        <f>IFERROR(VLOOKUP(C33,Table_DevicePN[],2,FALSE),"")</f>
        <v/>
      </c>
      <c r="T33" s="66" t="str">
        <f t="shared" si="44"/>
        <v/>
      </c>
      <c r="U33" s="80"/>
      <c r="V33" s="81" t="str">
        <f t="shared" si="45"/>
        <v/>
      </c>
      <c r="W33" s="65" t="str">
        <f t="shared" si="46"/>
        <v/>
      </c>
      <c r="X33" s="65" t="str">
        <f t="shared" si="47"/>
        <v/>
      </c>
      <c r="Y33" s="82" t="str">
        <f t="shared" si="48"/>
        <v/>
      </c>
      <c r="Z33" s="83" t="str">
        <f t="shared" si="49"/>
        <v/>
      </c>
      <c r="AA33" s="65" t="str">
        <f t="shared" si="50"/>
        <v/>
      </c>
      <c r="AB33" s="65" t="str">
        <f t="shared" si="51"/>
        <v/>
      </c>
      <c r="AC33" s="65" t="str">
        <f t="shared" si="52"/>
        <v/>
      </c>
      <c r="AD33" s="84" t="str">
        <f t="shared" si="53"/>
        <v/>
      </c>
      <c r="AE33" s="85" t="str">
        <f t="shared" si="54"/>
        <v/>
      </c>
      <c r="AF33" s="85" t="str">
        <f t="shared" si="55"/>
        <v/>
      </c>
      <c r="AG33" s="86" t="str">
        <f t="shared" si="56"/>
        <v/>
      </c>
      <c r="AH33" s="87" t="str">
        <f t="shared" si="57"/>
        <v/>
      </c>
      <c r="AI33" s="84" t="str">
        <f t="shared" si="58"/>
        <v/>
      </c>
      <c r="AJ33" s="84" t="str">
        <f t="shared" si="59"/>
        <v/>
      </c>
      <c r="AK33" s="88" t="str">
        <f t="shared" si="60"/>
        <v/>
      </c>
      <c r="AL33" s="65" t="str">
        <f t="shared" si="61"/>
        <v/>
      </c>
      <c r="AM33" s="84" t="str">
        <f t="shared" si="62"/>
        <v/>
      </c>
      <c r="AN33" s="85" t="str">
        <f t="shared" si="63"/>
        <v/>
      </c>
      <c r="AO33" s="85" t="str">
        <f t="shared" si="64"/>
        <v/>
      </c>
      <c r="AP33" s="86" t="str">
        <f t="shared" si="65"/>
        <v/>
      </c>
    </row>
    <row r="34" spans="1:42" s="76" customFormat="1" x14ac:dyDescent="0.25">
      <c r="A34" s="78">
        <f t="shared" si="21"/>
        <v>28</v>
      </c>
      <c r="B34" s="79"/>
      <c r="C34" s="79"/>
      <c r="D34" s="61"/>
      <c r="E34" s="180" t="str">
        <f>_xlfn.IFNA(HLOOKUP(TEXT(C34,"#"),Table_Conduit[#All],2,FALSE),"")</f>
        <v/>
      </c>
      <c r="F34" s="63" t="str">
        <f t="shared" si="69"/>
        <v/>
      </c>
      <c r="G34" s="61"/>
      <c r="H34" s="180" t="str">
        <f>_xlfn.IFNA(IF(HLOOKUP(TEXT(C34,"#"),Table_BoxMaterial[#All],2,FALSE)=0,"",HLOOKUP(TEXT(C34,"#"),Table_BoxMaterial[#All],2,FALSE)),"")</f>
        <v/>
      </c>
      <c r="I34" s="183" t="str">
        <f>_xlfn.IFNA(HLOOKUP(TEXT(C34,"#"),Table_MountingKits[#All],2,FALSE),"")</f>
        <v/>
      </c>
      <c r="J34" s="183" t="str">
        <f>_xlfn.IFNA(HLOOKUP(H34,Table_BoxColors[#All],2,FALSE),"")</f>
        <v/>
      </c>
      <c r="K34" s="61" t="str">
        <f t="shared" si="70"/>
        <v/>
      </c>
      <c r="L34" s="64" t="str">
        <f t="shared" si="71"/>
        <v/>
      </c>
      <c r="M34" s="185" t="str">
        <f>_xlfn.IFNA("E-"&amp;VLOOKUP(C34,Table_PN_DeviceType[],2,TRUE),"")&amp;IF(D34&lt;&gt;"",IF(D34&gt;99,D34,IF(D34&gt;9,"0"&amp;D34,"00"&amp;D34))&amp;VLOOKUP(E34,Table_PN_ConduitSize[],2,FALSE)&amp;VLOOKUP(F34,Table_PN_ConduitColor[],2,FALSE)&amp;IF(G34&lt;10,"0"&amp;G34,G34)&amp;VLOOKUP(H34,Table_PN_BoxMaterial[],2,FALSE)&amp;IF(I34&lt;&gt;"",VLOOKUP(I34,Table_PN_MountingKit[],2,FALSE)&amp;IF(OR(J34="Yes"),VLOOKUP(F34,Table_PN_BoxColor[],2,FALSE),"")&amp;VLOOKUP(K34,Table_PN_CircuitBreaker[],2,FALSE),""),"")</f>
        <v/>
      </c>
      <c r="N34" s="65"/>
      <c r="O34" s="65"/>
      <c r="P34" s="65"/>
      <c r="Q34" s="65"/>
      <c r="R34" s="65"/>
      <c r="S34" s="170" t="str">
        <f>IFERROR(VLOOKUP(C34,Table_DevicePN[],2,FALSE),"")</f>
        <v/>
      </c>
      <c r="T34" s="66" t="str">
        <f t="shared" si="44"/>
        <v/>
      </c>
      <c r="U34" s="80"/>
      <c r="V34" s="81" t="str">
        <f t="shared" si="45"/>
        <v/>
      </c>
      <c r="W34" s="65" t="str">
        <f t="shared" si="46"/>
        <v/>
      </c>
      <c r="X34" s="65" t="str">
        <f t="shared" si="47"/>
        <v/>
      </c>
      <c r="Y34" s="82" t="str">
        <f t="shared" si="48"/>
        <v/>
      </c>
      <c r="Z34" s="83" t="str">
        <f t="shared" si="49"/>
        <v/>
      </c>
      <c r="AA34" s="65" t="str">
        <f t="shared" si="50"/>
        <v/>
      </c>
      <c r="AB34" s="65" t="str">
        <f t="shared" si="51"/>
        <v/>
      </c>
      <c r="AC34" s="65" t="str">
        <f t="shared" si="52"/>
        <v/>
      </c>
      <c r="AD34" s="84" t="str">
        <f t="shared" si="53"/>
        <v/>
      </c>
      <c r="AE34" s="85" t="str">
        <f t="shared" si="54"/>
        <v/>
      </c>
      <c r="AF34" s="85" t="str">
        <f t="shared" si="55"/>
        <v/>
      </c>
      <c r="AG34" s="86" t="str">
        <f t="shared" si="56"/>
        <v/>
      </c>
      <c r="AH34" s="87" t="str">
        <f t="shared" si="57"/>
        <v/>
      </c>
      <c r="AI34" s="84" t="str">
        <f t="shared" si="58"/>
        <v/>
      </c>
      <c r="AJ34" s="84" t="str">
        <f t="shared" si="59"/>
        <v/>
      </c>
      <c r="AK34" s="88" t="str">
        <f t="shared" si="60"/>
        <v/>
      </c>
      <c r="AL34" s="65" t="str">
        <f t="shared" si="61"/>
        <v/>
      </c>
      <c r="AM34" s="84" t="str">
        <f t="shared" si="62"/>
        <v/>
      </c>
      <c r="AN34" s="85" t="str">
        <f t="shared" si="63"/>
        <v/>
      </c>
      <c r="AO34" s="85" t="str">
        <f t="shared" si="64"/>
        <v/>
      </c>
      <c r="AP34" s="86" t="str">
        <f t="shared" si="65"/>
        <v/>
      </c>
    </row>
    <row r="35" spans="1:42" s="76" customFormat="1" x14ac:dyDescent="0.25">
      <c r="A35" s="78">
        <f t="shared" si="21"/>
        <v>29</v>
      </c>
      <c r="B35" s="79"/>
      <c r="C35" s="79"/>
      <c r="D35" s="61"/>
      <c r="E35" s="180" t="str">
        <f>_xlfn.IFNA(HLOOKUP(TEXT(C35,"#"),Table_Conduit[#All],2,FALSE),"")</f>
        <v/>
      </c>
      <c r="F35" s="63" t="str">
        <f t="shared" si="69"/>
        <v/>
      </c>
      <c r="G35" s="61"/>
      <c r="H35" s="180" t="str">
        <f>_xlfn.IFNA(IF(HLOOKUP(TEXT(C35,"#"),Table_BoxMaterial[#All],2,FALSE)=0,"",HLOOKUP(TEXT(C35,"#"),Table_BoxMaterial[#All],2,FALSE)),"")</f>
        <v/>
      </c>
      <c r="I35" s="183" t="str">
        <f>_xlfn.IFNA(HLOOKUP(TEXT(C35,"#"),Table_MountingKits[#All],2,FALSE),"")</f>
        <v/>
      </c>
      <c r="J35" s="183" t="str">
        <f>_xlfn.IFNA(HLOOKUP(H35,Table_BoxColors[#All],2,FALSE),"")</f>
        <v/>
      </c>
      <c r="K35" s="61" t="str">
        <f t="shared" si="70"/>
        <v/>
      </c>
      <c r="L35" s="64" t="str">
        <f t="shared" si="71"/>
        <v/>
      </c>
      <c r="M35" s="185" t="str">
        <f>_xlfn.IFNA("E-"&amp;VLOOKUP(C35,Table_PN_DeviceType[],2,TRUE),"")&amp;IF(D35&lt;&gt;"",IF(D35&gt;99,D35,IF(D35&gt;9,"0"&amp;D35,"00"&amp;D35))&amp;VLOOKUP(E35,Table_PN_ConduitSize[],2,FALSE)&amp;VLOOKUP(F35,Table_PN_ConduitColor[],2,FALSE)&amp;IF(G35&lt;10,"0"&amp;G35,G35)&amp;VLOOKUP(H35,Table_PN_BoxMaterial[],2,FALSE)&amp;IF(I35&lt;&gt;"",VLOOKUP(I35,Table_PN_MountingKit[],2,FALSE)&amp;IF(OR(J35="Yes"),VLOOKUP(F35,Table_PN_BoxColor[],2,FALSE),"")&amp;VLOOKUP(K35,Table_PN_CircuitBreaker[],2,FALSE),""),"")</f>
        <v/>
      </c>
      <c r="N35" s="65"/>
      <c r="O35" s="65"/>
      <c r="P35" s="65"/>
      <c r="Q35" s="65"/>
      <c r="R35" s="65"/>
      <c r="S35" s="170" t="str">
        <f>IFERROR(VLOOKUP(C35,Table_DevicePN[],2,FALSE),"")</f>
        <v/>
      </c>
      <c r="T35" s="66" t="str">
        <f t="shared" si="44"/>
        <v/>
      </c>
      <c r="U35" s="80"/>
      <c r="V35" s="81" t="str">
        <f t="shared" si="45"/>
        <v/>
      </c>
      <c r="W35" s="65" t="str">
        <f t="shared" si="46"/>
        <v/>
      </c>
      <c r="X35" s="65" t="str">
        <f t="shared" si="47"/>
        <v/>
      </c>
      <c r="Y35" s="82" t="str">
        <f t="shared" si="48"/>
        <v/>
      </c>
      <c r="Z35" s="83" t="str">
        <f t="shared" si="49"/>
        <v/>
      </c>
      <c r="AA35" s="65" t="str">
        <f t="shared" si="50"/>
        <v/>
      </c>
      <c r="AB35" s="65" t="str">
        <f t="shared" si="51"/>
        <v/>
      </c>
      <c r="AC35" s="65" t="str">
        <f t="shared" si="52"/>
        <v/>
      </c>
      <c r="AD35" s="84" t="str">
        <f t="shared" si="53"/>
        <v/>
      </c>
      <c r="AE35" s="85" t="str">
        <f t="shared" si="54"/>
        <v/>
      </c>
      <c r="AF35" s="85" t="str">
        <f t="shared" si="55"/>
        <v/>
      </c>
      <c r="AG35" s="86" t="str">
        <f t="shared" si="56"/>
        <v/>
      </c>
      <c r="AH35" s="87" t="str">
        <f t="shared" si="57"/>
        <v/>
      </c>
      <c r="AI35" s="84" t="str">
        <f t="shared" si="58"/>
        <v/>
      </c>
      <c r="AJ35" s="84" t="str">
        <f t="shared" si="59"/>
        <v/>
      </c>
      <c r="AK35" s="88" t="str">
        <f t="shared" si="60"/>
        <v/>
      </c>
      <c r="AL35" s="65" t="str">
        <f t="shared" si="61"/>
        <v/>
      </c>
      <c r="AM35" s="84" t="str">
        <f t="shared" si="62"/>
        <v/>
      </c>
      <c r="AN35" s="85" t="str">
        <f t="shared" si="63"/>
        <v/>
      </c>
      <c r="AO35" s="85" t="str">
        <f t="shared" si="64"/>
        <v/>
      </c>
      <c r="AP35" s="86" t="str">
        <f t="shared" si="65"/>
        <v/>
      </c>
    </row>
    <row r="36" spans="1:42" s="76" customFormat="1" x14ac:dyDescent="0.25">
      <c r="A36" s="78">
        <f t="shared" si="21"/>
        <v>30</v>
      </c>
      <c r="B36" s="79"/>
      <c r="C36" s="79"/>
      <c r="D36" s="61"/>
      <c r="E36" s="180" t="str">
        <f>_xlfn.IFNA(HLOOKUP(TEXT(C36,"#"),Table_Conduit[#All],2,FALSE),"")</f>
        <v/>
      </c>
      <c r="F36" s="63" t="str">
        <f t="shared" si="69"/>
        <v/>
      </c>
      <c r="G36" s="61"/>
      <c r="H36" s="180" t="str">
        <f>_xlfn.IFNA(IF(HLOOKUP(TEXT(C36,"#"),Table_BoxMaterial[#All],2,FALSE)=0,"",HLOOKUP(TEXT(C36,"#"),Table_BoxMaterial[#All],2,FALSE)),"")</f>
        <v/>
      </c>
      <c r="I36" s="183" t="str">
        <f>_xlfn.IFNA(HLOOKUP(TEXT(C36,"#"),Table_MountingKits[#All],2,FALSE),"")</f>
        <v/>
      </c>
      <c r="J36" s="183" t="str">
        <f>_xlfn.IFNA(HLOOKUP(H36,Table_BoxColors[#All],2,FALSE),"")</f>
        <v/>
      </c>
      <c r="K36" s="61" t="str">
        <f t="shared" si="70"/>
        <v/>
      </c>
      <c r="L36" s="64" t="str">
        <f t="shared" si="71"/>
        <v/>
      </c>
      <c r="M36" s="185" t="str">
        <f>_xlfn.IFNA("E-"&amp;VLOOKUP(C36,Table_PN_DeviceType[],2,TRUE),"")&amp;IF(D36&lt;&gt;"",IF(D36&gt;99,D36,IF(D36&gt;9,"0"&amp;D36,"00"&amp;D36))&amp;VLOOKUP(E36,Table_PN_ConduitSize[],2,FALSE)&amp;VLOOKUP(F36,Table_PN_ConduitColor[],2,FALSE)&amp;IF(G36&lt;10,"0"&amp;G36,G36)&amp;VLOOKUP(H36,Table_PN_BoxMaterial[],2,FALSE)&amp;IF(I36&lt;&gt;"",VLOOKUP(I36,Table_PN_MountingKit[],2,FALSE)&amp;IF(OR(J36="Yes"),VLOOKUP(F36,Table_PN_BoxColor[],2,FALSE),"")&amp;VLOOKUP(K36,Table_PN_CircuitBreaker[],2,FALSE),""),"")</f>
        <v/>
      </c>
      <c r="N36" s="65"/>
      <c r="O36" s="65"/>
      <c r="P36" s="65"/>
      <c r="Q36" s="65"/>
      <c r="R36" s="65"/>
      <c r="S36" s="170" t="str">
        <f>IFERROR(VLOOKUP(C36,Table_DevicePN[],2,FALSE),"")</f>
        <v/>
      </c>
      <c r="T36" s="66" t="str">
        <f t="shared" si="44"/>
        <v/>
      </c>
      <c r="U36" s="80"/>
      <c r="V36" s="81" t="str">
        <f t="shared" si="45"/>
        <v/>
      </c>
      <c r="W36" s="65" t="str">
        <f t="shared" si="46"/>
        <v/>
      </c>
      <c r="X36" s="65" t="str">
        <f t="shared" si="47"/>
        <v/>
      </c>
      <c r="Y36" s="82" t="str">
        <f t="shared" si="48"/>
        <v/>
      </c>
      <c r="Z36" s="83" t="str">
        <f t="shared" si="49"/>
        <v/>
      </c>
      <c r="AA36" s="65" t="str">
        <f t="shared" si="50"/>
        <v/>
      </c>
      <c r="AB36" s="65" t="str">
        <f t="shared" si="51"/>
        <v/>
      </c>
      <c r="AC36" s="65" t="str">
        <f t="shared" si="52"/>
        <v/>
      </c>
      <c r="AD36" s="84" t="str">
        <f t="shared" si="53"/>
        <v/>
      </c>
      <c r="AE36" s="85" t="str">
        <f t="shared" si="54"/>
        <v/>
      </c>
      <c r="AF36" s="85" t="str">
        <f t="shared" si="55"/>
        <v/>
      </c>
      <c r="AG36" s="86" t="str">
        <f t="shared" si="56"/>
        <v/>
      </c>
      <c r="AH36" s="87" t="str">
        <f t="shared" si="57"/>
        <v/>
      </c>
      <c r="AI36" s="84" t="str">
        <f t="shared" si="58"/>
        <v/>
      </c>
      <c r="AJ36" s="84" t="str">
        <f t="shared" si="59"/>
        <v/>
      </c>
      <c r="AK36" s="88" t="str">
        <f t="shared" si="60"/>
        <v/>
      </c>
      <c r="AL36" s="65" t="str">
        <f t="shared" si="61"/>
        <v/>
      </c>
      <c r="AM36" s="84" t="str">
        <f t="shared" si="62"/>
        <v/>
      </c>
      <c r="AN36" s="85" t="str">
        <f t="shared" si="63"/>
        <v/>
      </c>
      <c r="AO36" s="85" t="str">
        <f t="shared" si="64"/>
        <v/>
      </c>
      <c r="AP36" s="86" t="str">
        <f t="shared" si="65"/>
        <v/>
      </c>
    </row>
    <row r="37" spans="1:42" s="76" customFormat="1" x14ac:dyDescent="0.25">
      <c r="A37" s="78">
        <f t="shared" si="21"/>
        <v>31</v>
      </c>
      <c r="B37" s="79"/>
      <c r="C37" s="79"/>
      <c r="D37" s="61"/>
      <c r="E37" s="180" t="str">
        <f>_xlfn.IFNA(HLOOKUP(TEXT(C37,"#"),Table_Conduit[#All],2,FALSE),"")</f>
        <v/>
      </c>
      <c r="F37" s="63" t="str">
        <f t="shared" si="69"/>
        <v/>
      </c>
      <c r="G37" s="61"/>
      <c r="H37" s="180" t="str">
        <f>_xlfn.IFNA(IF(HLOOKUP(TEXT(C37,"#"),Table_BoxMaterial[#All],2,FALSE)=0,"",HLOOKUP(TEXT(C37,"#"),Table_BoxMaterial[#All],2,FALSE)),"")</f>
        <v/>
      </c>
      <c r="I37" s="183" t="str">
        <f>_xlfn.IFNA(HLOOKUP(TEXT(C37,"#"),Table_MountingKits[#All],2,FALSE),"")</f>
        <v/>
      </c>
      <c r="J37" s="183" t="str">
        <f>_xlfn.IFNA(HLOOKUP(H37,Table_BoxColors[#All],2,FALSE),"")</f>
        <v/>
      </c>
      <c r="K37" s="61" t="str">
        <f t="shared" si="70"/>
        <v/>
      </c>
      <c r="L37" s="64" t="str">
        <f t="shared" si="71"/>
        <v/>
      </c>
      <c r="M37" s="185" t="str">
        <f>_xlfn.IFNA("E-"&amp;VLOOKUP(C37,Table_PN_DeviceType[],2,TRUE),"")&amp;IF(D37&lt;&gt;"",IF(D37&gt;99,D37,IF(D37&gt;9,"0"&amp;D37,"00"&amp;D37))&amp;VLOOKUP(E37,Table_PN_ConduitSize[],2,FALSE)&amp;VLOOKUP(F37,Table_PN_ConduitColor[],2,FALSE)&amp;IF(G37&lt;10,"0"&amp;G37,G37)&amp;VLOOKUP(H37,Table_PN_BoxMaterial[],2,FALSE)&amp;IF(I37&lt;&gt;"",VLOOKUP(I37,Table_PN_MountingKit[],2,FALSE)&amp;IF(OR(J37="Yes"),VLOOKUP(F37,Table_PN_BoxColor[],2,FALSE),"")&amp;VLOOKUP(K37,Table_PN_CircuitBreaker[],2,FALSE),""),"")</f>
        <v/>
      </c>
      <c r="N37" s="65"/>
      <c r="O37" s="65"/>
      <c r="P37" s="65"/>
      <c r="Q37" s="65"/>
      <c r="R37" s="65"/>
      <c r="S37" s="170" t="str">
        <f>IFERROR(VLOOKUP(C37,Table_DevicePN[],2,FALSE),"")</f>
        <v/>
      </c>
      <c r="T37" s="66" t="str">
        <f t="shared" si="44"/>
        <v/>
      </c>
      <c r="U37" s="80"/>
      <c r="V37" s="81" t="str">
        <f t="shared" si="45"/>
        <v/>
      </c>
      <c r="W37" s="65" t="str">
        <f t="shared" si="46"/>
        <v/>
      </c>
      <c r="X37" s="65" t="str">
        <f t="shared" si="47"/>
        <v/>
      </c>
      <c r="Y37" s="82" t="str">
        <f t="shared" si="48"/>
        <v/>
      </c>
      <c r="Z37" s="83" t="str">
        <f t="shared" si="49"/>
        <v/>
      </c>
      <c r="AA37" s="65" t="str">
        <f t="shared" si="50"/>
        <v/>
      </c>
      <c r="AB37" s="65" t="str">
        <f t="shared" si="51"/>
        <v/>
      </c>
      <c r="AC37" s="65" t="str">
        <f t="shared" si="52"/>
        <v/>
      </c>
      <c r="AD37" s="84" t="str">
        <f t="shared" si="53"/>
        <v/>
      </c>
      <c r="AE37" s="85" t="str">
        <f t="shared" si="54"/>
        <v/>
      </c>
      <c r="AF37" s="85" t="str">
        <f t="shared" si="55"/>
        <v/>
      </c>
      <c r="AG37" s="86" t="str">
        <f t="shared" si="56"/>
        <v/>
      </c>
      <c r="AH37" s="87" t="str">
        <f t="shared" si="57"/>
        <v/>
      </c>
      <c r="AI37" s="84" t="str">
        <f t="shared" si="58"/>
        <v/>
      </c>
      <c r="AJ37" s="84" t="str">
        <f t="shared" si="59"/>
        <v/>
      </c>
      <c r="AK37" s="88" t="str">
        <f t="shared" si="60"/>
        <v/>
      </c>
      <c r="AL37" s="65" t="str">
        <f t="shared" si="61"/>
        <v/>
      </c>
      <c r="AM37" s="84" t="str">
        <f t="shared" si="62"/>
        <v/>
      </c>
      <c r="AN37" s="85" t="str">
        <f t="shared" si="63"/>
        <v/>
      </c>
      <c r="AO37" s="85" t="str">
        <f t="shared" si="64"/>
        <v/>
      </c>
      <c r="AP37" s="86" t="str">
        <f t="shared" si="65"/>
        <v/>
      </c>
    </row>
    <row r="38" spans="1:42" s="76" customFormat="1" x14ac:dyDescent="0.25">
      <c r="A38" s="78">
        <f t="shared" si="21"/>
        <v>32</v>
      </c>
      <c r="B38" s="79"/>
      <c r="C38" s="79"/>
      <c r="D38" s="61"/>
      <c r="E38" s="180" t="str">
        <f>_xlfn.IFNA(HLOOKUP(TEXT(C38,"#"),Table_Conduit[#All],2,FALSE),"")</f>
        <v/>
      </c>
      <c r="F38" s="63" t="str">
        <f t="shared" si="69"/>
        <v/>
      </c>
      <c r="G38" s="61"/>
      <c r="H38" s="180" t="str">
        <f>_xlfn.IFNA(IF(HLOOKUP(TEXT(C38,"#"),Table_BoxMaterial[#All],2,FALSE)=0,"",HLOOKUP(TEXT(C38,"#"),Table_BoxMaterial[#All],2,FALSE)),"")</f>
        <v/>
      </c>
      <c r="I38" s="183" t="str">
        <f>_xlfn.IFNA(HLOOKUP(TEXT(C38,"#"),Table_MountingKits[#All],2,FALSE),"")</f>
        <v/>
      </c>
      <c r="J38" s="183" t="str">
        <f>_xlfn.IFNA(HLOOKUP(H38,Table_BoxColors[#All],2,FALSE),"")</f>
        <v/>
      </c>
      <c r="K38" s="61" t="str">
        <f t="shared" si="70"/>
        <v/>
      </c>
      <c r="L38" s="64" t="str">
        <f t="shared" si="71"/>
        <v/>
      </c>
      <c r="M38" s="185" t="str">
        <f>_xlfn.IFNA("E-"&amp;VLOOKUP(C38,Table_PN_DeviceType[],2,TRUE),"")&amp;IF(D38&lt;&gt;"",IF(D38&gt;99,D38,IF(D38&gt;9,"0"&amp;D38,"00"&amp;D38))&amp;VLOOKUP(E38,Table_PN_ConduitSize[],2,FALSE)&amp;VLOOKUP(F38,Table_PN_ConduitColor[],2,FALSE)&amp;IF(G38&lt;10,"0"&amp;G38,G38)&amp;VLOOKUP(H38,Table_PN_BoxMaterial[],2,FALSE)&amp;IF(I38&lt;&gt;"",VLOOKUP(I38,Table_PN_MountingKit[],2,FALSE)&amp;IF(OR(J38="Yes"),VLOOKUP(F38,Table_PN_BoxColor[],2,FALSE),"")&amp;VLOOKUP(K38,Table_PN_CircuitBreaker[],2,FALSE),""),"")</f>
        <v/>
      </c>
      <c r="N38" s="65"/>
      <c r="O38" s="65"/>
      <c r="P38" s="65"/>
      <c r="Q38" s="65"/>
      <c r="R38" s="65"/>
      <c r="S38" s="170" t="str">
        <f>IFERROR(VLOOKUP(C38,Table_DevicePN[],2,FALSE),"")</f>
        <v/>
      </c>
      <c r="T38" s="66" t="str">
        <f t="shared" si="44"/>
        <v/>
      </c>
      <c r="U38" s="80"/>
      <c r="V38" s="81" t="str">
        <f t="shared" si="45"/>
        <v/>
      </c>
      <c r="W38" s="65" t="str">
        <f t="shared" si="46"/>
        <v/>
      </c>
      <c r="X38" s="65" t="str">
        <f t="shared" si="47"/>
        <v/>
      </c>
      <c r="Y38" s="82" t="str">
        <f t="shared" si="48"/>
        <v/>
      </c>
      <c r="Z38" s="83" t="str">
        <f t="shared" si="49"/>
        <v/>
      </c>
      <c r="AA38" s="65" t="str">
        <f t="shared" si="50"/>
        <v/>
      </c>
      <c r="AB38" s="65" t="str">
        <f t="shared" si="51"/>
        <v/>
      </c>
      <c r="AC38" s="65" t="str">
        <f t="shared" si="52"/>
        <v/>
      </c>
      <c r="AD38" s="84" t="str">
        <f t="shared" si="53"/>
        <v/>
      </c>
      <c r="AE38" s="85" t="str">
        <f t="shared" si="54"/>
        <v/>
      </c>
      <c r="AF38" s="85" t="str">
        <f t="shared" si="55"/>
        <v/>
      </c>
      <c r="AG38" s="86" t="str">
        <f t="shared" si="56"/>
        <v/>
      </c>
      <c r="AH38" s="87" t="str">
        <f t="shared" si="57"/>
        <v/>
      </c>
      <c r="AI38" s="84" t="str">
        <f t="shared" si="58"/>
        <v/>
      </c>
      <c r="AJ38" s="84" t="str">
        <f t="shared" si="59"/>
        <v/>
      </c>
      <c r="AK38" s="88" t="str">
        <f t="shared" si="60"/>
        <v/>
      </c>
      <c r="AL38" s="65" t="str">
        <f t="shared" si="61"/>
        <v/>
      </c>
      <c r="AM38" s="84" t="str">
        <f t="shared" si="62"/>
        <v/>
      </c>
      <c r="AN38" s="85" t="str">
        <f t="shared" si="63"/>
        <v/>
      </c>
      <c r="AO38" s="85" t="str">
        <f t="shared" si="64"/>
        <v/>
      </c>
      <c r="AP38" s="86" t="str">
        <f t="shared" si="65"/>
        <v/>
      </c>
    </row>
    <row r="39" spans="1:42" s="76" customFormat="1" x14ac:dyDescent="0.25">
      <c r="A39" s="78">
        <f t="shared" si="21"/>
        <v>33</v>
      </c>
      <c r="B39" s="79"/>
      <c r="C39" s="79"/>
      <c r="D39" s="61"/>
      <c r="E39" s="180" t="str">
        <f>_xlfn.IFNA(HLOOKUP(TEXT(C39,"#"),Table_Conduit[#All],2,FALSE),"")</f>
        <v/>
      </c>
      <c r="F39" s="63" t="str">
        <f t="shared" si="69"/>
        <v/>
      </c>
      <c r="G39" s="61"/>
      <c r="H39" s="180" t="str">
        <f>_xlfn.IFNA(IF(HLOOKUP(TEXT(C39,"#"),Table_BoxMaterial[#All],2,FALSE)=0,"",HLOOKUP(TEXT(C39,"#"),Table_BoxMaterial[#All],2,FALSE)),"")</f>
        <v/>
      </c>
      <c r="I39" s="183" t="str">
        <f>_xlfn.IFNA(HLOOKUP(TEXT(C39,"#"),Table_MountingKits[#All],2,FALSE),"")</f>
        <v/>
      </c>
      <c r="J39" s="183" t="str">
        <f>_xlfn.IFNA(HLOOKUP(H39,Table_BoxColors[#All],2,FALSE),"")</f>
        <v/>
      </c>
      <c r="K39" s="61" t="str">
        <f t="shared" si="70"/>
        <v/>
      </c>
      <c r="L39" s="64" t="str">
        <f t="shared" si="71"/>
        <v/>
      </c>
      <c r="M39" s="185" t="str">
        <f>_xlfn.IFNA("E-"&amp;VLOOKUP(C39,Table_PN_DeviceType[],2,TRUE),"")&amp;IF(D39&lt;&gt;"",IF(D39&gt;99,D39,IF(D39&gt;9,"0"&amp;D39,"00"&amp;D39))&amp;VLOOKUP(E39,Table_PN_ConduitSize[],2,FALSE)&amp;VLOOKUP(F39,Table_PN_ConduitColor[],2,FALSE)&amp;IF(G39&lt;10,"0"&amp;G39,G39)&amp;VLOOKUP(H39,Table_PN_BoxMaterial[],2,FALSE)&amp;IF(I39&lt;&gt;"",VLOOKUP(I39,Table_PN_MountingKit[],2,FALSE)&amp;IF(OR(J39="Yes"),VLOOKUP(F39,Table_PN_BoxColor[],2,FALSE),"")&amp;VLOOKUP(K39,Table_PN_CircuitBreaker[],2,FALSE),""),"")</f>
        <v/>
      </c>
      <c r="N39" s="65"/>
      <c r="O39" s="65"/>
      <c r="P39" s="65"/>
      <c r="Q39" s="65"/>
      <c r="R39" s="65"/>
      <c r="S39" s="170" t="str">
        <f>IFERROR(VLOOKUP(C39,Table_DevicePN[],2,FALSE),"")</f>
        <v/>
      </c>
      <c r="T39" s="66" t="str">
        <f t="shared" si="44"/>
        <v/>
      </c>
      <c r="U39" s="80"/>
      <c r="V39" s="81" t="str">
        <f t="shared" si="45"/>
        <v/>
      </c>
      <c r="W39" s="65" t="str">
        <f t="shared" si="46"/>
        <v/>
      </c>
      <c r="X39" s="65" t="str">
        <f t="shared" si="47"/>
        <v/>
      </c>
      <c r="Y39" s="82" t="str">
        <f t="shared" si="48"/>
        <v/>
      </c>
      <c r="Z39" s="83" t="str">
        <f t="shared" si="49"/>
        <v/>
      </c>
      <c r="AA39" s="65" t="str">
        <f t="shared" si="50"/>
        <v/>
      </c>
      <c r="AB39" s="65" t="str">
        <f t="shared" si="51"/>
        <v/>
      </c>
      <c r="AC39" s="65" t="str">
        <f t="shared" si="52"/>
        <v/>
      </c>
      <c r="AD39" s="84" t="str">
        <f t="shared" si="53"/>
        <v/>
      </c>
      <c r="AE39" s="85" t="str">
        <f t="shared" si="54"/>
        <v/>
      </c>
      <c r="AF39" s="85" t="str">
        <f t="shared" si="55"/>
        <v/>
      </c>
      <c r="AG39" s="86" t="str">
        <f t="shared" si="56"/>
        <v/>
      </c>
      <c r="AH39" s="87" t="str">
        <f t="shared" si="57"/>
        <v/>
      </c>
      <c r="AI39" s="84" t="str">
        <f t="shared" si="58"/>
        <v/>
      </c>
      <c r="AJ39" s="84" t="str">
        <f t="shared" si="59"/>
        <v/>
      </c>
      <c r="AK39" s="88" t="str">
        <f t="shared" si="60"/>
        <v/>
      </c>
      <c r="AL39" s="65" t="str">
        <f t="shared" si="61"/>
        <v/>
      </c>
      <c r="AM39" s="84" t="str">
        <f t="shared" si="62"/>
        <v/>
      </c>
      <c r="AN39" s="85" t="str">
        <f t="shared" si="63"/>
        <v/>
      </c>
      <c r="AO39" s="85" t="str">
        <f t="shared" si="64"/>
        <v/>
      </c>
      <c r="AP39" s="86" t="str">
        <f t="shared" si="65"/>
        <v/>
      </c>
    </row>
    <row r="40" spans="1:42" s="76" customFormat="1" x14ac:dyDescent="0.25">
      <c r="A40" s="78">
        <f t="shared" si="21"/>
        <v>34</v>
      </c>
      <c r="B40" s="79"/>
      <c r="C40" s="79"/>
      <c r="D40" s="61"/>
      <c r="E40" s="180" t="str">
        <f>_xlfn.IFNA(HLOOKUP(TEXT(C40,"#"),Table_Conduit[#All],2,FALSE),"")</f>
        <v/>
      </c>
      <c r="F40" s="63" t="str">
        <f t="shared" si="69"/>
        <v/>
      </c>
      <c r="G40" s="61"/>
      <c r="H40" s="180" t="str">
        <f>_xlfn.IFNA(IF(HLOOKUP(TEXT(C40,"#"),Table_BoxMaterial[#All],2,FALSE)=0,"",HLOOKUP(TEXT(C40,"#"),Table_BoxMaterial[#All],2,FALSE)),"")</f>
        <v/>
      </c>
      <c r="I40" s="183" t="str">
        <f>_xlfn.IFNA(HLOOKUP(TEXT(C40,"#"),Table_MountingKits[#All],2,FALSE),"")</f>
        <v/>
      </c>
      <c r="J40" s="183" t="str">
        <f>_xlfn.IFNA(HLOOKUP(H40,Table_BoxColors[#All],2,FALSE),"")</f>
        <v/>
      </c>
      <c r="K40" s="61" t="str">
        <f t="shared" si="70"/>
        <v/>
      </c>
      <c r="L40" s="64" t="str">
        <f t="shared" si="71"/>
        <v/>
      </c>
      <c r="M40" s="185" t="str">
        <f>_xlfn.IFNA("E-"&amp;VLOOKUP(C40,Table_PN_DeviceType[],2,TRUE),"")&amp;IF(D40&lt;&gt;"",IF(D40&gt;99,D40,IF(D40&gt;9,"0"&amp;D40,"00"&amp;D40))&amp;VLOOKUP(E40,Table_PN_ConduitSize[],2,FALSE)&amp;VLOOKUP(F40,Table_PN_ConduitColor[],2,FALSE)&amp;IF(G40&lt;10,"0"&amp;G40,G40)&amp;VLOOKUP(H40,Table_PN_BoxMaterial[],2,FALSE)&amp;IF(I40&lt;&gt;"",VLOOKUP(I40,Table_PN_MountingKit[],2,FALSE)&amp;IF(OR(J40="Yes"),VLOOKUP(F40,Table_PN_BoxColor[],2,FALSE),"")&amp;VLOOKUP(K40,Table_PN_CircuitBreaker[],2,FALSE),""),"")</f>
        <v/>
      </c>
      <c r="N40" s="65"/>
      <c r="O40" s="65"/>
      <c r="P40" s="65"/>
      <c r="Q40" s="65"/>
      <c r="R40" s="65"/>
      <c r="S40" s="170" t="str">
        <f>IFERROR(VLOOKUP(C40,Table_DevicePN[],2,FALSE),"")</f>
        <v/>
      </c>
      <c r="T40" s="66" t="str">
        <f t="shared" si="44"/>
        <v/>
      </c>
      <c r="U40" s="80"/>
      <c r="V40" s="81" t="str">
        <f t="shared" si="45"/>
        <v/>
      </c>
      <c r="W40" s="65" t="str">
        <f t="shared" si="46"/>
        <v/>
      </c>
      <c r="X40" s="65" t="str">
        <f t="shared" si="47"/>
        <v/>
      </c>
      <c r="Y40" s="82" t="str">
        <f t="shared" si="48"/>
        <v/>
      </c>
      <c r="Z40" s="83" t="str">
        <f t="shared" si="49"/>
        <v/>
      </c>
      <c r="AA40" s="65" t="str">
        <f t="shared" si="50"/>
        <v/>
      </c>
      <c r="AB40" s="65" t="str">
        <f t="shared" si="51"/>
        <v/>
      </c>
      <c r="AC40" s="65" t="str">
        <f t="shared" si="52"/>
        <v/>
      </c>
      <c r="AD40" s="84" t="str">
        <f t="shared" si="53"/>
        <v/>
      </c>
      <c r="AE40" s="85" t="str">
        <f t="shared" si="54"/>
        <v/>
      </c>
      <c r="AF40" s="85" t="str">
        <f t="shared" si="55"/>
        <v/>
      </c>
      <c r="AG40" s="86" t="str">
        <f t="shared" si="56"/>
        <v/>
      </c>
      <c r="AH40" s="87" t="str">
        <f t="shared" si="57"/>
        <v/>
      </c>
      <c r="AI40" s="84" t="str">
        <f t="shared" si="58"/>
        <v/>
      </c>
      <c r="AJ40" s="84" t="str">
        <f t="shared" si="59"/>
        <v/>
      </c>
      <c r="AK40" s="88" t="str">
        <f t="shared" si="60"/>
        <v/>
      </c>
      <c r="AL40" s="65" t="str">
        <f t="shared" si="61"/>
        <v/>
      </c>
      <c r="AM40" s="84" t="str">
        <f t="shared" si="62"/>
        <v/>
      </c>
      <c r="AN40" s="85" t="str">
        <f t="shared" si="63"/>
        <v/>
      </c>
      <c r="AO40" s="85" t="str">
        <f t="shared" si="64"/>
        <v/>
      </c>
      <c r="AP40" s="86" t="str">
        <f t="shared" si="65"/>
        <v/>
      </c>
    </row>
    <row r="41" spans="1:42" s="76" customFormat="1" x14ac:dyDescent="0.25">
      <c r="A41" s="78">
        <f t="shared" si="21"/>
        <v>35</v>
      </c>
      <c r="B41" s="79"/>
      <c r="C41" s="79"/>
      <c r="D41" s="61"/>
      <c r="E41" s="180" t="str">
        <f>_xlfn.IFNA(HLOOKUP(TEXT(C41,"#"),Table_Conduit[#All],2,FALSE),"")</f>
        <v/>
      </c>
      <c r="F41" s="63" t="str">
        <f t="shared" si="69"/>
        <v/>
      </c>
      <c r="G41" s="61"/>
      <c r="H41" s="180" t="str">
        <f>_xlfn.IFNA(IF(HLOOKUP(TEXT(C41,"#"),Table_BoxMaterial[#All],2,FALSE)=0,"",HLOOKUP(TEXT(C41,"#"),Table_BoxMaterial[#All],2,FALSE)),"")</f>
        <v/>
      </c>
      <c r="I41" s="183" t="str">
        <f>_xlfn.IFNA(HLOOKUP(TEXT(C41,"#"),Table_MountingKits[#All],2,FALSE),"")</f>
        <v/>
      </c>
      <c r="J41" s="183" t="str">
        <f>_xlfn.IFNA(HLOOKUP(H41,Table_BoxColors[#All],2,FALSE),"")</f>
        <v/>
      </c>
      <c r="K41" s="61" t="str">
        <f t="shared" si="70"/>
        <v/>
      </c>
      <c r="L41" s="64" t="str">
        <f t="shared" si="71"/>
        <v/>
      </c>
      <c r="M41" s="185" t="str">
        <f>_xlfn.IFNA("E-"&amp;VLOOKUP(C41,Table_PN_DeviceType[],2,TRUE),"")&amp;IF(D41&lt;&gt;"",IF(D41&gt;99,D41,IF(D41&gt;9,"0"&amp;D41,"00"&amp;D41))&amp;VLOOKUP(E41,Table_PN_ConduitSize[],2,FALSE)&amp;VLOOKUP(F41,Table_PN_ConduitColor[],2,FALSE)&amp;IF(G41&lt;10,"0"&amp;G41,G41)&amp;VLOOKUP(H41,Table_PN_BoxMaterial[],2,FALSE)&amp;IF(I41&lt;&gt;"",VLOOKUP(I41,Table_PN_MountingKit[],2,FALSE)&amp;IF(OR(J41="Yes"),VLOOKUP(F41,Table_PN_BoxColor[],2,FALSE),"")&amp;VLOOKUP(K41,Table_PN_CircuitBreaker[],2,FALSE),""),"")</f>
        <v/>
      </c>
      <c r="N41" s="65"/>
      <c r="O41" s="65"/>
      <c r="P41" s="65"/>
      <c r="Q41" s="65"/>
      <c r="R41" s="65"/>
      <c r="S41" s="170" t="str">
        <f>IFERROR(VLOOKUP(C41,Table_DevicePN[],2,FALSE),"")</f>
        <v/>
      </c>
      <c r="T41" s="66" t="str">
        <f t="shared" si="44"/>
        <v/>
      </c>
      <c r="U41" s="80"/>
      <c r="V41" s="81" t="str">
        <f t="shared" si="45"/>
        <v/>
      </c>
      <c r="W41" s="65" t="str">
        <f t="shared" si="46"/>
        <v/>
      </c>
      <c r="X41" s="65" t="str">
        <f t="shared" si="47"/>
        <v/>
      </c>
      <c r="Y41" s="82" t="str">
        <f t="shared" si="48"/>
        <v/>
      </c>
      <c r="Z41" s="83" t="str">
        <f t="shared" si="49"/>
        <v/>
      </c>
      <c r="AA41" s="65" t="str">
        <f t="shared" si="50"/>
        <v/>
      </c>
      <c r="AB41" s="65" t="str">
        <f t="shared" si="51"/>
        <v/>
      </c>
      <c r="AC41" s="65" t="str">
        <f t="shared" si="52"/>
        <v/>
      </c>
      <c r="AD41" s="84" t="str">
        <f t="shared" si="53"/>
        <v/>
      </c>
      <c r="AE41" s="85" t="str">
        <f t="shared" si="54"/>
        <v/>
      </c>
      <c r="AF41" s="85" t="str">
        <f t="shared" si="55"/>
        <v/>
      </c>
      <c r="AG41" s="86" t="str">
        <f t="shared" si="56"/>
        <v/>
      </c>
      <c r="AH41" s="87" t="str">
        <f t="shared" si="57"/>
        <v/>
      </c>
      <c r="AI41" s="84" t="str">
        <f t="shared" si="58"/>
        <v/>
      </c>
      <c r="AJ41" s="84" t="str">
        <f t="shared" si="59"/>
        <v/>
      </c>
      <c r="AK41" s="88" t="str">
        <f t="shared" si="60"/>
        <v/>
      </c>
      <c r="AL41" s="65" t="str">
        <f t="shared" si="61"/>
        <v/>
      </c>
      <c r="AM41" s="84" t="str">
        <f t="shared" si="62"/>
        <v/>
      </c>
      <c r="AN41" s="85" t="str">
        <f t="shared" si="63"/>
        <v/>
      </c>
      <c r="AO41" s="85" t="str">
        <f t="shared" si="64"/>
        <v/>
      </c>
      <c r="AP41" s="86" t="str">
        <f t="shared" si="65"/>
        <v/>
      </c>
    </row>
    <row r="42" spans="1:42" s="76" customFormat="1" x14ac:dyDescent="0.25">
      <c r="A42" s="78">
        <f t="shared" si="21"/>
        <v>36</v>
      </c>
      <c r="B42" s="79"/>
      <c r="C42" s="79"/>
      <c r="D42" s="61"/>
      <c r="E42" s="180" t="str">
        <f>_xlfn.IFNA(HLOOKUP(TEXT(C42,"#"),Table_Conduit[#All],2,FALSE),"")</f>
        <v/>
      </c>
      <c r="F42" s="63" t="str">
        <f t="shared" si="69"/>
        <v/>
      </c>
      <c r="G42" s="61"/>
      <c r="H42" s="180" t="str">
        <f>_xlfn.IFNA(IF(HLOOKUP(TEXT(C42,"#"),Table_BoxMaterial[#All],2,FALSE)=0,"",HLOOKUP(TEXT(C42,"#"),Table_BoxMaterial[#All],2,FALSE)),"")</f>
        <v/>
      </c>
      <c r="I42" s="183" t="str">
        <f>_xlfn.IFNA(HLOOKUP(TEXT(C42,"#"),Table_MountingKits[#All],2,FALSE),"")</f>
        <v/>
      </c>
      <c r="J42" s="183" t="str">
        <f>_xlfn.IFNA(HLOOKUP(H42,Table_BoxColors[#All],2,FALSE),"")</f>
        <v/>
      </c>
      <c r="K42" s="61" t="str">
        <f t="shared" si="70"/>
        <v/>
      </c>
      <c r="L42" s="64" t="str">
        <f t="shared" si="71"/>
        <v/>
      </c>
      <c r="M42" s="185" t="str">
        <f>_xlfn.IFNA("E-"&amp;VLOOKUP(C42,Table_PN_DeviceType[],2,TRUE),"")&amp;IF(D42&lt;&gt;"",IF(D42&gt;99,D42,IF(D42&gt;9,"0"&amp;D42,"00"&amp;D42))&amp;VLOOKUP(E42,Table_PN_ConduitSize[],2,FALSE)&amp;VLOOKUP(F42,Table_PN_ConduitColor[],2,FALSE)&amp;IF(G42&lt;10,"0"&amp;G42,G42)&amp;VLOOKUP(H42,Table_PN_BoxMaterial[],2,FALSE)&amp;IF(I42&lt;&gt;"",VLOOKUP(I42,Table_PN_MountingKit[],2,FALSE)&amp;IF(OR(J42="Yes"),VLOOKUP(F42,Table_PN_BoxColor[],2,FALSE),"")&amp;VLOOKUP(K42,Table_PN_CircuitBreaker[],2,FALSE),""),"")</f>
        <v/>
      </c>
      <c r="N42" s="65"/>
      <c r="O42" s="65"/>
      <c r="P42" s="65"/>
      <c r="Q42" s="65"/>
      <c r="R42" s="65"/>
      <c r="S42" s="170" t="str">
        <f>IFERROR(VLOOKUP(C42,Table_DevicePN[],2,FALSE),"")</f>
        <v/>
      </c>
      <c r="T42" s="66" t="str">
        <f t="shared" si="44"/>
        <v/>
      </c>
      <c r="U42" s="80"/>
      <c r="V42" s="81" t="str">
        <f t="shared" si="45"/>
        <v/>
      </c>
      <c r="W42" s="65" t="str">
        <f t="shared" si="46"/>
        <v/>
      </c>
      <c r="X42" s="65" t="str">
        <f t="shared" si="47"/>
        <v/>
      </c>
      <c r="Y42" s="82" t="str">
        <f t="shared" si="48"/>
        <v/>
      </c>
      <c r="Z42" s="83" t="str">
        <f t="shared" si="49"/>
        <v/>
      </c>
      <c r="AA42" s="65" t="str">
        <f t="shared" si="50"/>
        <v/>
      </c>
      <c r="AB42" s="65" t="str">
        <f t="shared" si="51"/>
        <v/>
      </c>
      <c r="AC42" s="65" t="str">
        <f t="shared" si="52"/>
        <v/>
      </c>
      <c r="AD42" s="84" t="str">
        <f t="shared" si="53"/>
        <v/>
      </c>
      <c r="AE42" s="85" t="str">
        <f t="shared" si="54"/>
        <v/>
      </c>
      <c r="AF42" s="85" t="str">
        <f t="shared" si="55"/>
        <v/>
      </c>
      <c r="AG42" s="86" t="str">
        <f t="shared" si="56"/>
        <v/>
      </c>
      <c r="AH42" s="87" t="str">
        <f t="shared" si="57"/>
        <v/>
      </c>
      <c r="AI42" s="84" t="str">
        <f t="shared" si="58"/>
        <v/>
      </c>
      <c r="AJ42" s="84" t="str">
        <f t="shared" si="59"/>
        <v/>
      </c>
      <c r="AK42" s="88" t="str">
        <f t="shared" si="60"/>
        <v/>
      </c>
      <c r="AL42" s="65" t="str">
        <f t="shared" si="61"/>
        <v/>
      </c>
      <c r="AM42" s="84" t="str">
        <f t="shared" si="62"/>
        <v/>
      </c>
      <c r="AN42" s="85" t="str">
        <f t="shared" si="63"/>
        <v/>
      </c>
      <c r="AO42" s="85" t="str">
        <f t="shared" si="64"/>
        <v/>
      </c>
      <c r="AP42" s="86" t="str">
        <f t="shared" si="65"/>
        <v/>
      </c>
    </row>
    <row r="43" spans="1:42" s="76" customFormat="1" x14ac:dyDescent="0.25">
      <c r="A43" s="78">
        <f t="shared" si="21"/>
        <v>37</v>
      </c>
      <c r="B43" s="79"/>
      <c r="C43" s="79"/>
      <c r="D43" s="61"/>
      <c r="E43" s="180" t="str">
        <f>_xlfn.IFNA(HLOOKUP(TEXT(C43,"#"),Table_Conduit[#All],2,FALSE),"")</f>
        <v/>
      </c>
      <c r="F43" s="63" t="str">
        <f t="shared" si="69"/>
        <v/>
      </c>
      <c r="G43" s="61"/>
      <c r="H43" s="180" t="str">
        <f>_xlfn.IFNA(IF(HLOOKUP(TEXT(C43,"#"),Table_BoxMaterial[#All],2,FALSE)=0,"",HLOOKUP(TEXT(C43,"#"),Table_BoxMaterial[#All],2,FALSE)),"")</f>
        <v/>
      </c>
      <c r="I43" s="183" t="str">
        <f>_xlfn.IFNA(HLOOKUP(TEXT(C43,"#"),Table_MountingKits[#All],2,FALSE),"")</f>
        <v/>
      </c>
      <c r="J43" s="183" t="str">
        <f>_xlfn.IFNA(HLOOKUP(H43,Table_BoxColors[#All],2,FALSE),"")</f>
        <v/>
      </c>
      <c r="K43" s="61" t="str">
        <f t="shared" si="70"/>
        <v/>
      </c>
      <c r="L43" s="64" t="str">
        <f t="shared" si="71"/>
        <v/>
      </c>
      <c r="M43" s="185" t="str">
        <f>_xlfn.IFNA("E-"&amp;VLOOKUP(C43,Table_PN_DeviceType[],2,TRUE),"")&amp;IF(D43&lt;&gt;"",IF(D43&gt;99,D43,IF(D43&gt;9,"0"&amp;D43,"00"&amp;D43))&amp;VLOOKUP(E43,Table_PN_ConduitSize[],2,FALSE)&amp;VLOOKUP(F43,Table_PN_ConduitColor[],2,FALSE)&amp;IF(G43&lt;10,"0"&amp;G43,G43)&amp;VLOOKUP(H43,Table_PN_BoxMaterial[],2,FALSE)&amp;IF(I43&lt;&gt;"",VLOOKUP(I43,Table_PN_MountingKit[],2,FALSE)&amp;IF(OR(J43="Yes"),VLOOKUP(F43,Table_PN_BoxColor[],2,FALSE),"")&amp;VLOOKUP(K43,Table_PN_CircuitBreaker[],2,FALSE),""),"")</f>
        <v/>
      </c>
      <c r="N43" s="65"/>
      <c r="O43" s="65"/>
      <c r="P43" s="65"/>
      <c r="Q43" s="65"/>
      <c r="R43" s="65"/>
      <c r="S43" s="170" t="str">
        <f>IFERROR(VLOOKUP(C43,Table_DevicePN[],2,FALSE),"")</f>
        <v/>
      </c>
      <c r="T43" s="66" t="str">
        <f t="shared" si="44"/>
        <v/>
      </c>
      <c r="U43" s="80"/>
      <c r="V43" s="81" t="str">
        <f t="shared" si="45"/>
        <v/>
      </c>
      <c r="W43" s="65" t="str">
        <f t="shared" si="46"/>
        <v/>
      </c>
      <c r="X43" s="65" t="str">
        <f t="shared" si="47"/>
        <v/>
      </c>
      <c r="Y43" s="82" t="str">
        <f t="shared" si="48"/>
        <v/>
      </c>
      <c r="Z43" s="83" t="str">
        <f t="shared" si="49"/>
        <v/>
      </c>
      <c r="AA43" s="65" t="str">
        <f t="shared" si="50"/>
        <v/>
      </c>
      <c r="AB43" s="65" t="str">
        <f t="shared" si="51"/>
        <v/>
      </c>
      <c r="AC43" s="65" t="str">
        <f t="shared" si="52"/>
        <v/>
      </c>
      <c r="AD43" s="84" t="str">
        <f t="shared" si="53"/>
        <v/>
      </c>
      <c r="AE43" s="85" t="str">
        <f t="shared" si="54"/>
        <v/>
      </c>
      <c r="AF43" s="85" t="str">
        <f t="shared" si="55"/>
        <v/>
      </c>
      <c r="AG43" s="86" t="str">
        <f t="shared" si="56"/>
        <v/>
      </c>
      <c r="AH43" s="87" t="str">
        <f t="shared" si="57"/>
        <v/>
      </c>
      <c r="AI43" s="84" t="str">
        <f t="shared" si="58"/>
        <v/>
      </c>
      <c r="AJ43" s="84" t="str">
        <f t="shared" si="59"/>
        <v/>
      </c>
      <c r="AK43" s="88" t="str">
        <f t="shared" si="60"/>
        <v/>
      </c>
      <c r="AL43" s="65" t="str">
        <f t="shared" si="61"/>
        <v/>
      </c>
      <c r="AM43" s="84" t="str">
        <f t="shared" si="62"/>
        <v/>
      </c>
      <c r="AN43" s="85" t="str">
        <f t="shared" si="63"/>
        <v/>
      </c>
      <c r="AO43" s="85" t="str">
        <f t="shared" si="64"/>
        <v/>
      </c>
      <c r="AP43" s="86" t="str">
        <f t="shared" si="65"/>
        <v/>
      </c>
    </row>
    <row r="44" spans="1:42" s="76" customFormat="1" x14ac:dyDescent="0.25">
      <c r="A44" s="78">
        <f t="shared" si="21"/>
        <v>38</v>
      </c>
      <c r="B44" s="79"/>
      <c r="C44" s="79"/>
      <c r="D44" s="61"/>
      <c r="E44" s="180" t="str">
        <f>_xlfn.IFNA(HLOOKUP(TEXT(C44,"#"),Table_Conduit[#All],2,FALSE),"")</f>
        <v/>
      </c>
      <c r="F44" s="63" t="str">
        <f t="shared" si="69"/>
        <v/>
      </c>
      <c r="G44" s="61"/>
      <c r="H44" s="180" t="str">
        <f>_xlfn.IFNA(IF(HLOOKUP(TEXT(C44,"#"),Table_BoxMaterial[#All],2,FALSE)=0,"",HLOOKUP(TEXT(C44,"#"),Table_BoxMaterial[#All],2,FALSE)),"")</f>
        <v/>
      </c>
      <c r="I44" s="183" t="str">
        <f>_xlfn.IFNA(HLOOKUP(TEXT(C44,"#"),Table_MountingKits[#All],2,FALSE),"")</f>
        <v/>
      </c>
      <c r="J44" s="183" t="str">
        <f>_xlfn.IFNA(HLOOKUP(H44,Table_BoxColors[#All],2,FALSE),"")</f>
        <v/>
      </c>
      <c r="K44" s="61" t="str">
        <f t="shared" si="70"/>
        <v/>
      </c>
      <c r="L44" s="64" t="str">
        <f t="shared" si="71"/>
        <v/>
      </c>
      <c r="M44" s="185" t="str">
        <f>_xlfn.IFNA("E-"&amp;VLOOKUP(C44,Table_PN_DeviceType[],2,TRUE),"")&amp;IF(D44&lt;&gt;"",IF(D44&gt;99,D44,IF(D44&gt;9,"0"&amp;D44,"00"&amp;D44))&amp;VLOOKUP(E44,Table_PN_ConduitSize[],2,FALSE)&amp;VLOOKUP(F44,Table_PN_ConduitColor[],2,FALSE)&amp;IF(G44&lt;10,"0"&amp;G44,G44)&amp;VLOOKUP(H44,Table_PN_BoxMaterial[],2,FALSE)&amp;IF(I44&lt;&gt;"",VLOOKUP(I44,Table_PN_MountingKit[],2,FALSE)&amp;IF(OR(J44="Yes"),VLOOKUP(F44,Table_PN_BoxColor[],2,FALSE),"")&amp;VLOOKUP(K44,Table_PN_CircuitBreaker[],2,FALSE),""),"")</f>
        <v/>
      </c>
      <c r="N44" s="65"/>
      <c r="O44" s="65"/>
      <c r="P44" s="65"/>
      <c r="Q44" s="65"/>
      <c r="R44" s="65"/>
      <c r="S44" s="170" t="str">
        <f>IFERROR(VLOOKUP(C44,Table_DevicePN[],2,FALSE),"")</f>
        <v/>
      </c>
      <c r="T44" s="66" t="str">
        <f t="shared" si="44"/>
        <v/>
      </c>
      <c r="U44" s="80"/>
      <c r="V44" s="81" t="str">
        <f t="shared" si="45"/>
        <v/>
      </c>
      <c r="W44" s="65" t="str">
        <f t="shared" si="46"/>
        <v/>
      </c>
      <c r="X44" s="65" t="str">
        <f t="shared" si="47"/>
        <v/>
      </c>
      <c r="Y44" s="82" t="str">
        <f t="shared" si="48"/>
        <v/>
      </c>
      <c r="Z44" s="83" t="str">
        <f t="shared" si="49"/>
        <v/>
      </c>
      <c r="AA44" s="65" t="str">
        <f t="shared" si="50"/>
        <v/>
      </c>
      <c r="AB44" s="65" t="str">
        <f t="shared" si="51"/>
        <v/>
      </c>
      <c r="AC44" s="65" t="str">
        <f t="shared" si="52"/>
        <v/>
      </c>
      <c r="AD44" s="84" t="str">
        <f t="shared" si="53"/>
        <v/>
      </c>
      <c r="AE44" s="85" t="str">
        <f t="shared" si="54"/>
        <v/>
      </c>
      <c r="AF44" s="85" t="str">
        <f t="shared" si="55"/>
        <v/>
      </c>
      <c r="AG44" s="86" t="str">
        <f t="shared" si="56"/>
        <v/>
      </c>
      <c r="AH44" s="87" t="str">
        <f t="shared" si="57"/>
        <v/>
      </c>
      <c r="AI44" s="84" t="str">
        <f t="shared" si="58"/>
        <v/>
      </c>
      <c r="AJ44" s="84" t="str">
        <f t="shared" si="59"/>
        <v/>
      </c>
      <c r="AK44" s="88" t="str">
        <f t="shared" si="60"/>
        <v/>
      </c>
      <c r="AL44" s="65" t="str">
        <f t="shared" si="61"/>
        <v/>
      </c>
      <c r="AM44" s="84" t="str">
        <f t="shared" si="62"/>
        <v/>
      </c>
      <c r="AN44" s="85" t="str">
        <f t="shared" si="63"/>
        <v/>
      </c>
      <c r="AO44" s="85" t="str">
        <f t="shared" si="64"/>
        <v/>
      </c>
      <c r="AP44" s="86" t="str">
        <f t="shared" si="65"/>
        <v/>
      </c>
    </row>
    <row r="45" spans="1:42" s="76" customFormat="1" x14ac:dyDescent="0.25">
      <c r="A45" s="78">
        <f t="shared" si="21"/>
        <v>39</v>
      </c>
      <c r="B45" s="79"/>
      <c r="C45" s="79"/>
      <c r="D45" s="61"/>
      <c r="E45" s="180" t="str">
        <f>_xlfn.IFNA(HLOOKUP(TEXT(C45,"#"),Table_Conduit[#All],2,FALSE),"")</f>
        <v/>
      </c>
      <c r="F45" s="63" t="str">
        <f t="shared" si="69"/>
        <v/>
      </c>
      <c r="G45" s="61"/>
      <c r="H45" s="180" t="str">
        <f>_xlfn.IFNA(IF(HLOOKUP(TEXT(C45,"#"),Table_BoxMaterial[#All],2,FALSE)=0,"",HLOOKUP(TEXT(C45,"#"),Table_BoxMaterial[#All],2,FALSE)),"")</f>
        <v/>
      </c>
      <c r="I45" s="183" t="str">
        <f>_xlfn.IFNA(HLOOKUP(TEXT(C45,"#"),Table_MountingKits[#All],2,FALSE),"")</f>
        <v/>
      </c>
      <c r="J45" s="183" t="str">
        <f>_xlfn.IFNA(HLOOKUP(H45,Table_BoxColors[#All],2,FALSE),"")</f>
        <v/>
      </c>
      <c r="K45" s="61" t="str">
        <f t="shared" si="70"/>
        <v/>
      </c>
      <c r="L45" s="64" t="str">
        <f t="shared" si="71"/>
        <v/>
      </c>
      <c r="M45" s="185" t="str">
        <f>_xlfn.IFNA("E-"&amp;VLOOKUP(C45,Table_PN_DeviceType[],2,TRUE),"")&amp;IF(D45&lt;&gt;"",IF(D45&gt;99,D45,IF(D45&gt;9,"0"&amp;D45,"00"&amp;D45))&amp;VLOOKUP(E45,Table_PN_ConduitSize[],2,FALSE)&amp;VLOOKUP(F45,Table_PN_ConduitColor[],2,FALSE)&amp;IF(G45&lt;10,"0"&amp;G45,G45)&amp;VLOOKUP(H45,Table_PN_BoxMaterial[],2,FALSE)&amp;IF(I45&lt;&gt;"",VLOOKUP(I45,Table_PN_MountingKit[],2,FALSE)&amp;IF(OR(J45="Yes"),VLOOKUP(F45,Table_PN_BoxColor[],2,FALSE),"")&amp;VLOOKUP(K45,Table_PN_CircuitBreaker[],2,FALSE),""),"")</f>
        <v/>
      </c>
      <c r="N45" s="65"/>
      <c r="O45" s="65"/>
      <c r="P45" s="65"/>
      <c r="Q45" s="65"/>
      <c r="R45" s="65"/>
      <c r="S45" s="170" t="str">
        <f>IFERROR(VLOOKUP(C45,Table_DevicePN[],2,FALSE),"")</f>
        <v/>
      </c>
      <c r="T45" s="66" t="str">
        <f t="shared" si="44"/>
        <v/>
      </c>
      <c r="U45" s="80"/>
      <c r="V45" s="81" t="str">
        <f t="shared" si="45"/>
        <v/>
      </c>
      <c r="W45" s="65" t="str">
        <f t="shared" si="46"/>
        <v/>
      </c>
      <c r="X45" s="65" t="str">
        <f t="shared" si="47"/>
        <v/>
      </c>
      <c r="Y45" s="82" t="str">
        <f t="shared" si="48"/>
        <v/>
      </c>
      <c r="Z45" s="83" t="str">
        <f t="shared" si="49"/>
        <v/>
      </c>
      <c r="AA45" s="65" t="str">
        <f t="shared" si="50"/>
        <v/>
      </c>
      <c r="AB45" s="65" t="str">
        <f t="shared" si="51"/>
        <v/>
      </c>
      <c r="AC45" s="65" t="str">
        <f t="shared" si="52"/>
        <v/>
      </c>
      <c r="AD45" s="84" t="str">
        <f t="shared" si="53"/>
        <v/>
      </c>
      <c r="AE45" s="85" t="str">
        <f t="shared" si="54"/>
        <v/>
      </c>
      <c r="AF45" s="85" t="str">
        <f t="shared" si="55"/>
        <v/>
      </c>
      <c r="AG45" s="86" t="str">
        <f t="shared" si="56"/>
        <v/>
      </c>
      <c r="AH45" s="87" t="str">
        <f t="shared" si="57"/>
        <v/>
      </c>
      <c r="AI45" s="84" t="str">
        <f t="shared" si="58"/>
        <v/>
      </c>
      <c r="AJ45" s="84" t="str">
        <f t="shared" si="59"/>
        <v/>
      </c>
      <c r="AK45" s="88" t="str">
        <f t="shared" si="60"/>
        <v/>
      </c>
      <c r="AL45" s="65" t="str">
        <f t="shared" si="61"/>
        <v/>
      </c>
      <c r="AM45" s="84" t="str">
        <f t="shared" si="62"/>
        <v/>
      </c>
      <c r="AN45" s="85" t="str">
        <f t="shared" si="63"/>
        <v/>
      </c>
      <c r="AO45" s="85" t="str">
        <f t="shared" si="64"/>
        <v/>
      </c>
      <c r="AP45" s="86" t="str">
        <f t="shared" si="65"/>
        <v/>
      </c>
    </row>
    <row r="46" spans="1:42" s="76" customFormat="1" x14ac:dyDescent="0.25">
      <c r="A46" s="78">
        <f t="shared" si="21"/>
        <v>40</v>
      </c>
      <c r="B46" s="79"/>
      <c r="C46" s="79"/>
      <c r="D46" s="61"/>
      <c r="E46" s="180" t="str">
        <f>_xlfn.IFNA(HLOOKUP(TEXT(C46,"#"),Table_Conduit[#All],2,FALSE),"")</f>
        <v/>
      </c>
      <c r="F46" s="63" t="str">
        <f t="shared" si="69"/>
        <v/>
      </c>
      <c r="G46" s="61"/>
      <c r="H46" s="180" t="str">
        <f>_xlfn.IFNA(IF(HLOOKUP(TEXT(C46,"#"),Table_BoxMaterial[#All],2,FALSE)=0,"",HLOOKUP(TEXT(C46,"#"),Table_BoxMaterial[#All],2,FALSE)),"")</f>
        <v/>
      </c>
      <c r="I46" s="183" t="str">
        <f>_xlfn.IFNA(HLOOKUP(TEXT(C46,"#"),Table_MountingKits[#All],2,FALSE),"")</f>
        <v/>
      </c>
      <c r="J46" s="183" t="str">
        <f>_xlfn.IFNA(HLOOKUP(H46,Table_BoxColors[#All],2,FALSE),"")</f>
        <v/>
      </c>
      <c r="K46" s="61" t="str">
        <f t="shared" si="70"/>
        <v/>
      </c>
      <c r="L46" s="64" t="str">
        <f t="shared" si="71"/>
        <v/>
      </c>
      <c r="M46" s="185" t="str">
        <f>_xlfn.IFNA("E-"&amp;VLOOKUP(C46,Table_PN_DeviceType[],2,TRUE),"")&amp;IF(D46&lt;&gt;"",IF(D46&gt;99,D46,IF(D46&gt;9,"0"&amp;D46,"00"&amp;D46))&amp;VLOOKUP(E46,Table_PN_ConduitSize[],2,FALSE)&amp;VLOOKUP(F46,Table_PN_ConduitColor[],2,FALSE)&amp;IF(G46&lt;10,"0"&amp;G46,G46)&amp;VLOOKUP(H46,Table_PN_BoxMaterial[],2,FALSE)&amp;IF(I46&lt;&gt;"",VLOOKUP(I46,Table_PN_MountingKit[],2,FALSE)&amp;IF(OR(J46="Yes"),VLOOKUP(F46,Table_PN_BoxColor[],2,FALSE),"")&amp;VLOOKUP(K46,Table_PN_CircuitBreaker[],2,FALSE),""),"")</f>
        <v/>
      </c>
      <c r="N46" s="65"/>
      <c r="O46" s="65"/>
      <c r="P46" s="65"/>
      <c r="Q46" s="65"/>
      <c r="R46" s="65"/>
      <c r="S46" s="170" t="str">
        <f>IFERROR(VLOOKUP(C46,Table_DevicePN[],2,FALSE),"")</f>
        <v/>
      </c>
      <c r="T46" s="66" t="str">
        <f t="shared" si="44"/>
        <v/>
      </c>
      <c r="U46" s="80"/>
      <c r="V46" s="81" t="str">
        <f t="shared" si="45"/>
        <v/>
      </c>
      <c r="W46" s="65" t="str">
        <f t="shared" si="46"/>
        <v/>
      </c>
      <c r="X46" s="65" t="str">
        <f t="shared" si="47"/>
        <v/>
      </c>
      <c r="Y46" s="82" t="str">
        <f t="shared" si="48"/>
        <v/>
      </c>
      <c r="Z46" s="83" t="str">
        <f t="shared" si="49"/>
        <v/>
      </c>
      <c r="AA46" s="65" t="str">
        <f t="shared" si="50"/>
        <v/>
      </c>
      <c r="AB46" s="65" t="str">
        <f t="shared" si="51"/>
        <v/>
      </c>
      <c r="AC46" s="65" t="str">
        <f t="shared" si="52"/>
        <v/>
      </c>
      <c r="AD46" s="84" t="str">
        <f t="shared" si="53"/>
        <v/>
      </c>
      <c r="AE46" s="85" t="str">
        <f t="shared" si="54"/>
        <v/>
      </c>
      <c r="AF46" s="85" t="str">
        <f t="shared" si="55"/>
        <v/>
      </c>
      <c r="AG46" s="86" t="str">
        <f t="shared" si="56"/>
        <v/>
      </c>
      <c r="AH46" s="87" t="str">
        <f t="shared" si="57"/>
        <v/>
      </c>
      <c r="AI46" s="84" t="str">
        <f t="shared" si="58"/>
        <v/>
      </c>
      <c r="AJ46" s="84" t="str">
        <f t="shared" si="59"/>
        <v/>
      </c>
      <c r="AK46" s="88" t="str">
        <f t="shared" si="60"/>
        <v/>
      </c>
      <c r="AL46" s="65" t="str">
        <f t="shared" si="61"/>
        <v/>
      </c>
      <c r="AM46" s="84" t="str">
        <f t="shared" si="62"/>
        <v/>
      </c>
      <c r="AN46" s="85" t="str">
        <f t="shared" si="63"/>
        <v/>
      </c>
      <c r="AO46" s="85" t="str">
        <f t="shared" si="64"/>
        <v/>
      </c>
      <c r="AP46" s="86" t="str">
        <f t="shared" si="65"/>
        <v/>
      </c>
    </row>
    <row r="47" spans="1:42" s="76" customFormat="1" x14ac:dyDescent="0.25">
      <c r="A47" s="78">
        <f t="shared" si="21"/>
        <v>41</v>
      </c>
      <c r="B47" s="79"/>
      <c r="C47" s="79"/>
      <c r="D47" s="61"/>
      <c r="E47" s="180" t="str">
        <f>_xlfn.IFNA(HLOOKUP(TEXT(C47,"#"),Table_Conduit[#All],2,FALSE),"")</f>
        <v/>
      </c>
      <c r="F47" s="63" t="str">
        <f t="shared" si="69"/>
        <v/>
      </c>
      <c r="G47" s="61"/>
      <c r="H47" s="180" t="str">
        <f>_xlfn.IFNA(IF(HLOOKUP(TEXT(C47,"#"),Table_BoxMaterial[#All],2,FALSE)=0,"",HLOOKUP(TEXT(C47,"#"),Table_BoxMaterial[#All],2,FALSE)),"")</f>
        <v/>
      </c>
      <c r="I47" s="183" t="str">
        <f>_xlfn.IFNA(HLOOKUP(TEXT(C47,"#"),Table_MountingKits[#All],2,FALSE),"")</f>
        <v/>
      </c>
      <c r="J47" s="183" t="str">
        <f>_xlfn.IFNA(HLOOKUP(H47,Table_BoxColors[#All],2,FALSE),"")</f>
        <v/>
      </c>
      <c r="K47" s="61" t="str">
        <f t="shared" si="70"/>
        <v/>
      </c>
      <c r="L47" s="64" t="str">
        <f t="shared" si="71"/>
        <v/>
      </c>
      <c r="M47" s="185" t="str">
        <f>_xlfn.IFNA("E-"&amp;VLOOKUP(C47,Table_PN_DeviceType[],2,TRUE),"")&amp;IF(D47&lt;&gt;"",IF(D47&gt;99,D47,IF(D47&gt;9,"0"&amp;D47,"00"&amp;D47))&amp;VLOOKUP(E47,Table_PN_ConduitSize[],2,FALSE)&amp;VLOOKUP(F47,Table_PN_ConduitColor[],2,FALSE)&amp;IF(G47&lt;10,"0"&amp;G47,G47)&amp;VLOOKUP(H47,Table_PN_BoxMaterial[],2,FALSE)&amp;IF(I47&lt;&gt;"",VLOOKUP(I47,Table_PN_MountingKit[],2,FALSE)&amp;IF(OR(J47="Yes"),VLOOKUP(F47,Table_PN_BoxColor[],2,FALSE),"")&amp;VLOOKUP(K47,Table_PN_CircuitBreaker[],2,FALSE),""),"")</f>
        <v/>
      </c>
      <c r="N47" s="65"/>
      <c r="O47" s="65"/>
      <c r="P47" s="65"/>
      <c r="Q47" s="65"/>
      <c r="R47" s="65"/>
      <c r="S47" s="170" t="str">
        <f>IFERROR(VLOOKUP(C47,Table_DevicePN[],2,FALSE),"")</f>
        <v/>
      </c>
      <c r="T47" s="66" t="str">
        <f t="shared" si="44"/>
        <v/>
      </c>
      <c r="U47" s="80"/>
      <c r="V47" s="81" t="str">
        <f t="shared" si="45"/>
        <v/>
      </c>
      <c r="W47" s="65" t="str">
        <f t="shared" si="46"/>
        <v/>
      </c>
      <c r="X47" s="65" t="str">
        <f t="shared" si="47"/>
        <v/>
      </c>
      <c r="Y47" s="82" t="str">
        <f t="shared" si="48"/>
        <v/>
      </c>
      <c r="Z47" s="83" t="str">
        <f t="shared" si="49"/>
        <v/>
      </c>
      <c r="AA47" s="65" t="str">
        <f t="shared" si="50"/>
        <v/>
      </c>
      <c r="AB47" s="65" t="str">
        <f t="shared" si="51"/>
        <v/>
      </c>
      <c r="AC47" s="65" t="str">
        <f t="shared" si="52"/>
        <v/>
      </c>
      <c r="AD47" s="84" t="str">
        <f t="shared" si="53"/>
        <v/>
      </c>
      <c r="AE47" s="85" t="str">
        <f t="shared" si="54"/>
        <v/>
      </c>
      <c r="AF47" s="85" t="str">
        <f t="shared" si="55"/>
        <v/>
      </c>
      <c r="AG47" s="86" t="str">
        <f t="shared" si="56"/>
        <v/>
      </c>
      <c r="AH47" s="87" t="str">
        <f t="shared" si="57"/>
        <v/>
      </c>
      <c r="AI47" s="84" t="str">
        <f t="shared" si="58"/>
        <v/>
      </c>
      <c r="AJ47" s="84" t="str">
        <f t="shared" si="59"/>
        <v/>
      </c>
      <c r="AK47" s="88" t="str">
        <f t="shared" si="60"/>
        <v/>
      </c>
      <c r="AL47" s="65" t="str">
        <f t="shared" si="61"/>
        <v/>
      </c>
      <c r="AM47" s="84" t="str">
        <f t="shared" si="62"/>
        <v/>
      </c>
      <c r="AN47" s="85" t="str">
        <f t="shared" si="63"/>
        <v/>
      </c>
      <c r="AO47" s="85" t="str">
        <f t="shared" si="64"/>
        <v/>
      </c>
      <c r="AP47" s="86" t="str">
        <f t="shared" si="65"/>
        <v/>
      </c>
    </row>
    <row r="48" spans="1:42" s="76" customFormat="1" x14ac:dyDescent="0.25">
      <c r="A48" s="78">
        <f t="shared" si="21"/>
        <v>42</v>
      </c>
      <c r="B48" s="79"/>
      <c r="C48" s="79"/>
      <c r="D48" s="61"/>
      <c r="E48" s="180" t="str">
        <f>_xlfn.IFNA(HLOOKUP(TEXT(C48,"#"),Table_Conduit[#All],2,FALSE),"")</f>
        <v/>
      </c>
      <c r="F48" s="63" t="str">
        <f t="shared" si="69"/>
        <v/>
      </c>
      <c r="G48" s="61"/>
      <c r="H48" s="180" t="str">
        <f>_xlfn.IFNA(IF(HLOOKUP(TEXT(C48,"#"),Table_BoxMaterial[#All],2,FALSE)=0,"",HLOOKUP(TEXT(C48,"#"),Table_BoxMaterial[#All],2,FALSE)),"")</f>
        <v/>
      </c>
      <c r="I48" s="183" t="str">
        <f>_xlfn.IFNA(HLOOKUP(TEXT(C48,"#"),Table_MountingKits[#All],2,FALSE),"")</f>
        <v/>
      </c>
      <c r="J48" s="183" t="str">
        <f>_xlfn.IFNA(HLOOKUP(H48,Table_BoxColors[#All],2,FALSE),"")</f>
        <v/>
      </c>
      <c r="K48" s="61" t="str">
        <f t="shared" si="70"/>
        <v/>
      </c>
      <c r="L48" s="64" t="str">
        <f t="shared" si="71"/>
        <v/>
      </c>
      <c r="M48" s="185" t="str">
        <f>_xlfn.IFNA("E-"&amp;VLOOKUP(C48,Table_PN_DeviceType[],2,TRUE),"")&amp;IF(D48&lt;&gt;"",IF(D48&gt;99,D48,IF(D48&gt;9,"0"&amp;D48,"00"&amp;D48))&amp;VLOOKUP(E48,Table_PN_ConduitSize[],2,FALSE)&amp;VLOOKUP(F48,Table_PN_ConduitColor[],2,FALSE)&amp;IF(G48&lt;10,"0"&amp;G48,G48)&amp;VLOOKUP(H48,Table_PN_BoxMaterial[],2,FALSE)&amp;IF(I48&lt;&gt;"",VLOOKUP(I48,Table_PN_MountingKit[],2,FALSE)&amp;IF(OR(J48="Yes"),VLOOKUP(F48,Table_PN_BoxColor[],2,FALSE),"")&amp;VLOOKUP(K48,Table_PN_CircuitBreaker[],2,FALSE),""),"")</f>
        <v/>
      </c>
      <c r="N48" s="65"/>
      <c r="O48" s="65"/>
      <c r="P48" s="65"/>
      <c r="Q48" s="65"/>
      <c r="R48" s="65"/>
      <c r="S48" s="170" t="str">
        <f>IFERROR(VLOOKUP(C48,Table_DevicePN[],2,FALSE),"")</f>
        <v/>
      </c>
      <c r="T48" s="66" t="str">
        <f t="shared" si="44"/>
        <v/>
      </c>
      <c r="U48" s="80"/>
      <c r="V48" s="81" t="str">
        <f t="shared" si="45"/>
        <v/>
      </c>
      <c r="W48" s="65" t="str">
        <f t="shared" si="46"/>
        <v/>
      </c>
      <c r="X48" s="65" t="str">
        <f t="shared" si="47"/>
        <v/>
      </c>
      <c r="Y48" s="82" t="str">
        <f t="shared" si="48"/>
        <v/>
      </c>
      <c r="Z48" s="83" t="str">
        <f t="shared" si="49"/>
        <v/>
      </c>
      <c r="AA48" s="65" t="str">
        <f t="shared" si="50"/>
        <v/>
      </c>
      <c r="AB48" s="65" t="str">
        <f t="shared" si="51"/>
        <v/>
      </c>
      <c r="AC48" s="65" t="str">
        <f t="shared" si="52"/>
        <v/>
      </c>
      <c r="AD48" s="84" t="str">
        <f t="shared" si="53"/>
        <v/>
      </c>
      <c r="AE48" s="85" t="str">
        <f t="shared" si="54"/>
        <v/>
      </c>
      <c r="AF48" s="85" t="str">
        <f t="shared" si="55"/>
        <v/>
      </c>
      <c r="AG48" s="86" t="str">
        <f t="shared" si="56"/>
        <v/>
      </c>
      <c r="AH48" s="87" t="str">
        <f t="shared" si="57"/>
        <v/>
      </c>
      <c r="AI48" s="84" t="str">
        <f t="shared" si="58"/>
        <v/>
      </c>
      <c r="AJ48" s="84" t="str">
        <f t="shared" si="59"/>
        <v/>
      </c>
      <c r="AK48" s="88" t="str">
        <f t="shared" si="60"/>
        <v/>
      </c>
      <c r="AL48" s="65" t="str">
        <f t="shared" si="61"/>
        <v/>
      </c>
      <c r="AM48" s="84" t="str">
        <f t="shared" si="62"/>
        <v/>
      </c>
      <c r="AN48" s="85" t="str">
        <f t="shared" si="63"/>
        <v/>
      </c>
      <c r="AO48" s="85" t="str">
        <f t="shared" si="64"/>
        <v/>
      </c>
      <c r="AP48" s="86" t="str">
        <f t="shared" si="65"/>
        <v/>
      </c>
    </row>
    <row r="49" spans="1:42" s="76" customFormat="1" x14ac:dyDescent="0.25">
      <c r="A49" s="78">
        <f t="shared" si="21"/>
        <v>43</v>
      </c>
      <c r="B49" s="79"/>
      <c r="C49" s="79"/>
      <c r="D49" s="61"/>
      <c r="E49" s="180" t="str">
        <f>_xlfn.IFNA(HLOOKUP(TEXT(C49,"#"),Table_Conduit[#All],2,FALSE),"")</f>
        <v/>
      </c>
      <c r="F49" s="63" t="str">
        <f t="shared" si="69"/>
        <v/>
      </c>
      <c r="G49" s="61"/>
      <c r="H49" s="180" t="str">
        <f>_xlfn.IFNA(IF(HLOOKUP(TEXT(C49,"#"),Table_BoxMaterial[#All],2,FALSE)=0,"",HLOOKUP(TEXT(C49,"#"),Table_BoxMaterial[#All],2,FALSE)),"")</f>
        <v/>
      </c>
      <c r="I49" s="183" t="str">
        <f>_xlfn.IFNA(HLOOKUP(TEXT(C49,"#"),Table_MountingKits[#All],2,FALSE),"")</f>
        <v/>
      </c>
      <c r="J49" s="183" t="str">
        <f>_xlfn.IFNA(HLOOKUP(H49,Table_BoxColors[#All],2,FALSE),"")</f>
        <v/>
      </c>
      <c r="K49" s="61" t="str">
        <f t="shared" si="70"/>
        <v/>
      </c>
      <c r="L49" s="64" t="str">
        <f t="shared" si="71"/>
        <v/>
      </c>
      <c r="M49" s="185" t="str">
        <f>_xlfn.IFNA("E-"&amp;VLOOKUP(C49,Table_PN_DeviceType[],2,TRUE),"")&amp;IF(D49&lt;&gt;"",IF(D49&gt;99,D49,IF(D49&gt;9,"0"&amp;D49,"00"&amp;D49))&amp;VLOOKUP(E49,Table_PN_ConduitSize[],2,FALSE)&amp;VLOOKUP(F49,Table_PN_ConduitColor[],2,FALSE)&amp;IF(G49&lt;10,"0"&amp;G49,G49)&amp;VLOOKUP(H49,Table_PN_BoxMaterial[],2,FALSE)&amp;IF(I49&lt;&gt;"",VLOOKUP(I49,Table_PN_MountingKit[],2,FALSE)&amp;IF(OR(J49="Yes"),VLOOKUP(F49,Table_PN_BoxColor[],2,FALSE),"")&amp;VLOOKUP(K49,Table_PN_CircuitBreaker[],2,FALSE),""),"")</f>
        <v/>
      </c>
      <c r="N49" s="65"/>
      <c r="O49" s="65"/>
      <c r="P49" s="65"/>
      <c r="Q49" s="65"/>
      <c r="R49" s="65"/>
      <c r="S49" s="170" t="str">
        <f>IFERROR(VLOOKUP(C49,Table_DevicePN[],2,FALSE),"")</f>
        <v/>
      </c>
      <c r="T49" s="66" t="str">
        <f t="shared" si="44"/>
        <v/>
      </c>
      <c r="U49" s="80"/>
      <c r="V49" s="81" t="str">
        <f t="shared" si="45"/>
        <v/>
      </c>
      <c r="W49" s="65" t="str">
        <f t="shared" si="46"/>
        <v/>
      </c>
      <c r="X49" s="65" t="str">
        <f t="shared" si="47"/>
        <v/>
      </c>
      <c r="Y49" s="82" t="str">
        <f t="shared" si="48"/>
        <v/>
      </c>
      <c r="Z49" s="83" t="str">
        <f t="shared" si="49"/>
        <v/>
      </c>
      <c r="AA49" s="65" t="str">
        <f t="shared" si="50"/>
        <v/>
      </c>
      <c r="AB49" s="65" t="str">
        <f t="shared" si="51"/>
        <v/>
      </c>
      <c r="AC49" s="65" t="str">
        <f t="shared" si="52"/>
        <v/>
      </c>
      <c r="AD49" s="84" t="str">
        <f t="shared" si="53"/>
        <v/>
      </c>
      <c r="AE49" s="85" t="str">
        <f t="shared" si="54"/>
        <v/>
      </c>
      <c r="AF49" s="85" t="str">
        <f t="shared" si="55"/>
        <v/>
      </c>
      <c r="AG49" s="86" t="str">
        <f t="shared" si="56"/>
        <v/>
      </c>
      <c r="AH49" s="87" t="str">
        <f t="shared" si="57"/>
        <v/>
      </c>
      <c r="AI49" s="84" t="str">
        <f t="shared" si="58"/>
        <v/>
      </c>
      <c r="AJ49" s="84" t="str">
        <f t="shared" si="59"/>
        <v/>
      </c>
      <c r="AK49" s="88" t="str">
        <f t="shared" si="60"/>
        <v/>
      </c>
      <c r="AL49" s="65" t="str">
        <f t="shared" si="61"/>
        <v/>
      </c>
      <c r="AM49" s="84" t="str">
        <f t="shared" si="62"/>
        <v/>
      </c>
      <c r="AN49" s="85" t="str">
        <f t="shared" si="63"/>
        <v/>
      </c>
      <c r="AO49" s="85" t="str">
        <f t="shared" si="64"/>
        <v/>
      </c>
      <c r="AP49" s="86" t="str">
        <f t="shared" si="65"/>
        <v/>
      </c>
    </row>
    <row r="50" spans="1:42" s="76" customFormat="1" x14ac:dyDescent="0.25">
      <c r="A50" s="78">
        <f t="shared" si="21"/>
        <v>44</v>
      </c>
      <c r="B50" s="79"/>
      <c r="C50" s="79"/>
      <c r="D50" s="61"/>
      <c r="E50" s="180" t="str">
        <f>_xlfn.IFNA(HLOOKUP(TEXT(C50,"#"),Table_Conduit[#All],2,FALSE),"")</f>
        <v/>
      </c>
      <c r="F50" s="63" t="str">
        <f t="shared" si="69"/>
        <v/>
      </c>
      <c r="G50" s="61"/>
      <c r="H50" s="180" t="str">
        <f>_xlfn.IFNA(IF(HLOOKUP(TEXT(C50,"#"),Table_BoxMaterial[#All],2,FALSE)=0,"",HLOOKUP(TEXT(C50,"#"),Table_BoxMaterial[#All],2,FALSE)),"")</f>
        <v/>
      </c>
      <c r="I50" s="183" t="str">
        <f>_xlfn.IFNA(HLOOKUP(TEXT(C50,"#"),Table_MountingKits[#All],2,FALSE),"")</f>
        <v/>
      </c>
      <c r="J50" s="183" t="str">
        <f>_xlfn.IFNA(HLOOKUP(H50,Table_BoxColors[#All],2,FALSE),"")</f>
        <v/>
      </c>
      <c r="K50" s="61" t="str">
        <f t="shared" si="70"/>
        <v/>
      </c>
      <c r="L50" s="64" t="str">
        <f t="shared" si="71"/>
        <v/>
      </c>
      <c r="M50" s="185" t="str">
        <f>_xlfn.IFNA("E-"&amp;VLOOKUP(C50,Table_PN_DeviceType[],2,TRUE),"")&amp;IF(D50&lt;&gt;"",IF(D50&gt;99,D50,IF(D50&gt;9,"0"&amp;D50,"00"&amp;D50))&amp;VLOOKUP(E50,Table_PN_ConduitSize[],2,FALSE)&amp;VLOOKUP(F50,Table_PN_ConduitColor[],2,FALSE)&amp;IF(G50&lt;10,"0"&amp;G50,G50)&amp;VLOOKUP(H50,Table_PN_BoxMaterial[],2,FALSE)&amp;IF(I50&lt;&gt;"",VLOOKUP(I50,Table_PN_MountingKit[],2,FALSE)&amp;IF(OR(J50="Yes"),VLOOKUP(F50,Table_PN_BoxColor[],2,FALSE),"")&amp;VLOOKUP(K50,Table_PN_CircuitBreaker[],2,FALSE),""),"")</f>
        <v/>
      </c>
      <c r="N50" s="65"/>
      <c r="O50" s="65"/>
      <c r="P50" s="65"/>
      <c r="Q50" s="65"/>
      <c r="R50" s="65"/>
      <c r="S50" s="170" t="str">
        <f>IFERROR(VLOOKUP(C50,Table_DevicePN[],2,FALSE),"")</f>
        <v/>
      </c>
      <c r="T50" s="66" t="str">
        <f t="shared" si="44"/>
        <v/>
      </c>
      <c r="U50" s="80"/>
      <c r="V50" s="81" t="str">
        <f t="shared" si="45"/>
        <v/>
      </c>
      <c r="W50" s="65" t="str">
        <f t="shared" si="46"/>
        <v/>
      </c>
      <c r="X50" s="65" t="str">
        <f t="shared" si="47"/>
        <v/>
      </c>
      <c r="Y50" s="82" t="str">
        <f t="shared" si="48"/>
        <v/>
      </c>
      <c r="Z50" s="83" t="str">
        <f t="shared" si="49"/>
        <v/>
      </c>
      <c r="AA50" s="65" t="str">
        <f t="shared" si="50"/>
        <v/>
      </c>
      <c r="AB50" s="65" t="str">
        <f t="shared" si="51"/>
        <v/>
      </c>
      <c r="AC50" s="65" t="str">
        <f t="shared" si="52"/>
        <v/>
      </c>
      <c r="AD50" s="84" t="str">
        <f t="shared" si="53"/>
        <v/>
      </c>
      <c r="AE50" s="85" t="str">
        <f t="shared" si="54"/>
        <v/>
      </c>
      <c r="AF50" s="85" t="str">
        <f t="shared" si="55"/>
        <v/>
      </c>
      <c r="AG50" s="86" t="str">
        <f t="shared" si="56"/>
        <v/>
      </c>
      <c r="AH50" s="87" t="str">
        <f t="shared" si="57"/>
        <v/>
      </c>
      <c r="AI50" s="84" t="str">
        <f t="shared" si="58"/>
        <v/>
      </c>
      <c r="AJ50" s="84" t="str">
        <f t="shared" si="59"/>
        <v/>
      </c>
      <c r="AK50" s="88" t="str">
        <f t="shared" si="60"/>
        <v/>
      </c>
      <c r="AL50" s="65" t="str">
        <f t="shared" si="61"/>
        <v/>
      </c>
      <c r="AM50" s="84" t="str">
        <f t="shared" si="62"/>
        <v/>
      </c>
      <c r="AN50" s="85" t="str">
        <f t="shared" si="63"/>
        <v/>
      </c>
      <c r="AO50" s="85" t="str">
        <f t="shared" si="64"/>
        <v/>
      </c>
      <c r="AP50" s="86" t="str">
        <f t="shared" si="65"/>
        <v/>
      </c>
    </row>
    <row r="51" spans="1:42" s="76" customFormat="1" x14ac:dyDescent="0.25">
      <c r="A51" s="78">
        <f t="shared" si="21"/>
        <v>45</v>
      </c>
      <c r="B51" s="79"/>
      <c r="C51" s="79"/>
      <c r="D51" s="61"/>
      <c r="E51" s="180" t="str">
        <f>_xlfn.IFNA(HLOOKUP(TEXT(C51,"#"),Table_Conduit[#All],2,FALSE),"")</f>
        <v/>
      </c>
      <c r="F51" s="63" t="str">
        <f t="shared" si="69"/>
        <v/>
      </c>
      <c r="G51" s="61"/>
      <c r="H51" s="180" t="str">
        <f>_xlfn.IFNA(IF(HLOOKUP(TEXT(C51,"#"),Table_BoxMaterial[#All],2,FALSE)=0,"",HLOOKUP(TEXT(C51,"#"),Table_BoxMaterial[#All],2,FALSE)),"")</f>
        <v/>
      </c>
      <c r="I51" s="183" t="str">
        <f>_xlfn.IFNA(HLOOKUP(TEXT(C51,"#"),Table_MountingKits[#All],2,FALSE),"")</f>
        <v/>
      </c>
      <c r="J51" s="183" t="str">
        <f>_xlfn.IFNA(HLOOKUP(H51,Table_BoxColors[#All],2,FALSE),"")</f>
        <v/>
      </c>
      <c r="K51" s="61" t="str">
        <f t="shared" si="70"/>
        <v/>
      </c>
      <c r="L51" s="64" t="str">
        <f t="shared" si="71"/>
        <v/>
      </c>
      <c r="M51" s="185" t="str">
        <f>_xlfn.IFNA("E-"&amp;VLOOKUP(C51,Table_PN_DeviceType[],2,TRUE),"")&amp;IF(D51&lt;&gt;"",IF(D51&gt;99,D51,IF(D51&gt;9,"0"&amp;D51,"00"&amp;D51))&amp;VLOOKUP(E51,Table_PN_ConduitSize[],2,FALSE)&amp;VLOOKUP(F51,Table_PN_ConduitColor[],2,FALSE)&amp;IF(G51&lt;10,"0"&amp;G51,G51)&amp;VLOOKUP(H51,Table_PN_BoxMaterial[],2,FALSE)&amp;IF(I51&lt;&gt;"",VLOOKUP(I51,Table_PN_MountingKit[],2,FALSE)&amp;IF(OR(J51="Yes"),VLOOKUP(F51,Table_PN_BoxColor[],2,FALSE),"")&amp;VLOOKUP(K51,Table_PN_CircuitBreaker[],2,FALSE),""),"")</f>
        <v/>
      </c>
      <c r="N51" s="65"/>
      <c r="O51" s="65"/>
      <c r="P51" s="65"/>
      <c r="Q51" s="65"/>
      <c r="R51" s="65"/>
      <c r="S51" s="170" t="str">
        <f>IFERROR(VLOOKUP(C51,Table_DevicePN[],2,FALSE),"")</f>
        <v/>
      </c>
      <c r="T51" s="66" t="str">
        <f t="shared" si="44"/>
        <v/>
      </c>
      <c r="U51" s="80"/>
      <c r="V51" s="81" t="str">
        <f t="shared" si="45"/>
        <v/>
      </c>
      <c r="W51" s="65" t="str">
        <f t="shared" si="46"/>
        <v/>
      </c>
      <c r="X51" s="65" t="str">
        <f t="shared" si="47"/>
        <v/>
      </c>
      <c r="Y51" s="82" t="str">
        <f t="shared" si="48"/>
        <v/>
      </c>
      <c r="Z51" s="83" t="str">
        <f t="shared" si="49"/>
        <v/>
      </c>
      <c r="AA51" s="65" t="str">
        <f t="shared" si="50"/>
        <v/>
      </c>
      <c r="AB51" s="65" t="str">
        <f t="shared" si="51"/>
        <v/>
      </c>
      <c r="AC51" s="65" t="str">
        <f t="shared" si="52"/>
        <v/>
      </c>
      <c r="AD51" s="84" t="str">
        <f t="shared" si="53"/>
        <v/>
      </c>
      <c r="AE51" s="85" t="str">
        <f t="shared" si="54"/>
        <v/>
      </c>
      <c r="AF51" s="85" t="str">
        <f t="shared" si="55"/>
        <v/>
      </c>
      <c r="AG51" s="86" t="str">
        <f t="shared" si="56"/>
        <v/>
      </c>
      <c r="AH51" s="87" t="str">
        <f t="shared" si="57"/>
        <v/>
      </c>
      <c r="AI51" s="84" t="str">
        <f t="shared" si="58"/>
        <v/>
      </c>
      <c r="AJ51" s="84" t="str">
        <f t="shared" si="59"/>
        <v/>
      </c>
      <c r="AK51" s="88" t="str">
        <f t="shared" si="60"/>
        <v/>
      </c>
      <c r="AL51" s="65" t="str">
        <f t="shared" si="61"/>
        <v/>
      </c>
      <c r="AM51" s="84" t="str">
        <f t="shared" si="62"/>
        <v/>
      </c>
      <c r="AN51" s="85" t="str">
        <f t="shared" si="63"/>
        <v/>
      </c>
      <c r="AO51" s="85" t="str">
        <f t="shared" si="64"/>
        <v/>
      </c>
      <c r="AP51" s="86" t="str">
        <f t="shared" si="65"/>
        <v/>
      </c>
    </row>
    <row r="52" spans="1:42" s="76" customFormat="1" x14ac:dyDescent="0.25">
      <c r="A52" s="78">
        <f t="shared" si="21"/>
        <v>46</v>
      </c>
      <c r="B52" s="79"/>
      <c r="C52" s="79"/>
      <c r="D52" s="61"/>
      <c r="E52" s="180" t="str">
        <f>_xlfn.IFNA(HLOOKUP(TEXT(C52,"#"),Table_Conduit[#All],2,FALSE),"")</f>
        <v/>
      </c>
      <c r="F52" s="63" t="str">
        <f t="shared" si="69"/>
        <v/>
      </c>
      <c r="G52" s="61"/>
      <c r="H52" s="180" t="str">
        <f>_xlfn.IFNA(IF(HLOOKUP(TEXT(C52,"#"),Table_BoxMaterial[#All],2,FALSE)=0,"",HLOOKUP(TEXT(C52,"#"),Table_BoxMaterial[#All],2,FALSE)),"")</f>
        <v/>
      </c>
      <c r="I52" s="183" t="str">
        <f>_xlfn.IFNA(HLOOKUP(TEXT(C52,"#"),Table_MountingKits[#All],2,FALSE),"")</f>
        <v/>
      </c>
      <c r="J52" s="183" t="str">
        <f>_xlfn.IFNA(HLOOKUP(H52,Table_BoxColors[#All],2,FALSE),"")</f>
        <v/>
      </c>
      <c r="K52" s="61" t="str">
        <f t="shared" si="70"/>
        <v/>
      </c>
      <c r="L52" s="64" t="str">
        <f t="shared" si="71"/>
        <v/>
      </c>
      <c r="M52" s="185" t="str">
        <f>_xlfn.IFNA("E-"&amp;VLOOKUP(C52,Table_PN_DeviceType[],2,TRUE),"")&amp;IF(D52&lt;&gt;"",IF(D52&gt;99,D52,IF(D52&gt;9,"0"&amp;D52,"00"&amp;D52))&amp;VLOOKUP(E52,Table_PN_ConduitSize[],2,FALSE)&amp;VLOOKUP(F52,Table_PN_ConduitColor[],2,FALSE)&amp;IF(G52&lt;10,"0"&amp;G52,G52)&amp;VLOOKUP(H52,Table_PN_BoxMaterial[],2,FALSE)&amp;IF(I52&lt;&gt;"",VLOOKUP(I52,Table_PN_MountingKit[],2,FALSE)&amp;IF(OR(J52="Yes"),VLOOKUP(F52,Table_PN_BoxColor[],2,FALSE),"")&amp;VLOOKUP(K52,Table_PN_CircuitBreaker[],2,FALSE),""),"")</f>
        <v/>
      </c>
      <c r="N52" s="65"/>
      <c r="O52" s="65"/>
      <c r="P52" s="65"/>
      <c r="Q52" s="65"/>
      <c r="R52" s="65"/>
      <c r="S52" s="170" t="str">
        <f>IFERROR(VLOOKUP(C52,Table_DevicePN[],2,FALSE),"")</f>
        <v/>
      </c>
      <c r="T52" s="66" t="str">
        <f t="shared" si="44"/>
        <v/>
      </c>
      <c r="U52" s="80"/>
      <c r="V52" s="81" t="str">
        <f t="shared" si="45"/>
        <v/>
      </c>
      <c r="W52" s="65" t="str">
        <f t="shared" si="46"/>
        <v/>
      </c>
      <c r="X52" s="65" t="str">
        <f t="shared" si="47"/>
        <v/>
      </c>
      <c r="Y52" s="82" t="str">
        <f t="shared" si="48"/>
        <v/>
      </c>
      <c r="Z52" s="83" t="str">
        <f t="shared" si="49"/>
        <v/>
      </c>
      <c r="AA52" s="65" t="str">
        <f t="shared" si="50"/>
        <v/>
      </c>
      <c r="AB52" s="65" t="str">
        <f t="shared" si="51"/>
        <v/>
      </c>
      <c r="AC52" s="65" t="str">
        <f t="shared" si="52"/>
        <v/>
      </c>
      <c r="AD52" s="84" t="str">
        <f t="shared" si="53"/>
        <v/>
      </c>
      <c r="AE52" s="85" t="str">
        <f t="shared" si="54"/>
        <v/>
      </c>
      <c r="AF52" s="85" t="str">
        <f t="shared" si="55"/>
        <v/>
      </c>
      <c r="AG52" s="86" t="str">
        <f t="shared" si="56"/>
        <v/>
      </c>
      <c r="AH52" s="87" t="str">
        <f t="shared" si="57"/>
        <v/>
      </c>
      <c r="AI52" s="84" t="str">
        <f t="shared" si="58"/>
        <v/>
      </c>
      <c r="AJ52" s="84" t="str">
        <f t="shared" si="59"/>
        <v/>
      </c>
      <c r="AK52" s="88" t="str">
        <f t="shared" si="60"/>
        <v/>
      </c>
      <c r="AL52" s="65" t="str">
        <f t="shared" si="61"/>
        <v/>
      </c>
      <c r="AM52" s="84" t="str">
        <f t="shared" si="62"/>
        <v/>
      </c>
      <c r="AN52" s="85" t="str">
        <f t="shared" si="63"/>
        <v/>
      </c>
      <c r="AO52" s="85" t="str">
        <f t="shared" si="64"/>
        <v/>
      </c>
      <c r="AP52" s="86" t="str">
        <f t="shared" si="65"/>
        <v/>
      </c>
    </row>
    <row r="53" spans="1:42" s="76" customFormat="1" x14ac:dyDescent="0.25">
      <c r="A53" s="78">
        <f t="shared" si="21"/>
        <v>47</v>
      </c>
      <c r="B53" s="79"/>
      <c r="C53" s="79"/>
      <c r="D53" s="61"/>
      <c r="E53" s="180" t="str">
        <f>_xlfn.IFNA(HLOOKUP(TEXT(C53,"#"),Table_Conduit[#All],2,FALSE),"")</f>
        <v/>
      </c>
      <c r="F53" s="63" t="str">
        <f t="shared" si="69"/>
        <v/>
      </c>
      <c r="G53" s="61"/>
      <c r="H53" s="180" t="str">
        <f>_xlfn.IFNA(IF(HLOOKUP(TEXT(C53,"#"),Table_BoxMaterial[#All],2,FALSE)=0,"",HLOOKUP(TEXT(C53,"#"),Table_BoxMaterial[#All],2,FALSE)),"")</f>
        <v/>
      </c>
      <c r="I53" s="183" t="str">
        <f>_xlfn.IFNA(HLOOKUP(TEXT(C53,"#"),Table_MountingKits[#All],2,FALSE),"")</f>
        <v/>
      </c>
      <c r="J53" s="183" t="str">
        <f>_xlfn.IFNA(HLOOKUP(H53,Table_BoxColors[#All],2,FALSE),"")</f>
        <v/>
      </c>
      <c r="K53" s="61" t="str">
        <f t="shared" si="70"/>
        <v/>
      </c>
      <c r="L53" s="64" t="str">
        <f t="shared" si="71"/>
        <v/>
      </c>
      <c r="M53" s="185" t="str">
        <f>_xlfn.IFNA("E-"&amp;VLOOKUP(C53,Table_PN_DeviceType[],2,TRUE),"")&amp;IF(D53&lt;&gt;"",IF(D53&gt;99,D53,IF(D53&gt;9,"0"&amp;D53,"00"&amp;D53))&amp;VLOOKUP(E53,Table_PN_ConduitSize[],2,FALSE)&amp;VLOOKUP(F53,Table_PN_ConduitColor[],2,FALSE)&amp;IF(G53&lt;10,"0"&amp;G53,G53)&amp;VLOOKUP(H53,Table_PN_BoxMaterial[],2,FALSE)&amp;IF(I53&lt;&gt;"",VLOOKUP(I53,Table_PN_MountingKit[],2,FALSE)&amp;IF(OR(J53="Yes"),VLOOKUP(F53,Table_PN_BoxColor[],2,FALSE),"")&amp;VLOOKUP(K53,Table_PN_CircuitBreaker[],2,FALSE),""),"")</f>
        <v/>
      </c>
      <c r="N53" s="65"/>
      <c r="O53" s="65"/>
      <c r="P53" s="65"/>
      <c r="Q53" s="65"/>
      <c r="R53" s="65"/>
      <c r="S53" s="170" t="str">
        <f>IFERROR(VLOOKUP(C53,Table_DevicePN[],2,FALSE),"")</f>
        <v/>
      </c>
      <c r="T53" s="66" t="str">
        <f t="shared" si="44"/>
        <v/>
      </c>
      <c r="U53" s="80"/>
      <c r="V53" s="81" t="str">
        <f t="shared" si="45"/>
        <v/>
      </c>
      <c r="W53" s="65" t="str">
        <f t="shared" si="46"/>
        <v/>
      </c>
      <c r="X53" s="65" t="str">
        <f t="shared" si="47"/>
        <v/>
      </c>
      <c r="Y53" s="82" t="str">
        <f t="shared" si="48"/>
        <v/>
      </c>
      <c r="Z53" s="83" t="str">
        <f t="shared" si="49"/>
        <v/>
      </c>
      <c r="AA53" s="65" t="str">
        <f t="shared" si="50"/>
        <v/>
      </c>
      <c r="AB53" s="65" t="str">
        <f t="shared" si="51"/>
        <v/>
      </c>
      <c r="AC53" s="65" t="str">
        <f t="shared" si="52"/>
        <v/>
      </c>
      <c r="AD53" s="84" t="str">
        <f t="shared" si="53"/>
        <v/>
      </c>
      <c r="AE53" s="85" t="str">
        <f t="shared" si="54"/>
        <v/>
      </c>
      <c r="AF53" s="85" t="str">
        <f t="shared" si="55"/>
        <v/>
      </c>
      <c r="AG53" s="86" t="str">
        <f t="shared" si="56"/>
        <v/>
      </c>
      <c r="AH53" s="87" t="str">
        <f t="shared" si="57"/>
        <v/>
      </c>
      <c r="AI53" s="84" t="str">
        <f t="shared" si="58"/>
        <v/>
      </c>
      <c r="AJ53" s="84" t="str">
        <f t="shared" si="59"/>
        <v/>
      </c>
      <c r="AK53" s="88" t="str">
        <f t="shared" si="60"/>
        <v/>
      </c>
      <c r="AL53" s="65" t="str">
        <f t="shared" si="61"/>
        <v/>
      </c>
      <c r="AM53" s="84" t="str">
        <f t="shared" si="62"/>
        <v/>
      </c>
      <c r="AN53" s="85" t="str">
        <f t="shared" si="63"/>
        <v/>
      </c>
      <c r="AO53" s="85" t="str">
        <f t="shared" si="64"/>
        <v/>
      </c>
      <c r="AP53" s="86" t="str">
        <f t="shared" si="65"/>
        <v/>
      </c>
    </row>
    <row r="54" spans="1:42" s="76" customFormat="1" x14ac:dyDescent="0.25">
      <c r="A54" s="78">
        <f t="shared" si="21"/>
        <v>48</v>
      </c>
      <c r="B54" s="79"/>
      <c r="C54" s="79"/>
      <c r="D54" s="61"/>
      <c r="E54" s="180" t="str">
        <f>_xlfn.IFNA(HLOOKUP(TEXT(C54,"#"),Table_Conduit[#All],2,FALSE),"")</f>
        <v/>
      </c>
      <c r="F54" s="63" t="str">
        <f t="shared" si="69"/>
        <v/>
      </c>
      <c r="G54" s="61"/>
      <c r="H54" s="180" t="str">
        <f>_xlfn.IFNA(IF(HLOOKUP(TEXT(C54,"#"),Table_BoxMaterial[#All],2,FALSE)=0,"",HLOOKUP(TEXT(C54,"#"),Table_BoxMaterial[#All],2,FALSE)),"")</f>
        <v/>
      </c>
      <c r="I54" s="183" t="str">
        <f>_xlfn.IFNA(HLOOKUP(TEXT(C54,"#"),Table_MountingKits[#All],2,FALSE),"")</f>
        <v/>
      </c>
      <c r="J54" s="183" t="str">
        <f>_xlfn.IFNA(HLOOKUP(H54,Table_BoxColors[#All],2,FALSE),"")</f>
        <v/>
      </c>
      <c r="K54" s="61" t="str">
        <f t="shared" si="70"/>
        <v/>
      </c>
      <c r="L54" s="64" t="str">
        <f t="shared" si="71"/>
        <v/>
      </c>
      <c r="M54" s="185" t="str">
        <f>_xlfn.IFNA("E-"&amp;VLOOKUP(C54,Table_PN_DeviceType[],2,TRUE),"")&amp;IF(D54&lt;&gt;"",IF(D54&gt;99,D54,IF(D54&gt;9,"0"&amp;D54,"00"&amp;D54))&amp;VLOOKUP(E54,Table_PN_ConduitSize[],2,FALSE)&amp;VLOOKUP(F54,Table_PN_ConduitColor[],2,FALSE)&amp;IF(G54&lt;10,"0"&amp;G54,G54)&amp;VLOOKUP(H54,Table_PN_BoxMaterial[],2,FALSE)&amp;IF(I54&lt;&gt;"",VLOOKUP(I54,Table_PN_MountingKit[],2,FALSE)&amp;IF(OR(J54="Yes"),VLOOKUP(F54,Table_PN_BoxColor[],2,FALSE),"")&amp;VLOOKUP(K54,Table_PN_CircuitBreaker[],2,FALSE),""),"")</f>
        <v/>
      </c>
      <c r="N54" s="65"/>
      <c r="O54" s="65"/>
      <c r="P54" s="65"/>
      <c r="Q54" s="65"/>
      <c r="R54" s="65"/>
      <c r="S54" s="170" t="str">
        <f>IFERROR(VLOOKUP(C54,Table_DevicePN[],2,FALSE),"")</f>
        <v/>
      </c>
      <c r="T54" s="66" t="str">
        <f t="shared" si="44"/>
        <v/>
      </c>
      <c r="U54" s="80"/>
      <c r="V54" s="81" t="str">
        <f t="shared" si="45"/>
        <v/>
      </c>
      <c r="W54" s="65" t="str">
        <f t="shared" si="46"/>
        <v/>
      </c>
      <c r="X54" s="65" t="str">
        <f t="shared" si="47"/>
        <v/>
      </c>
      <c r="Y54" s="82" t="str">
        <f t="shared" si="48"/>
        <v/>
      </c>
      <c r="Z54" s="83" t="str">
        <f t="shared" si="49"/>
        <v/>
      </c>
      <c r="AA54" s="65" t="str">
        <f t="shared" si="50"/>
        <v/>
      </c>
      <c r="AB54" s="65" t="str">
        <f t="shared" si="51"/>
        <v/>
      </c>
      <c r="AC54" s="65" t="str">
        <f t="shared" si="52"/>
        <v/>
      </c>
      <c r="AD54" s="84" t="str">
        <f t="shared" si="53"/>
        <v/>
      </c>
      <c r="AE54" s="85" t="str">
        <f t="shared" si="54"/>
        <v/>
      </c>
      <c r="AF54" s="85" t="str">
        <f t="shared" si="55"/>
        <v/>
      </c>
      <c r="AG54" s="86" t="str">
        <f t="shared" si="56"/>
        <v/>
      </c>
      <c r="AH54" s="87" t="str">
        <f t="shared" si="57"/>
        <v/>
      </c>
      <c r="AI54" s="84" t="str">
        <f t="shared" si="58"/>
        <v/>
      </c>
      <c r="AJ54" s="84" t="str">
        <f t="shared" si="59"/>
        <v/>
      </c>
      <c r="AK54" s="88" t="str">
        <f t="shared" si="60"/>
        <v/>
      </c>
      <c r="AL54" s="65" t="str">
        <f t="shared" si="61"/>
        <v/>
      </c>
      <c r="AM54" s="84" t="str">
        <f t="shared" si="62"/>
        <v/>
      </c>
      <c r="AN54" s="85" t="str">
        <f t="shared" si="63"/>
        <v/>
      </c>
      <c r="AO54" s="85" t="str">
        <f t="shared" si="64"/>
        <v/>
      </c>
      <c r="AP54" s="86" t="str">
        <f t="shared" si="65"/>
        <v/>
      </c>
    </row>
    <row r="55" spans="1:42" s="76" customFormat="1" x14ac:dyDescent="0.25">
      <c r="A55" s="78">
        <f t="shared" si="21"/>
        <v>49</v>
      </c>
      <c r="B55" s="79"/>
      <c r="C55" s="79"/>
      <c r="D55" s="61"/>
      <c r="E55" s="180" t="str">
        <f>_xlfn.IFNA(HLOOKUP(TEXT(C55,"#"),Table_Conduit[#All],2,FALSE),"")</f>
        <v/>
      </c>
      <c r="F55" s="63" t="str">
        <f t="shared" si="69"/>
        <v/>
      </c>
      <c r="G55" s="61"/>
      <c r="H55" s="180" t="str">
        <f>_xlfn.IFNA(IF(HLOOKUP(TEXT(C55,"#"),Table_BoxMaterial[#All],2,FALSE)=0,"",HLOOKUP(TEXT(C55,"#"),Table_BoxMaterial[#All],2,FALSE)),"")</f>
        <v/>
      </c>
      <c r="I55" s="183" t="str">
        <f>_xlfn.IFNA(HLOOKUP(TEXT(C55,"#"),Table_MountingKits[#All],2,FALSE),"")</f>
        <v/>
      </c>
      <c r="J55" s="183" t="str">
        <f>_xlfn.IFNA(HLOOKUP(H55,Table_BoxColors[#All],2,FALSE),"")</f>
        <v/>
      </c>
      <c r="K55" s="61" t="str">
        <f t="shared" si="70"/>
        <v/>
      </c>
      <c r="L55" s="64" t="str">
        <f t="shared" si="71"/>
        <v/>
      </c>
      <c r="M55" s="185" t="str">
        <f>_xlfn.IFNA("E-"&amp;VLOOKUP(C55,Table_PN_DeviceType[],2,TRUE),"")&amp;IF(D55&lt;&gt;"",IF(D55&gt;99,D55,IF(D55&gt;9,"0"&amp;D55,"00"&amp;D55))&amp;VLOOKUP(E55,Table_PN_ConduitSize[],2,FALSE)&amp;VLOOKUP(F55,Table_PN_ConduitColor[],2,FALSE)&amp;IF(G55&lt;10,"0"&amp;G55,G55)&amp;VLOOKUP(H55,Table_PN_BoxMaterial[],2,FALSE)&amp;IF(I55&lt;&gt;"",VLOOKUP(I55,Table_PN_MountingKit[],2,FALSE)&amp;IF(OR(J55="Yes"),VLOOKUP(F55,Table_PN_BoxColor[],2,FALSE),"")&amp;VLOOKUP(K55,Table_PN_CircuitBreaker[],2,FALSE),""),"")</f>
        <v/>
      </c>
      <c r="N55" s="65"/>
      <c r="O55" s="65"/>
      <c r="P55" s="65"/>
      <c r="Q55" s="65"/>
      <c r="R55" s="65"/>
      <c r="S55" s="170" t="str">
        <f>IFERROR(VLOOKUP(C55,Table_DevicePN[],2,FALSE),"")</f>
        <v/>
      </c>
      <c r="T55" s="66" t="str">
        <f t="shared" si="44"/>
        <v/>
      </c>
      <c r="U55" s="80"/>
      <c r="V55" s="81" t="str">
        <f t="shared" si="45"/>
        <v/>
      </c>
      <c r="W55" s="65" t="str">
        <f t="shared" si="46"/>
        <v/>
      </c>
      <c r="X55" s="65" t="str">
        <f t="shared" si="47"/>
        <v/>
      </c>
      <c r="Y55" s="82" t="str">
        <f t="shared" si="48"/>
        <v/>
      </c>
      <c r="Z55" s="83" t="str">
        <f t="shared" si="49"/>
        <v/>
      </c>
      <c r="AA55" s="65" t="str">
        <f t="shared" si="50"/>
        <v/>
      </c>
      <c r="AB55" s="65" t="str">
        <f t="shared" si="51"/>
        <v/>
      </c>
      <c r="AC55" s="65" t="str">
        <f t="shared" si="52"/>
        <v/>
      </c>
      <c r="AD55" s="84" t="str">
        <f t="shared" si="53"/>
        <v/>
      </c>
      <c r="AE55" s="85" t="str">
        <f t="shared" si="54"/>
        <v/>
      </c>
      <c r="AF55" s="85" t="str">
        <f t="shared" si="55"/>
        <v/>
      </c>
      <c r="AG55" s="86" t="str">
        <f t="shared" si="56"/>
        <v/>
      </c>
      <c r="AH55" s="87" t="str">
        <f t="shared" si="57"/>
        <v/>
      </c>
      <c r="AI55" s="84" t="str">
        <f t="shared" si="58"/>
        <v/>
      </c>
      <c r="AJ55" s="84" t="str">
        <f t="shared" si="59"/>
        <v/>
      </c>
      <c r="AK55" s="88" t="str">
        <f t="shared" si="60"/>
        <v/>
      </c>
      <c r="AL55" s="65" t="str">
        <f t="shared" si="61"/>
        <v/>
      </c>
      <c r="AM55" s="84" t="str">
        <f t="shared" si="62"/>
        <v/>
      </c>
      <c r="AN55" s="85" t="str">
        <f t="shared" si="63"/>
        <v/>
      </c>
      <c r="AO55" s="85" t="str">
        <f t="shared" si="64"/>
        <v/>
      </c>
      <c r="AP55" s="86" t="str">
        <f t="shared" si="65"/>
        <v/>
      </c>
    </row>
    <row r="56" spans="1:42" s="76" customFormat="1" x14ac:dyDescent="0.25">
      <c r="A56" s="78">
        <f t="shared" si="21"/>
        <v>50</v>
      </c>
      <c r="B56" s="79"/>
      <c r="C56" s="79"/>
      <c r="D56" s="61"/>
      <c r="E56" s="180" t="str">
        <f>_xlfn.IFNA(HLOOKUP(TEXT(C56,"#"),Table_Conduit[#All],2,FALSE),"")</f>
        <v/>
      </c>
      <c r="F56" s="63" t="str">
        <f t="shared" si="69"/>
        <v/>
      </c>
      <c r="G56" s="61"/>
      <c r="H56" s="180" t="str">
        <f>_xlfn.IFNA(IF(HLOOKUP(TEXT(C56,"#"),Table_BoxMaterial[#All],2,FALSE)=0,"",HLOOKUP(TEXT(C56,"#"),Table_BoxMaterial[#All],2,FALSE)),"")</f>
        <v/>
      </c>
      <c r="I56" s="183" t="str">
        <f>_xlfn.IFNA(HLOOKUP(TEXT(C56,"#"),Table_MountingKits[#All],2,FALSE),"")</f>
        <v/>
      </c>
      <c r="J56" s="183" t="str">
        <f>_xlfn.IFNA(HLOOKUP(H56,Table_BoxColors[#All],2,FALSE),"")</f>
        <v/>
      </c>
      <c r="K56" s="61" t="str">
        <f t="shared" si="70"/>
        <v/>
      </c>
      <c r="L56" s="64" t="str">
        <f t="shared" si="71"/>
        <v/>
      </c>
      <c r="M56" s="185" t="str">
        <f>_xlfn.IFNA("E-"&amp;VLOOKUP(C56,Table_PN_DeviceType[],2,TRUE),"")&amp;IF(D56&lt;&gt;"",IF(D56&gt;99,D56,IF(D56&gt;9,"0"&amp;D56,"00"&amp;D56))&amp;VLOOKUP(E56,Table_PN_ConduitSize[],2,FALSE)&amp;VLOOKUP(F56,Table_PN_ConduitColor[],2,FALSE)&amp;IF(G56&lt;10,"0"&amp;G56,G56)&amp;VLOOKUP(H56,Table_PN_BoxMaterial[],2,FALSE)&amp;IF(I56&lt;&gt;"",VLOOKUP(I56,Table_PN_MountingKit[],2,FALSE)&amp;IF(OR(J56="Yes"),VLOOKUP(F56,Table_PN_BoxColor[],2,FALSE),"")&amp;VLOOKUP(K56,Table_PN_CircuitBreaker[],2,FALSE),""),"")</f>
        <v/>
      </c>
      <c r="N56" s="65"/>
      <c r="O56" s="65"/>
      <c r="P56" s="65"/>
      <c r="Q56" s="65"/>
      <c r="R56" s="65"/>
      <c r="S56" s="170" t="str">
        <f>IFERROR(VLOOKUP(C56,Table_DevicePN[],2,FALSE),"")</f>
        <v/>
      </c>
      <c r="T56" s="66" t="str">
        <f t="shared" si="44"/>
        <v/>
      </c>
      <c r="U56" s="80"/>
      <c r="V56" s="81" t="str">
        <f t="shared" si="45"/>
        <v/>
      </c>
      <c r="W56" s="65" t="str">
        <f t="shared" si="46"/>
        <v/>
      </c>
      <c r="X56" s="65" t="str">
        <f t="shared" si="47"/>
        <v/>
      </c>
      <c r="Y56" s="82" t="str">
        <f t="shared" si="48"/>
        <v/>
      </c>
      <c r="Z56" s="83" t="str">
        <f t="shared" si="49"/>
        <v/>
      </c>
      <c r="AA56" s="65" t="str">
        <f t="shared" si="50"/>
        <v/>
      </c>
      <c r="AB56" s="65" t="str">
        <f t="shared" si="51"/>
        <v/>
      </c>
      <c r="AC56" s="65" t="str">
        <f t="shared" si="52"/>
        <v/>
      </c>
      <c r="AD56" s="84" t="str">
        <f t="shared" si="53"/>
        <v/>
      </c>
      <c r="AE56" s="85" t="str">
        <f t="shared" si="54"/>
        <v/>
      </c>
      <c r="AF56" s="85" t="str">
        <f t="shared" si="55"/>
        <v/>
      </c>
      <c r="AG56" s="86" t="str">
        <f t="shared" si="56"/>
        <v/>
      </c>
      <c r="AH56" s="87" t="str">
        <f t="shared" si="57"/>
        <v/>
      </c>
      <c r="AI56" s="84" t="str">
        <f t="shared" si="58"/>
        <v/>
      </c>
      <c r="AJ56" s="84" t="str">
        <f t="shared" si="59"/>
        <v/>
      </c>
      <c r="AK56" s="88" t="str">
        <f t="shared" si="60"/>
        <v/>
      </c>
      <c r="AL56" s="65" t="str">
        <f t="shared" si="61"/>
        <v/>
      </c>
      <c r="AM56" s="84" t="str">
        <f t="shared" si="62"/>
        <v/>
      </c>
      <c r="AN56" s="85" t="str">
        <f t="shared" si="63"/>
        <v/>
      </c>
      <c r="AO56" s="85" t="str">
        <f t="shared" si="64"/>
        <v/>
      </c>
      <c r="AP56" s="86" t="str">
        <f t="shared" si="65"/>
        <v/>
      </c>
    </row>
    <row r="57" spans="1:42" s="76" customFormat="1" x14ac:dyDescent="0.25">
      <c r="A57" s="78">
        <f t="shared" si="21"/>
        <v>51</v>
      </c>
      <c r="B57" s="79"/>
      <c r="C57" s="79"/>
      <c r="D57" s="61"/>
      <c r="E57" s="180" t="str">
        <f>_xlfn.IFNA(HLOOKUP(TEXT(C57,"#"),Table_Conduit[#All],2,FALSE),"")</f>
        <v/>
      </c>
      <c r="F57" s="63" t="str">
        <f t="shared" si="69"/>
        <v/>
      </c>
      <c r="G57" s="61"/>
      <c r="H57" s="180" t="str">
        <f>_xlfn.IFNA(IF(HLOOKUP(TEXT(C57,"#"),Table_BoxMaterial[#All],2,FALSE)=0,"",HLOOKUP(TEXT(C57,"#"),Table_BoxMaterial[#All],2,FALSE)),"")</f>
        <v/>
      </c>
      <c r="I57" s="183" t="str">
        <f>_xlfn.IFNA(HLOOKUP(TEXT(C57,"#"),Table_MountingKits[#All],2,FALSE),"")</f>
        <v/>
      </c>
      <c r="J57" s="183" t="str">
        <f>_xlfn.IFNA(HLOOKUP(H57,Table_BoxColors[#All],2,FALSE),"")</f>
        <v/>
      </c>
      <c r="K57" s="61" t="str">
        <f t="shared" si="70"/>
        <v/>
      </c>
      <c r="L57" s="64" t="str">
        <f t="shared" si="71"/>
        <v/>
      </c>
      <c r="M57" s="185" t="str">
        <f>_xlfn.IFNA("E-"&amp;VLOOKUP(C57,Table_PN_DeviceType[],2,TRUE),"")&amp;IF(D57&lt;&gt;"",IF(D57&gt;99,D57,IF(D57&gt;9,"0"&amp;D57,"00"&amp;D57))&amp;VLOOKUP(E57,Table_PN_ConduitSize[],2,FALSE)&amp;VLOOKUP(F57,Table_PN_ConduitColor[],2,FALSE)&amp;IF(G57&lt;10,"0"&amp;G57,G57)&amp;VLOOKUP(H57,Table_PN_BoxMaterial[],2,FALSE)&amp;IF(I57&lt;&gt;"",VLOOKUP(I57,Table_PN_MountingKit[],2,FALSE)&amp;IF(OR(J57="Yes"),VLOOKUP(F57,Table_PN_BoxColor[],2,FALSE),"")&amp;VLOOKUP(K57,Table_PN_CircuitBreaker[],2,FALSE),""),"")</f>
        <v/>
      </c>
      <c r="N57" s="65"/>
      <c r="O57" s="65"/>
      <c r="P57" s="65"/>
      <c r="Q57" s="65"/>
      <c r="R57" s="65"/>
      <c r="S57" s="170" t="str">
        <f>IFERROR(VLOOKUP(C57,Table_DevicePN[],2,FALSE),"")</f>
        <v/>
      </c>
      <c r="T57" s="66" t="str">
        <f t="shared" si="44"/>
        <v/>
      </c>
      <c r="U57" s="80"/>
      <c r="V57" s="81" t="str">
        <f t="shared" si="45"/>
        <v/>
      </c>
      <c r="W57" s="65" t="str">
        <f t="shared" si="46"/>
        <v/>
      </c>
      <c r="X57" s="65" t="str">
        <f t="shared" si="47"/>
        <v/>
      </c>
      <c r="Y57" s="82" t="str">
        <f t="shared" si="48"/>
        <v/>
      </c>
      <c r="Z57" s="83" t="str">
        <f t="shared" si="49"/>
        <v/>
      </c>
      <c r="AA57" s="65" t="str">
        <f t="shared" si="50"/>
        <v/>
      </c>
      <c r="AB57" s="65" t="str">
        <f t="shared" si="51"/>
        <v/>
      </c>
      <c r="AC57" s="65" t="str">
        <f t="shared" si="52"/>
        <v/>
      </c>
      <c r="AD57" s="84" t="str">
        <f t="shared" si="53"/>
        <v/>
      </c>
      <c r="AE57" s="85" t="str">
        <f t="shared" si="54"/>
        <v/>
      </c>
      <c r="AF57" s="85" t="str">
        <f t="shared" si="55"/>
        <v/>
      </c>
      <c r="AG57" s="86" t="str">
        <f t="shared" si="56"/>
        <v/>
      </c>
      <c r="AH57" s="87" t="str">
        <f t="shared" si="57"/>
        <v/>
      </c>
      <c r="AI57" s="84" t="str">
        <f t="shared" si="58"/>
        <v/>
      </c>
      <c r="AJ57" s="84" t="str">
        <f t="shared" si="59"/>
        <v/>
      </c>
      <c r="AK57" s="88" t="str">
        <f t="shared" si="60"/>
        <v/>
      </c>
      <c r="AL57" s="65" t="str">
        <f t="shared" si="61"/>
        <v/>
      </c>
      <c r="AM57" s="84" t="str">
        <f t="shared" si="62"/>
        <v/>
      </c>
      <c r="AN57" s="85" t="str">
        <f t="shared" si="63"/>
        <v/>
      </c>
      <c r="AO57" s="85" t="str">
        <f t="shared" si="64"/>
        <v/>
      </c>
      <c r="AP57" s="86" t="str">
        <f t="shared" si="65"/>
        <v/>
      </c>
    </row>
    <row r="58" spans="1:42" s="76" customFormat="1" x14ac:dyDescent="0.25">
      <c r="A58" s="78">
        <f t="shared" si="21"/>
        <v>52</v>
      </c>
      <c r="B58" s="79"/>
      <c r="C58" s="79"/>
      <c r="D58" s="61"/>
      <c r="E58" s="180" t="str">
        <f>_xlfn.IFNA(HLOOKUP(TEXT(C58,"#"),Table_Conduit[#All],2,FALSE),"")</f>
        <v/>
      </c>
      <c r="F58" s="63" t="str">
        <f t="shared" si="69"/>
        <v/>
      </c>
      <c r="G58" s="61"/>
      <c r="H58" s="180" t="str">
        <f>_xlfn.IFNA(IF(HLOOKUP(TEXT(C58,"#"),Table_BoxMaterial[#All],2,FALSE)=0,"",HLOOKUP(TEXT(C58,"#"),Table_BoxMaterial[#All],2,FALSE)),"")</f>
        <v/>
      </c>
      <c r="I58" s="183" t="str">
        <f>_xlfn.IFNA(HLOOKUP(TEXT(C58,"#"),Table_MountingKits[#All],2,FALSE),"")</f>
        <v/>
      </c>
      <c r="J58" s="183" t="str">
        <f>_xlfn.IFNA(HLOOKUP(H58,Table_BoxColors[#All],2,FALSE),"")</f>
        <v/>
      </c>
      <c r="K58" s="61" t="str">
        <f t="shared" si="70"/>
        <v/>
      </c>
      <c r="L58" s="64" t="str">
        <f t="shared" si="71"/>
        <v/>
      </c>
      <c r="M58" s="185" t="str">
        <f>_xlfn.IFNA("E-"&amp;VLOOKUP(C58,Table_PN_DeviceType[],2,TRUE),"")&amp;IF(D58&lt;&gt;"",IF(D58&gt;99,D58,IF(D58&gt;9,"0"&amp;D58,"00"&amp;D58))&amp;VLOOKUP(E58,Table_PN_ConduitSize[],2,FALSE)&amp;VLOOKUP(F58,Table_PN_ConduitColor[],2,FALSE)&amp;IF(G58&lt;10,"0"&amp;G58,G58)&amp;VLOOKUP(H58,Table_PN_BoxMaterial[],2,FALSE)&amp;IF(I58&lt;&gt;"",VLOOKUP(I58,Table_PN_MountingKit[],2,FALSE)&amp;IF(OR(J58="Yes"),VLOOKUP(F58,Table_PN_BoxColor[],2,FALSE),"")&amp;VLOOKUP(K58,Table_PN_CircuitBreaker[],2,FALSE),""),"")</f>
        <v/>
      </c>
      <c r="N58" s="65"/>
      <c r="O58" s="65"/>
      <c r="P58" s="65"/>
      <c r="Q58" s="65"/>
      <c r="R58" s="65"/>
      <c r="S58" s="170" t="str">
        <f>IFERROR(VLOOKUP(C58,Table_DevicePN[],2,FALSE),"")</f>
        <v/>
      </c>
      <c r="T58" s="66" t="str">
        <f t="shared" si="44"/>
        <v/>
      </c>
      <c r="U58" s="80"/>
      <c r="V58" s="81" t="str">
        <f t="shared" si="45"/>
        <v/>
      </c>
      <c r="W58" s="65" t="str">
        <f t="shared" si="46"/>
        <v/>
      </c>
      <c r="X58" s="65" t="str">
        <f t="shared" si="47"/>
        <v/>
      </c>
      <c r="Y58" s="82" t="str">
        <f t="shared" si="48"/>
        <v/>
      </c>
      <c r="Z58" s="83" t="str">
        <f t="shared" si="49"/>
        <v/>
      </c>
      <c r="AA58" s="65" t="str">
        <f t="shared" si="50"/>
        <v/>
      </c>
      <c r="AB58" s="65" t="str">
        <f t="shared" si="51"/>
        <v/>
      </c>
      <c r="AC58" s="65" t="str">
        <f t="shared" si="52"/>
        <v/>
      </c>
      <c r="AD58" s="84" t="str">
        <f t="shared" si="53"/>
        <v/>
      </c>
      <c r="AE58" s="85" t="str">
        <f t="shared" si="54"/>
        <v/>
      </c>
      <c r="AF58" s="85" t="str">
        <f t="shared" si="55"/>
        <v/>
      </c>
      <c r="AG58" s="86" t="str">
        <f t="shared" si="56"/>
        <v/>
      </c>
      <c r="AH58" s="87" t="str">
        <f t="shared" si="57"/>
        <v/>
      </c>
      <c r="AI58" s="84" t="str">
        <f t="shared" si="58"/>
        <v/>
      </c>
      <c r="AJ58" s="84" t="str">
        <f t="shared" si="59"/>
        <v/>
      </c>
      <c r="AK58" s="88" t="str">
        <f t="shared" si="60"/>
        <v/>
      </c>
      <c r="AL58" s="65" t="str">
        <f t="shared" si="61"/>
        <v/>
      </c>
      <c r="AM58" s="84" t="str">
        <f t="shared" si="62"/>
        <v/>
      </c>
      <c r="AN58" s="85" t="str">
        <f t="shared" si="63"/>
        <v/>
      </c>
      <c r="AO58" s="85" t="str">
        <f t="shared" si="64"/>
        <v/>
      </c>
      <c r="AP58" s="86" t="str">
        <f t="shared" si="65"/>
        <v/>
      </c>
    </row>
    <row r="59" spans="1:42" s="76" customFormat="1" x14ac:dyDescent="0.25">
      <c r="A59" s="78">
        <f t="shared" si="21"/>
        <v>53</v>
      </c>
      <c r="B59" s="79"/>
      <c r="C59" s="79"/>
      <c r="D59" s="61"/>
      <c r="E59" s="180" t="str">
        <f>_xlfn.IFNA(HLOOKUP(TEXT(C59,"#"),Table_Conduit[#All],2,FALSE),"")</f>
        <v/>
      </c>
      <c r="F59" s="63" t="str">
        <f t="shared" si="69"/>
        <v/>
      </c>
      <c r="G59" s="61"/>
      <c r="H59" s="180" t="str">
        <f>_xlfn.IFNA(IF(HLOOKUP(TEXT(C59,"#"),Table_BoxMaterial[#All],2,FALSE)=0,"",HLOOKUP(TEXT(C59,"#"),Table_BoxMaterial[#All],2,FALSE)),"")</f>
        <v/>
      </c>
      <c r="I59" s="183" t="str">
        <f>_xlfn.IFNA(HLOOKUP(TEXT(C59,"#"),Table_MountingKits[#All],2,FALSE),"")</f>
        <v/>
      </c>
      <c r="J59" s="183" t="str">
        <f>_xlfn.IFNA(HLOOKUP(H59,Table_BoxColors[#All],2,FALSE),"")</f>
        <v/>
      </c>
      <c r="K59" s="61" t="str">
        <f t="shared" si="70"/>
        <v/>
      </c>
      <c r="L59" s="64" t="str">
        <f t="shared" si="71"/>
        <v/>
      </c>
      <c r="M59" s="185" t="str">
        <f>_xlfn.IFNA("E-"&amp;VLOOKUP(C59,Table_PN_DeviceType[],2,TRUE),"")&amp;IF(D59&lt;&gt;"",IF(D59&gt;99,D59,IF(D59&gt;9,"0"&amp;D59,"00"&amp;D59))&amp;VLOOKUP(E59,Table_PN_ConduitSize[],2,FALSE)&amp;VLOOKUP(F59,Table_PN_ConduitColor[],2,FALSE)&amp;IF(G59&lt;10,"0"&amp;G59,G59)&amp;VLOOKUP(H59,Table_PN_BoxMaterial[],2,FALSE)&amp;IF(I59&lt;&gt;"",VLOOKUP(I59,Table_PN_MountingKit[],2,FALSE)&amp;IF(OR(J59="Yes"),VLOOKUP(F59,Table_PN_BoxColor[],2,FALSE),"")&amp;VLOOKUP(K59,Table_PN_CircuitBreaker[],2,FALSE),""),"")</f>
        <v/>
      </c>
      <c r="N59" s="65"/>
      <c r="O59" s="65"/>
      <c r="P59" s="65"/>
      <c r="Q59" s="65"/>
      <c r="R59" s="65"/>
      <c r="S59" s="170" t="str">
        <f>IFERROR(VLOOKUP(C59,Table_DevicePN[],2,FALSE),"")</f>
        <v/>
      </c>
      <c r="T59" s="66" t="str">
        <f t="shared" si="44"/>
        <v/>
      </c>
      <c r="U59" s="80"/>
      <c r="V59" s="81" t="str">
        <f t="shared" si="45"/>
        <v/>
      </c>
      <c r="W59" s="65" t="str">
        <f t="shared" si="46"/>
        <v/>
      </c>
      <c r="X59" s="65" t="str">
        <f t="shared" si="47"/>
        <v/>
      </c>
      <c r="Y59" s="82" t="str">
        <f t="shared" si="48"/>
        <v/>
      </c>
      <c r="Z59" s="83" t="str">
        <f t="shared" si="49"/>
        <v/>
      </c>
      <c r="AA59" s="65" t="str">
        <f t="shared" si="50"/>
        <v/>
      </c>
      <c r="AB59" s="65" t="str">
        <f t="shared" si="51"/>
        <v/>
      </c>
      <c r="AC59" s="65" t="str">
        <f t="shared" si="52"/>
        <v/>
      </c>
      <c r="AD59" s="84" t="str">
        <f t="shared" si="53"/>
        <v/>
      </c>
      <c r="AE59" s="85" t="str">
        <f t="shared" si="54"/>
        <v/>
      </c>
      <c r="AF59" s="85" t="str">
        <f t="shared" si="55"/>
        <v/>
      </c>
      <c r="AG59" s="86" t="str">
        <f t="shared" si="56"/>
        <v/>
      </c>
      <c r="AH59" s="87" t="str">
        <f t="shared" si="57"/>
        <v/>
      </c>
      <c r="AI59" s="84" t="str">
        <f t="shared" si="58"/>
        <v/>
      </c>
      <c r="AJ59" s="84" t="str">
        <f t="shared" si="59"/>
        <v/>
      </c>
      <c r="AK59" s="88" t="str">
        <f t="shared" si="60"/>
        <v/>
      </c>
      <c r="AL59" s="65" t="str">
        <f t="shared" si="61"/>
        <v/>
      </c>
      <c r="AM59" s="84" t="str">
        <f t="shared" si="62"/>
        <v/>
      </c>
      <c r="AN59" s="85" t="str">
        <f t="shared" si="63"/>
        <v/>
      </c>
      <c r="AO59" s="85" t="str">
        <f t="shared" si="64"/>
        <v/>
      </c>
      <c r="AP59" s="86" t="str">
        <f t="shared" si="65"/>
        <v/>
      </c>
    </row>
    <row r="60" spans="1:42" s="76" customFormat="1" x14ac:dyDescent="0.25">
      <c r="A60" s="78">
        <f t="shared" si="21"/>
        <v>54</v>
      </c>
      <c r="B60" s="79"/>
      <c r="C60" s="79"/>
      <c r="D60" s="61"/>
      <c r="E60" s="180" t="str">
        <f>_xlfn.IFNA(HLOOKUP(TEXT(C60,"#"),Table_Conduit[#All],2,FALSE),"")</f>
        <v/>
      </c>
      <c r="F60" s="63" t="str">
        <f t="shared" si="69"/>
        <v/>
      </c>
      <c r="G60" s="61"/>
      <c r="H60" s="180" t="str">
        <f>_xlfn.IFNA(IF(HLOOKUP(TEXT(C60,"#"),Table_BoxMaterial[#All],2,FALSE)=0,"",HLOOKUP(TEXT(C60,"#"),Table_BoxMaterial[#All],2,FALSE)),"")</f>
        <v/>
      </c>
      <c r="I60" s="183" t="str">
        <f>_xlfn.IFNA(HLOOKUP(TEXT(C60,"#"),Table_MountingKits[#All],2,FALSE),"")</f>
        <v/>
      </c>
      <c r="J60" s="183" t="str">
        <f>_xlfn.IFNA(HLOOKUP(H60,Table_BoxColors[#All],2,FALSE),"")</f>
        <v/>
      </c>
      <c r="K60" s="61" t="str">
        <f t="shared" si="70"/>
        <v/>
      </c>
      <c r="L60" s="64" t="str">
        <f t="shared" si="71"/>
        <v/>
      </c>
      <c r="M60" s="185" t="str">
        <f>_xlfn.IFNA("E-"&amp;VLOOKUP(C60,Table_PN_DeviceType[],2,TRUE),"")&amp;IF(D60&lt;&gt;"",IF(D60&gt;99,D60,IF(D60&gt;9,"0"&amp;D60,"00"&amp;D60))&amp;VLOOKUP(E60,Table_PN_ConduitSize[],2,FALSE)&amp;VLOOKUP(F60,Table_PN_ConduitColor[],2,FALSE)&amp;IF(G60&lt;10,"0"&amp;G60,G60)&amp;VLOOKUP(H60,Table_PN_BoxMaterial[],2,FALSE)&amp;IF(I60&lt;&gt;"",VLOOKUP(I60,Table_PN_MountingKit[],2,FALSE)&amp;IF(OR(J60="Yes"),VLOOKUP(F60,Table_PN_BoxColor[],2,FALSE),"")&amp;VLOOKUP(K60,Table_PN_CircuitBreaker[],2,FALSE),""),"")</f>
        <v/>
      </c>
      <c r="N60" s="65"/>
      <c r="O60" s="65"/>
      <c r="P60" s="65"/>
      <c r="Q60" s="65"/>
      <c r="R60" s="65"/>
      <c r="S60" s="170" t="str">
        <f>IFERROR(VLOOKUP(C60,Table_DevicePN[],2,FALSE),"")</f>
        <v/>
      </c>
      <c r="T60" s="66" t="str">
        <f t="shared" si="44"/>
        <v/>
      </c>
      <c r="U60" s="80"/>
      <c r="V60" s="81" t="str">
        <f t="shared" si="45"/>
        <v/>
      </c>
      <c r="W60" s="65" t="str">
        <f t="shared" si="46"/>
        <v/>
      </c>
      <c r="X60" s="65" t="str">
        <f t="shared" si="47"/>
        <v/>
      </c>
      <c r="Y60" s="82" t="str">
        <f t="shared" si="48"/>
        <v/>
      </c>
      <c r="Z60" s="83" t="str">
        <f t="shared" si="49"/>
        <v/>
      </c>
      <c r="AA60" s="65" t="str">
        <f t="shared" si="50"/>
        <v/>
      </c>
      <c r="AB60" s="65" t="str">
        <f t="shared" si="51"/>
        <v/>
      </c>
      <c r="AC60" s="65" t="str">
        <f t="shared" si="52"/>
        <v/>
      </c>
      <c r="AD60" s="84" t="str">
        <f t="shared" si="53"/>
        <v/>
      </c>
      <c r="AE60" s="85" t="str">
        <f t="shared" si="54"/>
        <v/>
      </c>
      <c r="AF60" s="85" t="str">
        <f t="shared" si="55"/>
        <v/>
      </c>
      <c r="AG60" s="86" t="str">
        <f t="shared" si="56"/>
        <v/>
      </c>
      <c r="AH60" s="87" t="str">
        <f t="shared" si="57"/>
        <v/>
      </c>
      <c r="AI60" s="84" t="str">
        <f t="shared" si="58"/>
        <v/>
      </c>
      <c r="AJ60" s="84" t="str">
        <f t="shared" si="59"/>
        <v/>
      </c>
      <c r="AK60" s="88" t="str">
        <f t="shared" si="60"/>
        <v/>
      </c>
      <c r="AL60" s="65" t="str">
        <f t="shared" si="61"/>
        <v/>
      </c>
      <c r="AM60" s="84" t="str">
        <f t="shared" si="62"/>
        <v/>
      </c>
      <c r="AN60" s="85" t="str">
        <f t="shared" si="63"/>
        <v/>
      </c>
      <c r="AO60" s="85" t="str">
        <f t="shared" si="64"/>
        <v/>
      </c>
      <c r="AP60" s="86" t="str">
        <f t="shared" si="65"/>
        <v/>
      </c>
    </row>
    <row r="61" spans="1:42" s="76" customFormat="1" x14ac:dyDescent="0.25">
      <c r="A61" s="78">
        <f t="shared" si="21"/>
        <v>55</v>
      </c>
      <c r="B61" s="79"/>
      <c r="C61" s="79"/>
      <c r="D61" s="61"/>
      <c r="E61" s="180" t="str">
        <f>_xlfn.IFNA(HLOOKUP(TEXT(C61,"#"),Table_Conduit[#All],2,FALSE),"")</f>
        <v/>
      </c>
      <c r="F61" s="63" t="str">
        <f t="shared" si="69"/>
        <v/>
      </c>
      <c r="G61" s="61"/>
      <c r="H61" s="180" t="str">
        <f>_xlfn.IFNA(IF(HLOOKUP(TEXT(C61,"#"),Table_BoxMaterial[#All],2,FALSE)=0,"",HLOOKUP(TEXT(C61,"#"),Table_BoxMaterial[#All],2,FALSE)),"")</f>
        <v/>
      </c>
      <c r="I61" s="183" t="str">
        <f>_xlfn.IFNA(HLOOKUP(TEXT(C61,"#"),Table_MountingKits[#All],2,FALSE),"")</f>
        <v/>
      </c>
      <c r="J61" s="183" t="str">
        <f>_xlfn.IFNA(HLOOKUP(H61,Table_BoxColors[#All],2,FALSE),"")</f>
        <v/>
      </c>
      <c r="K61" s="61" t="str">
        <f t="shared" si="70"/>
        <v/>
      </c>
      <c r="L61" s="64" t="str">
        <f t="shared" si="71"/>
        <v/>
      </c>
      <c r="M61" s="185" t="str">
        <f>_xlfn.IFNA("E-"&amp;VLOOKUP(C61,Table_PN_DeviceType[],2,TRUE),"")&amp;IF(D61&lt;&gt;"",IF(D61&gt;99,D61,IF(D61&gt;9,"0"&amp;D61,"00"&amp;D61))&amp;VLOOKUP(E61,Table_PN_ConduitSize[],2,FALSE)&amp;VLOOKUP(F61,Table_PN_ConduitColor[],2,FALSE)&amp;IF(G61&lt;10,"0"&amp;G61,G61)&amp;VLOOKUP(H61,Table_PN_BoxMaterial[],2,FALSE)&amp;IF(I61&lt;&gt;"",VLOOKUP(I61,Table_PN_MountingKit[],2,FALSE)&amp;IF(OR(J61="Yes"),VLOOKUP(F61,Table_PN_BoxColor[],2,FALSE),"")&amp;VLOOKUP(K61,Table_PN_CircuitBreaker[],2,FALSE),""),"")</f>
        <v/>
      </c>
      <c r="N61" s="65"/>
      <c r="O61" s="65"/>
      <c r="P61" s="65"/>
      <c r="Q61" s="65"/>
      <c r="R61" s="65"/>
      <c r="S61" s="170" t="str">
        <f>IFERROR(VLOOKUP(C61,Table_DevicePN[],2,FALSE),"")</f>
        <v/>
      </c>
      <c r="T61" s="66" t="str">
        <f t="shared" si="44"/>
        <v/>
      </c>
      <c r="U61" s="80"/>
      <c r="V61" s="81" t="str">
        <f t="shared" si="45"/>
        <v/>
      </c>
      <c r="W61" s="65" t="str">
        <f t="shared" si="46"/>
        <v/>
      </c>
      <c r="X61" s="65" t="str">
        <f t="shared" si="47"/>
        <v/>
      </c>
      <c r="Y61" s="82" t="str">
        <f t="shared" si="48"/>
        <v/>
      </c>
      <c r="Z61" s="83" t="str">
        <f t="shared" si="49"/>
        <v/>
      </c>
      <c r="AA61" s="65" t="str">
        <f t="shared" si="50"/>
        <v/>
      </c>
      <c r="AB61" s="65" t="str">
        <f t="shared" si="51"/>
        <v/>
      </c>
      <c r="AC61" s="65" t="str">
        <f t="shared" si="52"/>
        <v/>
      </c>
      <c r="AD61" s="84" t="str">
        <f t="shared" si="53"/>
        <v/>
      </c>
      <c r="AE61" s="85" t="str">
        <f t="shared" si="54"/>
        <v/>
      </c>
      <c r="AF61" s="85" t="str">
        <f t="shared" si="55"/>
        <v/>
      </c>
      <c r="AG61" s="86" t="str">
        <f t="shared" si="56"/>
        <v/>
      </c>
      <c r="AH61" s="87" t="str">
        <f t="shared" si="57"/>
        <v/>
      </c>
      <c r="AI61" s="84" t="str">
        <f t="shared" si="58"/>
        <v/>
      </c>
      <c r="AJ61" s="84" t="str">
        <f t="shared" si="59"/>
        <v/>
      </c>
      <c r="AK61" s="88" t="str">
        <f t="shared" si="60"/>
        <v/>
      </c>
      <c r="AL61" s="65" t="str">
        <f t="shared" si="61"/>
        <v/>
      </c>
      <c r="AM61" s="84" t="str">
        <f t="shared" si="62"/>
        <v/>
      </c>
      <c r="AN61" s="85" t="str">
        <f t="shared" si="63"/>
        <v/>
      </c>
      <c r="AO61" s="85" t="str">
        <f t="shared" si="64"/>
        <v/>
      </c>
      <c r="AP61" s="86" t="str">
        <f t="shared" si="65"/>
        <v/>
      </c>
    </row>
    <row r="62" spans="1:42" s="76" customFormat="1" x14ac:dyDescent="0.25">
      <c r="A62" s="78">
        <f t="shared" si="21"/>
        <v>56</v>
      </c>
      <c r="B62" s="79"/>
      <c r="C62" s="79"/>
      <c r="D62" s="61"/>
      <c r="E62" s="180" t="str">
        <f>_xlfn.IFNA(HLOOKUP(TEXT(C62,"#"),Table_Conduit[#All],2,FALSE),"")</f>
        <v/>
      </c>
      <c r="F62" s="63" t="str">
        <f t="shared" si="69"/>
        <v/>
      </c>
      <c r="G62" s="61"/>
      <c r="H62" s="180" t="str">
        <f>_xlfn.IFNA(IF(HLOOKUP(TEXT(C62,"#"),Table_BoxMaterial[#All],2,FALSE)=0,"",HLOOKUP(TEXT(C62,"#"),Table_BoxMaterial[#All],2,FALSE)),"")</f>
        <v/>
      </c>
      <c r="I62" s="183" t="str">
        <f>_xlfn.IFNA(HLOOKUP(TEXT(C62,"#"),Table_MountingKits[#All],2,FALSE),"")</f>
        <v/>
      </c>
      <c r="J62" s="183" t="str">
        <f>_xlfn.IFNA(HLOOKUP(H62,Table_BoxColors[#All],2,FALSE),"")</f>
        <v/>
      </c>
      <c r="K62" s="61" t="str">
        <f t="shared" si="70"/>
        <v/>
      </c>
      <c r="L62" s="64" t="str">
        <f t="shared" si="71"/>
        <v/>
      </c>
      <c r="M62" s="185" t="str">
        <f>_xlfn.IFNA("E-"&amp;VLOOKUP(C62,Table_PN_DeviceType[],2,TRUE),"")&amp;IF(D62&lt;&gt;"",IF(D62&gt;99,D62,IF(D62&gt;9,"0"&amp;D62,"00"&amp;D62))&amp;VLOOKUP(E62,Table_PN_ConduitSize[],2,FALSE)&amp;VLOOKUP(F62,Table_PN_ConduitColor[],2,FALSE)&amp;IF(G62&lt;10,"0"&amp;G62,G62)&amp;VLOOKUP(H62,Table_PN_BoxMaterial[],2,FALSE)&amp;IF(I62&lt;&gt;"",VLOOKUP(I62,Table_PN_MountingKit[],2,FALSE)&amp;IF(OR(J62="Yes"),VLOOKUP(F62,Table_PN_BoxColor[],2,FALSE),"")&amp;VLOOKUP(K62,Table_PN_CircuitBreaker[],2,FALSE),""),"")</f>
        <v/>
      </c>
      <c r="N62" s="65"/>
      <c r="O62" s="65"/>
      <c r="P62" s="65"/>
      <c r="Q62" s="65"/>
      <c r="R62" s="65"/>
      <c r="S62" s="170" t="str">
        <f>IFERROR(VLOOKUP(C62,Table_DevicePN[],2,FALSE),"")</f>
        <v/>
      </c>
      <c r="T62" s="66" t="str">
        <f t="shared" si="44"/>
        <v/>
      </c>
      <c r="U62" s="80"/>
      <c r="V62" s="81" t="str">
        <f t="shared" si="45"/>
        <v/>
      </c>
      <c r="W62" s="65" t="str">
        <f t="shared" si="46"/>
        <v/>
      </c>
      <c r="X62" s="65" t="str">
        <f t="shared" si="47"/>
        <v/>
      </c>
      <c r="Y62" s="82" t="str">
        <f t="shared" si="48"/>
        <v/>
      </c>
      <c r="Z62" s="83" t="str">
        <f t="shared" si="49"/>
        <v/>
      </c>
      <c r="AA62" s="65" t="str">
        <f t="shared" si="50"/>
        <v/>
      </c>
      <c r="AB62" s="65" t="str">
        <f t="shared" si="51"/>
        <v/>
      </c>
      <c r="AC62" s="65" t="str">
        <f t="shared" si="52"/>
        <v/>
      </c>
      <c r="AD62" s="84" t="str">
        <f t="shared" si="53"/>
        <v/>
      </c>
      <c r="AE62" s="85" t="str">
        <f t="shared" si="54"/>
        <v/>
      </c>
      <c r="AF62" s="85" t="str">
        <f t="shared" si="55"/>
        <v/>
      </c>
      <c r="AG62" s="86" t="str">
        <f t="shared" si="56"/>
        <v/>
      </c>
      <c r="AH62" s="87" t="str">
        <f t="shared" si="57"/>
        <v/>
      </c>
      <c r="AI62" s="84" t="str">
        <f t="shared" si="58"/>
        <v/>
      </c>
      <c r="AJ62" s="84" t="str">
        <f t="shared" si="59"/>
        <v/>
      </c>
      <c r="AK62" s="88" t="str">
        <f t="shared" si="60"/>
        <v/>
      </c>
      <c r="AL62" s="65" t="str">
        <f t="shared" si="61"/>
        <v/>
      </c>
      <c r="AM62" s="84" t="str">
        <f t="shared" si="62"/>
        <v/>
      </c>
      <c r="AN62" s="85" t="str">
        <f t="shared" si="63"/>
        <v/>
      </c>
      <c r="AO62" s="85" t="str">
        <f t="shared" si="64"/>
        <v/>
      </c>
      <c r="AP62" s="86" t="str">
        <f t="shared" si="65"/>
        <v/>
      </c>
    </row>
    <row r="63" spans="1:42" s="76" customFormat="1" x14ac:dyDescent="0.25">
      <c r="A63" s="78">
        <f t="shared" si="21"/>
        <v>57</v>
      </c>
      <c r="B63" s="79"/>
      <c r="C63" s="79"/>
      <c r="D63" s="61"/>
      <c r="E63" s="180" t="str">
        <f>_xlfn.IFNA(HLOOKUP(TEXT(C63,"#"),Table_Conduit[#All],2,FALSE),"")</f>
        <v/>
      </c>
      <c r="F63" s="63" t="str">
        <f t="shared" si="69"/>
        <v/>
      </c>
      <c r="G63" s="61"/>
      <c r="H63" s="180" t="str">
        <f>_xlfn.IFNA(IF(HLOOKUP(TEXT(C63,"#"),Table_BoxMaterial[#All],2,FALSE)=0,"",HLOOKUP(TEXT(C63,"#"),Table_BoxMaterial[#All],2,FALSE)),"")</f>
        <v/>
      </c>
      <c r="I63" s="183" t="str">
        <f>_xlfn.IFNA(HLOOKUP(TEXT(C63,"#"),Table_MountingKits[#All],2,FALSE),"")</f>
        <v/>
      </c>
      <c r="J63" s="183" t="str">
        <f>_xlfn.IFNA(HLOOKUP(H63,Table_BoxColors[#All],2,FALSE),"")</f>
        <v/>
      </c>
      <c r="K63" s="61" t="str">
        <f t="shared" si="70"/>
        <v/>
      </c>
      <c r="L63" s="64" t="str">
        <f t="shared" si="71"/>
        <v/>
      </c>
      <c r="M63" s="185" t="str">
        <f>_xlfn.IFNA("E-"&amp;VLOOKUP(C63,Table_PN_DeviceType[],2,TRUE),"")&amp;IF(D63&lt;&gt;"",IF(D63&gt;99,D63,IF(D63&gt;9,"0"&amp;D63,"00"&amp;D63))&amp;VLOOKUP(E63,Table_PN_ConduitSize[],2,FALSE)&amp;VLOOKUP(F63,Table_PN_ConduitColor[],2,FALSE)&amp;IF(G63&lt;10,"0"&amp;G63,G63)&amp;VLOOKUP(H63,Table_PN_BoxMaterial[],2,FALSE)&amp;IF(I63&lt;&gt;"",VLOOKUP(I63,Table_PN_MountingKit[],2,FALSE)&amp;IF(OR(J63="Yes"),VLOOKUP(F63,Table_PN_BoxColor[],2,FALSE),"")&amp;VLOOKUP(K63,Table_PN_CircuitBreaker[],2,FALSE),""),"")</f>
        <v/>
      </c>
      <c r="N63" s="65"/>
      <c r="O63" s="65"/>
      <c r="P63" s="65"/>
      <c r="Q63" s="65"/>
      <c r="R63" s="65"/>
      <c r="S63" s="170" t="str">
        <f>IFERROR(VLOOKUP(C63,Table_DevicePN[],2,FALSE),"")</f>
        <v/>
      </c>
      <c r="T63" s="66" t="str">
        <f t="shared" si="44"/>
        <v/>
      </c>
      <c r="U63" s="80"/>
      <c r="V63" s="81" t="str">
        <f t="shared" si="45"/>
        <v/>
      </c>
      <c r="W63" s="65" t="str">
        <f t="shared" si="46"/>
        <v/>
      </c>
      <c r="X63" s="65" t="str">
        <f t="shared" si="47"/>
        <v/>
      </c>
      <c r="Y63" s="82" t="str">
        <f t="shared" si="48"/>
        <v/>
      </c>
      <c r="Z63" s="83" t="str">
        <f t="shared" si="49"/>
        <v/>
      </c>
      <c r="AA63" s="65" t="str">
        <f t="shared" si="50"/>
        <v/>
      </c>
      <c r="AB63" s="65" t="str">
        <f t="shared" si="51"/>
        <v/>
      </c>
      <c r="AC63" s="65" t="str">
        <f t="shared" si="52"/>
        <v/>
      </c>
      <c r="AD63" s="84" t="str">
        <f t="shared" si="53"/>
        <v/>
      </c>
      <c r="AE63" s="85" t="str">
        <f t="shared" si="54"/>
        <v/>
      </c>
      <c r="AF63" s="85" t="str">
        <f t="shared" si="55"/>
        <v/>
      </c>
      <c r="AG63" s="86" t="str">
        <f t="shared" si="56"/>
        <v/>
      </c>
      <c r="AH63" s="87" t="str">
        <f t="shared" si="57"/>
        <v/>
      </c>
      <c r="AI63" s="84" t="str">
        <f t="shared" si="58"/>
        <v/>
      </c>
      <c r="AJ63" s="84" t="str">
        <f t="shared" si="59"/>
        <v/>
      </c>
      <c r="AK63" s="88" t="str">
        <f t="shared" si="60"/>
        <v/>
      </c>
      <c r="AL63" s="65" t="str">
        <f t="shared" si="61"/>
        <v/>
      </c>
      <c r="AM63" s="84" t="str">
        <f t="shared" si="62"/>
        <v/>
      </c>
      <c r="AN63" s="85" t="str">
        <f t="shared" si="63"/>
        <v/>
      </c>
      <c r="AO63" s="85" t="str">
        <f t="shared" si="64"/>
        <v/>
      </c>
      <c r="AP63" s="86" t="str">
        <f t="shared" si="65"/>
        <v/>
      </c>
    </row>
    <row r="64" spans="1:42" s="76" customFormat="1" x14ac:dyDescent="0.25">
      <c r="A64" s="78">
        <f t="shared" si="21"/>
        <v>58</v>
      </c>
      <c r="B64" s="79"/>
      <c r="C64" s="79"/>
      <c r="D64" s="61"/>
      <c r="E64" s="180" t="str">
        <f>_xlfn.IFNA(HLOOKUP(TEXT(C64,"#"),Table_Conduit[#All],2,FALSE),"")</f>
        <v/>
      </c>
      <c r="F64" s="63" t="str">
        <f t="shared" si="69"/>
        <v/>
      </c>
      <c r="G64" s="61"/>
      <c r="H64" s="180" t="str">
        <f>_xlfn.IFNA(IF(HLOOKUP(TEXT(C64,"#"),Table_BoxMaterial[#All],2,FALSE)=0,"",HLOOKUP(TEXT(C64,"#"),Table_BoxMaterial[#All],2,FALSE)),"")</f>
        <v/>
      </c>
      <c r="I64" s="183" t="str">
        <f>_xlfn.IFNA(HLOOKUP(TEXT(C64,"#"),Table_MountingKits[#All],2,FALSE),"")</f>
        <v/>
      </c>
      <c r="J64" s="183" t="str">
        <f>_xlfn.IFNA(HLOOKUP(H64,Table_BoxColors[#All],2,FALSE),"")</f>
        <v/>
      </c>
      <c r="K64" s="61" t="str">
        <f t="shared" si="70"/>
        <v/>
      </c>
      <c r="L64" s="64" t="str">
        <f t="shared" si="71"/>
        <v/>
      </c>
      <c r="M64" s="185" t="str">
        <f>_xlfn.IFNA("E-"&amp;VLOOKUP(C64,Table_PN_DeviceType[],2,TRUE),"")&amp;IF(D64&lt;&gt;"",IF(D64&gt;99,D64,IF(D64&gt;9,"0"&amp;D64,"00"&amp;D64))&amp;VLOOKUP(E64,Table_PN_ConduitSize[],2,FALSE)&amp;VLOOKUP(F64,Table_PN_ConduitColor[],2,FALSE)&amp;IF(G64&lt;10,"0"&amp;G64,G64)&amp;VLOOKUP(H64,Table_PN_BoxMaterial[],2,FALSE)&amp;IF(I64&lt;&gt;"",VLOOKUP(I64,Table_PN_MountingKit[],2,FALSE)&amp;IF(OR(J64="Yes"),VLOOKUP(F64,Table_PN_BoxColor[],2,FALSE),"")&amp;VLOOKUP(K64,Table_PN_CircuitBreaker[],2,FALSE),""),"")</f>
        <v/>
      </c>
      <c r="N64" s="65"/>
      <c r="O64" s="65"/>
      <c r="P64" s="65"/>
      <c r="Q64" s="65"/>
      <c r="R64" s="65"/>
      <c r="S64" s="170" t="str">
        <f>IFERROR(VLOOKUP(C64,Table_DevicePN[],2,FALSE),"")</f>
        <v/>
      </c>
      <c r="T64" s="66" t="str">
        <f t="shared" si="44"/>
        <v/>
      </c>
      <c r="U64" s="80"/>
      <c r="V64" s="81" t="str">
        <f t="shared" si="45"/>
        <v/>
      </c>
      <c r="W64" s="65" t="str">
        <f t="shared" si="46"/>
        <v/>
      </c>
      <c r="X64" s="65" t="str">
        <f t="shared" si="47"/>
        <v/>
      </c>
      <c r="Y64" s="82" t="str">
        <f t="shared" si="48"/>
        <v/>
      </c>
      <c r="Z64" s="83" t="str">
        <f t="shared" si="49"/>
        <v/>
      </c>
      <c r="AA64" s="65" t="str">
        <f t="shared" si="50"/>
        <v/>
      </c>
      <c r="AB64" s="65" t="str">
        <f t="shared" si="51"/>
        <v/>
      </c>
      <c r="AC64" s="65" t="str">
        <f t="shared" si="52"/>
        <v/>
      </c>
      <c r="AD64" s="84" t="str">
        <f t="shared" si="53"/>
        <v/>
      </c>
      <c r="AE64" s="85" t="str">
        <f t="shared" si="54"/>
        <v/>
      </c>
      <c r="AF64" s="85" t="str">
        <f t="shared" si="55"/>
        <v/>
      </c>
      <c r="AG64" s="86" t="str">
        <f t="shared" si="56"/>
        <v/>
      </c>
      <c r="AH64" s="87" t="str">
        <f t="shared" si="57"/>
        <v/>
      </c>
      <c r="AI64" s="84" t="str">
        <f t="shared" si="58"/>
        <v/>
      </c>
      <c r="AJ64" s="84" t="str">
        <f t="shared" si="59"/>
        <v/>
      </c>
      <c r="AK64" s="88" t="str">
        <f t="shared" si="60"/>
        <v/>
      </c>
      <c r="AL64" s="65" t="str">
        <f t="shared" si="61"/>
        <v/>
      </c>
      <c r="AM64" s="84" t="str">
        <f t="shared" si="62"/>
        <v/>
      </c>
      <c r="AN64" s="85" t="str">
        <f t="shared" si="63"/>
        <v/>
      </c>
      <c r="AO64" s="85" t="str">
        <f t="shared" si="64"/>
        <v/>
      </c>
      <c r="AP64" s="86" t="str">
        <f t="shared" si="65"/>
        <v/>
      </c>
    </row>
    <row r="65" spans="1:42" s="76" customFormat="1" x14ac:dyDescent="0.25">
      <c r="A65" s="78">
        <f t="shared" si="21"/>
        <v>59</v>
      </c>
      <c r="B65" s="79"/>
      <c r="C65" s="79"/>
      <c r="D65" s="61"/>
      <c r="E65" s="180" t="str">
        <f>_xlfn.IFNA(HLOOKUP(TEXT(C65,"#"),Table_Conduit[#All],2,FALSE),"")</f>
        <v/>
      </c>
      <c r="F65" s="63" t="str">
        <f t="shared" si="69"/>
        <v/>
      </c>
      <c r="G65" s="61"/>
      <c r="H65" s="180" t="str">
        <f>_xlfn.IFNA(IF(HLOOKUP(TEXT(C65,"#"),Table_BoxMaterial[#All],2,FALSE)=0,"",HLOOKUP(TEXT(C65,"#"),Table_BoxMaterial[#All],2,FALSE)),"")</f>
        <v/>
      </c>
      <c r="I65" s="183" t="str">
        <f>_xlfn.IFNA(HLOOKUP(TEXT(C65,"#"),Table_MountingKits[#All],2,FALSE),"")</f>
        <v/>
      </c>
      <c r="J65" s="183" t="str">
        <f>_xlfn.IFNA(HLOOKUP(H65,Table_BoxColors[#All],2,FALSE),"")</f>
        <v/>
      </c>
      <c r="K65" s="61" t="str">
        <f t="shared" si="70"/>
        <v/>
      </c>
      <c r="L65" s="64" t="str">
        <f t="shared" si="71"/>
        <v/>
      </c>
      <c r="M65" s="185" t="str">
        <f>_xlfn.IFNA("E-"&amp;VLOOKUP(C65,Table_PN_DeviceType[],2,TRUE),"")&amp;IF(D65&lt;&gt;"",IF(D65&gt;99,D65,IF(D65&gt;9,"0"&amp;D65,"00"&amp;D65))&amp;VLOOKUP(E65,Table_PN_ConduitSize[],2,FALSE)&amp;VLOOKUP(F65,Table_PN_ConduitColor[],2,FALSE)&amp;IF(G65&lt;10,"0"&amp;G65,G65)&amp;VLOOKUP(H65,Table_PN_BoxMaterial[],2,FALSE)&amp;IF(I65&lt;&gt;"",VLOOKUP(I65,Table_PN_MountingKit[],2,FALSE)&amp;IF(OR(J65="Yes"),VLOOKUP(F65,Table_PN_BoxColor[],2,FALSE),"")&amp;VLOOKUP(K65,Table_PN_CircuitBreaker[],2,FALSE),""),"")</f>
        <v/>
      </c>
      <c r="N65" s="65"/>
      <c r="O65" s="65"/>
      <c r="P65" s="65"/>
      <c r="Q65" s="65"/>
      <c r="R65" s="65"/>
      <c r="S65" s="170" t="str">
        <f>IFERROR(VLOOKUP(C65,Table_DevicePN[],2,FALSE),"")</f>
        <v/>
      </c>
      <c r="T65" s="66" t="str">
        <f t="shared" si="44"/>
        <v/>
      </c>
      <c r="U65" s="80"/>
      <c r="V65" s="81" t="str">
        <f t="shared" si="45"/>
        <v/>
      </c>
      <c r="W65" s="65" t="str">
        <f t="shared" si="46"/>
        <v/>
      </c>
      <c r="X65" s="65" t="str">
        <f t="shared" si="47"/>
        <v/>
      </c>
      <c r="Y65" s="82" t="str">
        <f t="shared" si="48"/>
        <v/>
      </c>
      <c r="Z65" s="83" t="str">
        <f t="shared" si="49"/>
        <v/>
      </c>
      <c r="AA65" s="65" t="str">
        <f t="shared" si="50"/>
        <v/>
      </c>
      <c r="AB65" s="65" t="str">
        <f t="shared" si="51"/>
        <v/>
      </c>
      <c r="AC65" s="65" t="str">
        <f t="shared" si="52"/>
        <v/>
      </c>
      <c r="AD65" s="84" t="str">
        <f t="shared" si="53"/>
        <v/>
      </c>
      <c r="AE65" s="85" t="str">
        <f t="shared" si="54"/>
        <v/>
      </c>
      <c r="AF65" s="85" t="str">
        <f t="shared" si="55"/>
        <v/>
      </c>
      <c r="AG65" s="86" t="str">
        <f t="shared" si="56"/>
        <v/>
      </c>
      <c r="AH65" s="87" t="str">
        <f t="shared" si="57"/>
        <v/>
      </c>
      <c r="AI65" s="84" t="str">
        <f t="shared" si="58"/>
        <v/>
      </c>
      <c r="AJ65" s="84" t="str">
        <f t="shared" si="59"/>
        <v/>
      </c>
      <c r="AK65" s="88" t="str">
        <f t="shared" si="60"/>
        <v/>
      </c>
      <c r="AL65" s="65" t="str">
        <f t="shared" si="61"/>
        <v/>
      </c>
      <c r="AM65" s="84" t="str">
        <f t="shared" si="62"/>
        <v/>
      </c>
      <c r="AN65" s="85" t="str">
        <f t="shared" si="63"/>
        <v/>
      </c>
      <c r="AO65" s="85" t="str">
        <f t="shared" si="64"/>
        <v/>
      </c>
      <c r="AP65" s="86" t="str">
        <f t="shared" si="65"/>
        <v/>
      </c>
    </row>
    <row r="66" spans="1:42" s="76" customFormat="1" x14ac:dyDescent="0.25">
      <c r="A66" s="78">
        <f t="shared" si="21"/>
        <v>60</v>
      </c>
      <c r="B66" s="79"/>
      <c r="C66" s="79"/>
      <c r="D66" s="61"/>
      <c r="E66" s="180" t="str">
        <f>_xlfn.IFNA(HLOOKUP(TEXT(C66,"#"),Table_Conduit[#All],2,FALSE),"")</f>
        <v/>
      </c>
      <c r="F66" s="63" t="str">
        <f t="shared" si="69"/>
        <v/>
      </c>
      <c r="G66" s="61"/>
      <c r="H66" s="180" t="str">
        <f>_xlfn.IFNA(IF(HLOOKUP(TEXT(C66,"#"),Table_BoxMaterial[#All],2,FALSE)=0,"",HLOOKUP(TEXT(C66,"#"),Table_BoxMaterial[#All],2,FALSE)),"")</f>
        <v/>
      </c>
      <c r="I66" s="183" t="str">
        <f>_xlfn.IFNA(HLOOKUP(TEXT(C66,"#"),Table_MountingKits[#All],2,FALSE),"")</f>
        <v/>
      </c>
      <c r="J66" s="183" t="str">
        <f>_xlfn.IFNA(HLOOKUP(H66,Table_BoxColors[#All],2,FALSE),"")</f>
        <v/>
      </c>
      <c r="K66" s="61" t="str">
        <f t="shared" si="70"/>
        <v/>
      </c>
      <c r="L66" s="64" t="str">
        <f t="shared" si="71"/>
        <v/>
      </c>
      <c r="M66" s="185" t="str">
        <f>_xlfn.IFNA("E-"&amp;VLOOKUP(C66,Table_PN_DeviceType[],2,TRUE),"")&amp;IF(D66&lt;&gt;"",IF(D66&gt;99,D66,IF(D66&gt;9,"0"&amp;D66,"00"&amp;D66))&amp;VLOOKUP(E66,Table_PN_ConduitSize[],2,FALSE)&amp;VLOOKUP(F66,Table_PN_ConduitColor[],2,FALSE)&amp;IF(G66&lt;10,"0"&amp;G66,G66)&amp;VLOOKUP(H66,Table_PN_BoxMaterial[],2,FALSE)&amp;IF(I66&lt;&gt;"",VLOOKUP(I66,Table_PN_MountingKit[],2,FALSE)&amp;IF(OR(J66="Yes"),VLOOKUP(F66,Table_PN_BoxColor[],2,FALSE),"")&amp;VLOOKUP(K66,Table_PN_CircuitBreaker[],2,FALSE),""),"")</f>
        <v/>
      </c>
      <c r="N66" s="65"/>
      <c r="O66" s="65"/>
      <c r="P66" s="65"/>
      <c r="Q66" s="65"/>
      <c r="R66" s="65"/>
      <c r="S66" s="170" t="str">
        <f>IFERROR(VLOOKUP(C66,Table_DevicePN[],2,FALSE),"")</f>
        <v/>
      </c>
      <c r="T66" s="66" t="str">
        <f t="shared" si="44"/>
        <v/>
      </c>
      <c r="U66" s="80"/>
      <c r="V66" s="81" t="str">
        <f t="shared" si="45"/>
        <v/>
      </c>
      <c r="W66" s="65" t="str">
        <f t="shared" si="46"/>
        <v/>
      </c>
      <c r="X66" s="65" t="str">
        <f t="shared" si="47"/>
        <v/>
      </c>
      <c r="Y66" s="82" t="str">
        <f t="shared" si="48"/>
        <v/>
      </c>
      <c r="Z66" s="83" t="str">
        <f t="shared" si="49"/>
        <v/>
      </c>
      <c r="AA66" s="65" t="str">
        <f t="shared" si="50"/>
        <v/>
      </c>
      <c r="AB66" s="65" t="str">
        <f t="shared" si="51"/>
        <v/>
      </c>
      <c r="AC66" s="65" t="str">
        <f t="shared" si="52"/>
        <v/>
      </c>
      <c r="AD66" s="84" t="str">
        <f t="shared" si="53"/>
        <v/>
      </c>
      <c r="AE66" s="85" t="str">
        <f t="shared" si="54"/>
        <v/>
      </c>
      <c r="AF66" s="85" t="str">
        <f t="shared" si="55"/>
        <v/>
      </c>
      <c r="AG66" s="86" t="str">
        <f t="shared" si="56"/>
        <v/>
      </c>
      <c r="AH66" s="87" t="str">
        <f t="shared" si="57"/>
        <v/>
      </c>
      <c r="AI66" s="84" t="str">
        <f t="shared" si="58"/>
        <v/>
      </c>
      <c r="AJ66" s="84" t="str">
        <f t="shared" si="59"/>
        <v/>
      </c>
      <c r="AK66" s="88" t="str">
        <f t="shared" si="60"/>
        <v/>
      </c>
      <c r="AL66" s="65" t="str">
        <f t="shared" si="61"/>
        <v/>
      </c>
      <c r="AM66" s="84" t="str">
        <f t="shared" si="62"/>
        <v/>
      </c>
      <c r="AN66" s="85" t="str">
        <f t="shared" si="63"/>
        <v/>
      </c>
      <c r="AO66" s="85" t="str">
        <f t="shared" si="64"/>
        <v/>
      </c>
      <c r="AP66" s="86" t="str">
        <f t="shared" si="65"/>
        <v/>
      </c>
    </row>
    <row r="67" spans="1:42" s="76" customFormat="1" x14ac:dyDescent="0.25">
      <c r="A67" s="78">
        <f t="shared" si="21"/>
        <v>61</v>
      </c>
      <c r="B67" s="79"/>
      <c r="C67" s="79"/>
      <c r="D67" s="61"/>
      <c r="E67" s="180" t="str">
        <f>_xlfn.IFNA(HLOOKUP(TEXT(C67,"#"),Table_Conduit[#All],2,FALSE),"")</f>
        <v/>
      </c>
      <c r="F67" s="63" t="str">
        <f t="shared" si="69"/>
        <v/>
      </c>
      <c r="G67" s="61"/>
      <c r="H67" s="180" t="str">
        <f>_xlfn.IFNA(IF(HLOOKUP(TEXT(C67,"#"),Table_BoxMaterial[#All],2,FALSE)=0,"",HLOOKUP(TEXT(C67,"#"),Table_BoxMaterial[#All],2,FALSE)),"")</f>
        <v/>
      </c>
      <c r="I67" s="183" t="str">
        <f>_xlfn.IFNA(HLOOKUP(TEXT(C67,"#"),Table_MountingKits[#All],2,FALSE),"")</f>
        <v/>
      </c>
      <c r="J67" s="183" t="str">
        <f>_xlfn.IFNA(HLOOKUP(H67,Table_BoxColors[#All],2,FALSE),"")</f>
        <v/>
      </c>
      <c r="K67" s="61" t="str">
        <f t="shared" si="70"/>
        <v/>
      </c>
      <c r="L67" s="64" t="str">
        <f t="shared" si="71"/>
        <v/>
      </c>
      <c r="M67" s="185" t="str">
        <f>_xlfn.IFNA("E-"&amp;VLOOKUP(C67,Table_PN_DeviceType[],2,TRUE),"")&amp;IF(D67&lt;&gt;"",IF(D67&gt;99,D67,IF(D67&gt;9,"0"&amp;D67,"00"&amp;D67))&amp;VLOOKUP(E67,Table_PN_ConduitSize[],2,FALSE)&amp;VLOOKUP(F67,Table_PN_ConduitColor[],2,FALSE)&amp;IF(G67&lt;10,"0"&amp;G67,G67)&amp;VLOOKUP(H67,Table_PN_BoxMaterial[],2,FALSE)&amp;IF(I67&lt;&gt;"",VLOOKUP(I67,Table_PN_MountingKit[],2,FALSE)&amp;IF(OR(J67="Yes"),VLOOKUP(F67,Table_PN_BoxColor[],2,FALSE),"")&amp;VLOOKUP(K67,Table_PN_CircuitBreaker[],2,FALSE),""),"")</f>
        <v/>
      </c>
      <c r="N67" s="65"/>
      <c r="O67" s="65"/>
      <c r="P67" s="65"/>
      <c r="Q67" s="65"/>
      <c r="R67" s="65"/>
      <c r="S67" s="170" t="str">
        <f>IFERROR(VLOOKUP(C67,Table_DevicePN[],2,FALSE),"")</f>
        <v/>
      </c>
      <c r="T67" s="66" t="str">
        <f t="shared" si="44"/>
        <v/>
      </c>
      <c r="U67" s="80"/>
      <c r="V67" s="81" t="str">
        <f t="shared" si="45"/>
        <v/>
      </c>
      <c r="W67" s="65" t="str">
        <f t="shared" si="46"/>
        <v/>
      </c>
      <c r="X67" s="65" t="str">
        <f t="shared" si="47"/>
        <v/>
      </c>
      <c r="Y67" s="82" t="str">
        <f t="shared" si="48"/>
        <v/>
      </c>
      <c r="Z67" s="83" t="str">
        <f t="shared" si="49"/>
        <v/>
      </c>
      <c r="AA67" s="65" t="str">
        <f t="shared" si="50"/>
        <v/>
      </c>
      <c r="AB67" s="65" t="str">
        <f t="shared" si="51"/>
        <v/>
      </c>
      <c r="AC67" s="65" t="str">
        <f t="shared" si="52"/>
        <v/>
      </c>
      <c r="AD67" s="84" t="str">
        <f t="shared" si="53"/>
        <v/>
      </c>
      <c r="AE67" s="85" t="str">
        <f t="shared" si="54"/>
        <v/>
      </c>
      <c r="AF67" s="85" t="str">
        <f t="shared" si="55"/>
        <v/>
      </c>
      <c r="AG67" s="86" t="str">
        <f t="shared" si="56"/>
        <v/>
      </c>
      <c r="AH67" s="87" t="str">
        <f t="shared" si="57"/>
        <v/>
      </c>
      <c r="AI67" s="84" t="str">
        <f t="shared" si="58"/>
        <v/>
      </c>
      <c r="AJ67" s="84" t="str">
        <f t="shared" si="59"/>
        <v/>
      </c>
      <c r="AK67" s="88" t="str">
        <f t="shared" si="60"/>
        <v/>
      </c>
      <c r="AL67" s="65" t="str">
        <f t="shared" si="61"/>
        <v/>
      </c>
      <c r="AM67" s="84" t="str">
        <f t="shared" si="62"/>
        <v/>
      </c>
      <c r="AN67" s="85" t="str">
        <f t="shared" si="63"/>
        <v/>
      </c>
      <c r="AO67" s="85" t="str">
        <f t="shared" si="64"/>
        <v/>
      </c>
      <c r="AP67" s="86" t="str">
        <f t="shared" si="65"/>
        <v/>
      </c>
    </row>
    <row r="68" spans="1:42" s="76" customFormat="1" x14ac:dyDescent="0.25">
      <c r="A68" s="78">
        <f t="shared" si="21"/>
        <v>62</v>
      </c>
      <c r="B68" s="79"/>
      <c r="C68" s="79"/>
      <c r="D68" s="61"/>
      <c r="E68" s="180" t="str">
        <f>_xlfn.IFNA(HLOOKUP(TEXT(C68,"#"),Table_Conduit[#All],2,FALSE),"")</f>
        <v/>
      </c>
      <c r="F68" s="63" t="str">
        <f t="shared" si="69"/>
        <v/>
      </c>
      <c r="G68" s="61"/>
      <c r="H68" s="180" t="str">
        <f>_xlfn.IFNA(IF(HLOOKUP(TEXT(C68,"#"),Table_BoxMaterial[#All],2,FALSE)=0,"",HLOOKUP(TEXT(C68,"#"),Table_BoxMaterial[#All],2,FALSE)),"")</f>
        <v/>
      </c>
      <c r="I68" s="183" t="str">
        <f>_xlfn.IFNA(HLOOKUP(TEXT(C68,"#"),Table_MountingKits[#All],2,FALSE),"")</f>
        <v/>
      </c>
      <c r="J68" s="183" t="str">
        <f>_xlfn.IFNA(HLOOKUP(H68,Table_BoxColors[#All],2,FALSE),"")</f>
        <v/>
      </c>
      <c r="K68" s="61" t="str">
        <f t="shared" si="70"/>
        <v/>
      </c>
      <c r="L68" s="64" t="str">
        <f t="shared" si="71"/>
        <v/>
      </c>
      <c r="M68" s="185" t="str">
        <f>_xlfn.IFNA("E-"&amp;VLOOKUP(C68,Table_PN_DeviceType[],2,TRUE),"")&amp;IF(D68&lt;&gt;"",IF(D68&gt;99,D68,IF(D68&gt;9,"0"&amp;D68,"00"&amp;D68))&amp;VLOOKUP(E68,Table_PN_ConduitSize[],2,FALSE)&amp;VLOOKUP(F68,Table_PN_ConduitColor[],2,FALSE)&amp;IF(G68&lt;10,"0"&amp;G68,G68)&amp;VLOOKUP(H68,Table_PN_BoxMaterial[],2,FALSE)&amp;IF(I68&lt;&gt;"",VLOOKUP(I68,Table_PN_MountingKit[],2,FALSE)&amp;IF(OR(J68="Yes"),VLOOKUP(F68,Table_PN_BoxColor[],2,FALSE),"")&amp;VLOOKUP(K68,Table_PN_CircuitBreaker[],2,FALSE),""),"")</f>
        <v/>
      </c>
      <c r="N68" s="65"/>
      <c r="O68" s="65"/>
      <c r="P68" s="65"/>
      <c r="Q68" s="65"/>
      <c r="R68" s="65"/>
      <c r="S68" s="170" t="str">
        <f>IFERROR(VLOOKUP(C68,Table_DevicePN[],2,FALSE),"")</f>
        <v/>
      </c>
      <c r="T68" s="66" t="str">
        <f t="shared" si="44"/>
        <v/>
      </c>
      <c r="U68" s="80"/>
      <c r="V68" s="81" t="str">
        <f t="shared" si="45"/>
        <v/>
      </c>
      <c r="W68" s="65" t="str">
        <f t="shared" si="46"/>
        <v/>
      </c>
      <c r="X68" s="65" t="str">
        <f t="shared" si="47"/>
        <v/>
      </c>
      <c r="Y68" s="82" t="str">
        <f t="shared" si="48"/>
        <v/>
      </c>
      <c r="Z68" s="83" t="str">
        <f t="shared" si="49"/>
        <v/>
      </c>
      <c r="AA68" s="65" t="str">
        <f t="shared" si="50"/>
        <v/>
      </c>
      <c r="AB68" s="65" t="str">
        <f t="shared" si="51"/>
        <v/>
      </c>
      <c r="AC68" s="65" t="str">
        <f t="shared" si="52"/>
        <v/>
      </c>
      <c r="AD68" s="84" t="str">
        <f t="shared" si="53"/>
        <v/>
      </c>
      <c r="AE68" s="85" t="str">
        <f t="shared" si="54"/>
        <v/>
      </c>
      <c r="AF68" s="85" t="str">
        <f t="shared" si="55"/>
        <v/>
      </c>
      <c r="AG68" s="86" t="str">
        <f t="shared" si="56"/>
        <v/>
      </c>
      <c r="AH68" s="87" t="str">
        <f t="shared" si="57"/>
        <v/>
      </c>
      <c r="AI68" s="84" t="str">
        <f t="shared" si="58"/>
        <v/>
      </c>
      <c r="AJ68" s="84" t="str">
        <f t="shared" si="59"/>
        <v/>
      </c>
      <c r="AK68" s="88" t="str">
        <f t="shared" si="60"/>
        <v/>
      </c>
      <c r="AL68" s="65" t="str">
        <f t="shared" si="61"/>
        <v/>
      </c>
      <c r="AM68" s="84" t="str">
        <f t="shared" si="62"/>
        <v/>
      </c>
      <c r="AN68" s="85" t="str">
        <f t="shared" si="63"/>
        <v/>
      </c>
      <c r="AO68" s="85" t="str">
        <f t="shared" si="64"/>
        <v/>
      </c>
      <c r="AP68" s="86" t="str">
        <f t="shared" si="65"/>
        <v/>
      </c>
    </row>
    <row r="69" spans="1:42" s="76" customFormat="1" x14ac:dyDescent="0.25">
      <c r="A69" s="78">
        <f t="shared" si="21"/>
        <v>63</v>
      </c>
      <c r="B69" s="79"/>
      <c r="C69" s="79"/>
      <c r="D69" s="61"/>
      <c r="E69" s="180" t="str">
        <f>_xlfn.IFNA(HLOOKUP(TEXT(C69,"#"),Table_Conduit[#All],2,FALSE),"")</f>
        <v/>
      </c>
      <c r="F69" s="63" t="str">
        <f t="shared" si="69"/>
        <v/>
      </c>
      <c r="G69" s="61"/>
      <c r="H69" s="180" t="str">
        <f>_xlfn.IFNA(IF(HLOOKUP(TEXT(C69,"#"),Table_BoxMaterial[#All],2,FALSE)=0,"",HLOOKUP(TEXT(C69,"#"),Table_BoxMaterial[#All],2,FALSE)),"")</f>
        <v/>
      </c>
      <c r="I69" s="183" t="str">
        <f>_xlfn.IFNA(HLOOKUP(TEXT(C69,"#"),Table_MountingKits[#All],2,FALSE),"")</f>
        <v/>
      </c>
      <c r="J69" s="183" t="str">
        <f>_xlfn.IFNA(HLOOKUP(H69,Table_BoxColors[#All],2,FALSE),"")</f>
        <v/>
      </c>
      <c r="K69" s="61" t="str">
        <f t="shared" si="70"/>
        <v/>
      </c>
      <c r="L69" s="64" t="str">
        <f t="shared" si="71"/>
        <v/>
      </c>
      <c r="M69" s="185" t="str">
        <f>_xlfn.IFNA("E-"&amp;VLOOKUP(C69,Table_PN_DeviceType[],2,TRUE),"")&amp;IF(D69&lt;&gt;"",IF(D69&gt;99,D69,IF(D69&gt;9,"0"&amp;D69,"00"&amp;D69))&amp;VLOOKUP(E69,Table_PN_ConduitSize[],2,FALSE)&amp;VLOOKUP(F69,Table_PN_ConduitColor[],2,FALSE)&amp;IF(G69&lt;10,"0"&amp;G69,G69)&amp;VLOOKUP(H69,Table_PN_BoxMaterial[],2,FALSE)&amp;IF(I69&lt;&gt;"",VLOOKUP(I69,Table_PN_MountingKit[],2,FALSE)&amp;IF(OR(J69="Yes"),VLOOKUP(F69,Table_PN_BoxColor[],2,FALSE),"")&amp;VLOOKUP(K69,Table_PN_CircuitBreaker[],2,FALSE),""),"")</f>
        <v/>
      </c>
      <c r="N69" s="65"/>
      <c r="O69" s="65"/>
      <c r="P69" s="65"/>
      <c r="Q69" s="65"/>
      <c r="R69" s="65"/>
      <c r="S69" s="170" t="str">
        <f>IFERROR(VLOOKUP(C69,Table_DevicePN[],2,FALSE),"")</f>
        <v/>
      </c>
      <c r="T69" s="66" t="str">
        <f t="shared" si="44"/>
        <v/>
      </c>
      <c r="U69" s="80"/>
      <c r="V69" s="81" t="str">
        <f t="shared" si="45"/>
        <v/>
      </c>
      <c r="W69" s="65" t="str">
        <f t="shared" si="46"/>
        <v/>
      </c>
      <c r="X69" s="65" t="str">
        <f t="shared" si="47"/>
        <v/>
      </c>
      <c r="Y69" s="82" t="str">
        <f t="shared" si="48"/>
        <v/>
      </c>
      <c r="Z69" s="83" t="str">
        <f t="shared" si="49"/>
        <v/>
      </c>
      <c r="AA69" s="65" t="str">
        <f t="shared" si="50"/>
        <v/>
      </c>
      <c r="AB69" s="65" t="str">
        <f t="shared" si="51"/>
        <v/>
      </c>
      <c r="AC69" s="65" t="str">
        <f t="shared" si="52"/>
        <v/>
      </c>
      <c r="AD69" s="84" t="str">
        <f t="shared" si="53"/>
        <v/>
      </c>
      <c r="AE69" s="85" t="str">
        <f t="shared" si="54"/>
        <v/>
      </c>
      <c r="AF69" s="85" t="str">
        <f t="shared" si="55"/>
        <v/>
      </c>
      <c r="AG69" s="86" t="str">
        <f t="shared" si="56"/>
        <v/>
      </c>
      <c r="AH69" s="87" t="str">
        <f t="shared" si="57"/>
        <v/>
      </c>
      <c r="AI69" s="84" t="str">
        <f t="shared" si="58"/>
        <v/>
      </c>
      <c r="AJ69" s="84" t="str">
        <f t="shared" si="59"/>
        <v/>
      </c>
      <c r="AK69" s="88" t="str">
        <f t="shared" si="60"/>
        <v/>
      </c>
      <c r="AL69" s="65" t="str">
        <f t="shared" si="61"/>
        <v/>
      </c>
      <c r="AM69" s="84" t="str">
        <f t="shared" si="62"/>
        <v/>
      </c>
      <c r="AN69" s="85" t="str">
        <f t="shared" si="63"/>
        <v/>
      </c>
      <c r="AO69" s="85" t="str">
        <f t="shared" si="64"/>
        <v/>
      </c>
      <c r="AP69" s="86" t="str">
        <f t="shared" si="65"/>
        <v/>
      </c>
    </row>
    <row r="70" spans="1:42" s="76" customFormat="1" x14ac:dyDescent="0.25">
      <c r="A70" s="78">
        <f t="shared" si="21"/>
        <v>64</v>
      </c>
      <c r="B70" s="79"/>
      <c r="C70" s="79"/>
      <c r="D70" s="61"/>
      <c r="E70" s="180" t="str">
        <f>_xlfn.IFNA(HLOOKUP(TEXT(C70,"#"),Table_Conduit[#All],2,FALSE),"")</f>
        <v/>
      </c>
      <c r="F70" s="63" t="str">
        <f t="shared" si="69"/>
        <v/>
      </c>
      <c r="G70" s="61"/>
      <c r="H70" s="180" t="str">
        <f>_xlfn.IFNA(IF(HLOOKUP(TEXT(C70,"#"),Table_BoxMaterial[#All],2,FALSE)=0,"",HLOOKUP(TEXT(C70,"#"),Table_BoxMaterial[#All],2,FALSE)),"")</f>
        <v/>
      </c>
      <c r="I70" s="183" t="str">
        <f>_xlfn.IFNA(HLOOKUP(TEXT(C70,"#"),Table_MountingKits[#All],2,FALSE),"")</f>
        <v/>
      </c>
      <c r="J70" s="183" t="str">
        <f>_xlfn.IFNA(HLOOKUP(H70,Table_BoxColors[#All],2,FALSE),"")</f>
        <v/>
      </c>
      <c r="K70" s="61" t="str">
        <f t="shared" si="70"/>
        <v/>
      </c>
      <c r="L70" s="64" t="str">
        <f t="shared" si="71"/>
        <v/>
      </c>
      <c r="M70" s="185" t="str">
        <f>_xlfn.IFNA("E-"&amp;VLOOKUP(C70,Table_PN_DeviceType[],2,TRUE),"")&amp;IF(D70&lt;&gt;"",IF(D70&gt;99,D70,IF(D70&gt;9,"0"&amp;D70,"00"&amp;D70))&amp;VLOOKUP(E70,Table_PN_ConduitSize[],2,FALSE)&amp;VLOOKUP(F70,Table_PN_ConduitColor[],2,FALSE)&amp;IF(G70&lt;10,"0"&amp;G70,G70)&amp;VLOOKUP(H70,Table_PN_BoxMaterial[],2,FALSE)&amp;IF(I70&lt;&gt;"",VLOOKUP(I70,Table_PN_MountingKit[],2,FALSE)&amp;IF(OR(J70="Yes"),VLOOKUP(F70,Table_PN_BoxColor[],2,FALSE),"")&amp;VLOOKUP(K70,Table_PN_CircuitBreaker[],2,FALSE),""),"")</f>
        <v/>
      </c>
      <c r="N70" s="65"/>
      <c r="O70" s="65"/>
      <c r="P70" s="65"/>
      <c r="Q70" s="65"/>
      <c r="R70" s="65"/>
      <c r="S70" s="170" t="str">
        <f>IFERROR(VLOOKUP(C70,Table_DevicePN[],2,FALSE),"")</f>
        <v/>
      </c>
      <c r="T70" s="66" t="str">
        <f t="shared" si="44"/>
        <v/>
      </c>
      <c r="U70" s="80"/>
      <c r="V70" s="81" t="str">
        <f t="shared" si="45"/>
        <v/>
      </c>
      <c r="W70" s="65" t="str">
        <f t="shared" si="46"/>
        <v/>
      </c>
      <c r="X70" s="65" t="str">
        <f t="shared" si="47"/>
        <v/>
      </c>
      <c r="Y70" s="82" t="str">
        <f t="shared" si="48"/>
        <v/>
      </c>
      <c r="Z70" s="83" t="str">
        <f t="shared" si="49"/>
        <v/>
      </c>
      <c r="AA70" s="65" t="str">
        <f t="shared" si="50"/>
        <v/>
      </c>
      <c r="AB70" s="65" t="str">
        <f t="shared" si="51"/>
        <v/>
      </c>
      <c r="AC70" s="65" t="str">
        <f t="shared" si="52"/>
        <v/>
      </c>
      <c r="AD70" s="84" t="str">
        <f t="shared" si="53"/>
        <v/>
      </c>
      <c r="AE70" s="85" t="str">
        <f t="shared" si="54"/>
        <v/>
      </c>
      <c r="AF70" s="85" t="str">
        <f t="shared" si="55"/>
        <v/>
      </c>
      <c r="AG70" s="86" t="str">
        <f t="shared" si="56"/>
        <v/>
      </c>
      <c r="AH70" s="87" t="str">
        <f t="shared" si="57"/>
        <v/>
      </c>
      <c r="AI70" s="84" t="str">
        <f t="shared" si="58"/>
        <v/>
      </c>
      <c r="AJ70" s="84" t="str">
        <f t="shared" si="59"/>
        <v/>
      </c>
      <c r="AK70" s="88" t="str">
        <f t="shared" si="60"/>
        <v/>
      </c>
      <c r="AL70" s="65" t="str">
        <f t="shared" si="61"/>
        <v/>
      </c>
      <c r="AM70" s="84" t="str">
        <f t="shared" si="62"/>
        <v/>
      </c>
      <c r="AN70" s="85" t="str">
        <f t="shared" si="63"/>
        <v/>
      </c>
      <c r="AO70" s="85" t="str">
        <f t="shared" si="64"/>
        <v/>
      </c>
      <c r="AP70" s="86" t="str">
        <f t="shared" si="65"/>
        <v/>
      </c>
    </row>
    <row r="71" spans="1:42" s="76" customFormat="1" x14ac:dyDescent="0.25">
      <c r="A71" s="78">
        <f t="shared" si="21"/>
        <v>65</v>
      </c>
      <c r="B71" s="79"/>
      <c r="C71" s="79"/>
      <c r="D71" s="61"/>
      <c r="E71" s="180" t="str">
        <f>_xlfn.IFNA(HLOOKUP(TEXT(C71,"#"),Table_Conduit[#All],2,FALSE),"")</f>
        <v/>
      </c>
      <c r="F71" s="63" t="str">
        <f t="shared" si="69"/>
        <v/>
      </c>
      <c r="G71" s="61"/>
      <c r="H71" s="180" t="str">
        <f>_xlfn.IFNA(IF(HLOOKUP(TEXT(C71,"#"),Table_BoxMaterial[#All],2,FALSE)=0,"",HLOOKUP(TEXT(C71,"#"),Table_BoxMaterial[#All],2,FALSE)),"")</f>
        <v/>
      </c>
      <c r="I71" s="183" t="str">
        <f>_xlfn.IFNA(HLOOKUP(TEXT(C71,"#"),Table_MountingKits[#All],2,FALSE),"")</f>
        <v/>
      </c>
      <c r="J71" s="183" t="str">
        <f>_xlfn.IFNA(HLOOKUP(H71,Table_BoxColors[#All],2,FALSE),"")</f>
        <v/>
      </c>
      <c r="K71" s="61" t="str">
        <f t="shared" si="70"/>
        <v/>
      </c>
      <c r="L71" s="64" t="str">
        <f t="shared" si="71"/>
        <v/>
      </c>
      <c r="M71" s="185" t="str">
        <f>_xlfn.IFNA("E-"&amp;VLOOKUP(C71,Table_PN_DeviceType[],2,TRUE),"")&amp;IF(D71&lt;&gt;"",IF(D71&gt;99,D71,IF(D71&gt;9,"0"&amp;D71,"00"&amp;D71))&amp;VLOOKUP(E71,Table_PN_ConduitSize[],2,FALSE)&amp;VLOOKUP(F71,Table_PN_ConduitColor[],2,FALSE)&amp;IF(G71&lt;10,"0"&amp;G71,G71)&amp;VLOOKUP(H71,Table_PN_BoxMaterial[],2,FALSE)&amp;IF(I71&lt;&gt;"",VLOOKUP(I71,Table_PN_MountingKit[],2,FALSE)&amp;IF(OR(J71="Yes"),VLOOKUP(F71,Table_PN_BoxColor[],2,FALSE),"")&amp;VLOOKUP(K71,Table_PN_CircuitBreaker[],2,FALSE),""),"")</f>
        <v/>
      </c>
      <c r="N71" s="65"/>
      <c r="O71" s="65"/>
      <c r="P71" s="65"/>
      <c r="Q71" s="65"/>
      <c r="R71" s="65"/>
      <c r="S71" s="170" t="str">
        <f>IFERROR(VLOOKUP(C71,Table_DevicePN[],2,FALSE),"")</f>
        <v/>
      </c>
      <c r="T71" s="66" t="str">
        <f t="shared" si="44"/>
        <v/>
      </c>
      <c r="U71" s="80"/>
      <c r="V71" s="81" t="str">
        <f t="shared" si="45"/>
        <v/>
      </c>
      <c r="W71" s="65" t="str">
        <f t="shared" si="46"/>
        <v/>
      </c>
      <c r="X71" s="65" t="str">
        <f t="shared" si="47"/>
        <v/>
      </c>
      <c r="Y71" s="82" t="str">
        <f t="shared" si="48"/>
        <v/>
      </c>
      <c r="Z71" s="83" t="str">
        <f t="shared" si="49"/>
        <v/>
      </c>
      <c r="AA71" s="65" t="str">
        <f t="shared" si="50"/>
        <v/>
      </c>
      <c r="AB71" s="65" t="str">
        <f t="shared" si="51"/>
        <v/>
      </c>
      <c r="AC71" s="65" t="str">
        <f t="shared" si="52"/>
        <v/>
      </c>
      <c r="AD71" s="84" t="str">
        <f t="shared" si="53"/>
        <v/>
      </c>
      <c r="AE71" s="85" t="str">
        <f t="shared" si="54"/>
        <v/>
      </c>
      <c r="AF71" s="85" t="str">
        <f t="shared" si="55"/>
        <v/>
      </c>
      <c r="AG71" s="86" t="str">
        <f t="shared" si="56"/>
        <v/>
      </c>
      <c r="AH71" s="87" t="str">
        <f t="shared" si="57"/>
        <v/>
      </c>
      <c r="AI71" s="84" t="str">
        <f t="shared" si="58"/>
        <v/>
      </c>
      <c r="AJ71" s="84" t="str">
        <f t="shared" si="59"/>
        <v/>
      </c>
      <c r="AK71" s="88" t="str">
        <f t="shared" si="60"/>
        <v/>
      </c>
      <c r="AL71" s="65" t="str">
        <f t="shared" si="61"/>
        <v/>
      </c>
      <c r="AM71" s="84" t="str">
        <f t="shared" si="62"/>
        <v/>
      </c>
      <c r="AN71" s="85" t="str">
        <f t="shared" si="63"/>
        <v/>
      </c>
      <c r="AO71" s="85" t="str">
        <f t="shared" si="64"/>
        <v/>
      </c>
      <c r="AP71" s="86" t="str">
        <f t="shared" si="65"/>
        <v/>
      </c>
    </row>
    <row r="72" spans="1:42" s="76" customFormat="1" x14ac:dyDescent="0.25">
      <c r="A72" s="78">
        <f t="shared" ref="A72:A135" si="72">ROW()-6</f>
        <v>66</v>
      </c>
      <c r="B72" s="79"/>
      <c r="C72" s="79"/>
      <c r="D72" s="61"/>
      <c r="E72" s="180" t="str">
        <f>_xlfn.IFNA(HLOOKUP(TEXT(C72,"#"),Table_Conduit[#All],2,FALSE),"")</f>
        <v/>
      </c>
      <c r="F72" s="63" t="str">
        <f t="shared" si="69"/>
        <v/>
      </c>
      <c r="G72" s="61"/>
      <c r="H72" s="180" t="str">
        <f>_xlfn.IFNA(IF(HLOOKUP(TEXT(C72,"#"),Table_BoxMaterial[#All],2,FALSE)=0,"",HLOOKUP(TEXT(C72,"#"),Table_BoxMaterial[#All],2,FALSE)),"")</f>
        <v/>
      </c>
      <c r="I72" s="183" t="str">
        <f>_xlfn.IFNA(HLOOKUP(TEXT(C72,"#"),Table_MountingKits[#All],2,FALSE),"")</f>
        <v/>
      </c>
      <c r="J72" s="183" t="str">
        <f>_xlfn.IFNA(HLOOKUP(H72,Table_BoxColors[#All],2,FALSE),"")</f>
        <v/>
      </c>
      <c r="K72" s="61" t="str">
        <f t="shared" si="70"/>
        <v/>
      </c>
      <c r="L72" s="64" t="str">
        <f t="shared" si="71"/>
        <v/>
      </c>
      <c r="M72" s="185" t="str">
        <f>_xlfn.IFNA("E-"&amp;VLOOKUP(C72,Table_PN_DeviceType[],2,TRUE),"")&amp;IF(D72&lt;&gt;"",IF(D72&gt;99,D72,IF(D72&gt;9,"0"&amp;D72,"00"&amp;D72))&amp;VLOOKUP(E72,Table_PN_ConduitSize[],2,FALSE)&amp;VLOOKUP(F72,Table_PN_ConduitColor[],2,FALSE)&amp;IF(G72&lt;10,"0"&amp;G72,G72)&amp;VLOOKUP(H72,Table_PN_BoxMaterial[],2,FALSE)&amp;IF(I72&lt;&gt;"",VLOOKUP(I72,Table_PN_MountingKit[],2,FALSE)&amp;IF(OR(J72="Yes"),VLOOKUP(F72,Table_PN_BoxColor[],2,FALSE),"")&amp;VLOOKUP(K72,Table_PN_CircuitBreaker[],2,FALSE),""),"")</f>
        <v/>
      </c>
      <c r="N72" s="65"/>
      <c r="O72" s="65"/>
      <c r="P72" s="65"/>
      <c r="Q72" s="65"/>
      <c r="R72" s="65"/>
      <c r="S72" s="170" t="str">
        <f>IFERROR(VLOOKUP(C72,Table_DevicePN[],2,FALSE),"")</f>
        <v/>
      </c>
      <c r="T72" s="66" t="str">
        <f t="shared" si="44"/>
        <v/>
      </c>
      <c r="U72" s="80"/>
      <c r="V72" s="81" t="str">
        <f t="shared" si="45"/>
        <v/>
      </c>
      <c r="W72" s="65" t="str">
        <f t="shared" si="46"/>
        <v/>
      </c>
      <c r="X72" s="65" t="str">
        <f t="shared" si="47"/>
        <v/>
      </c>
      <c r="Y72" s="82" t="str">
        <f t="shared" si="48"/>
        <v/>
      </c>
      <c r="Z72" s="83" t="str">
        <f t="shared" si="49"/>
        <v/>
      </c>
      <c r="AA72" s="65" t="str">
        <f t="shared" si="50"/>
        <v/>
      </c>
      <c r="AB72" s="65" t="str">
        <f t="shared" si="51"/>
        <v/>
      </c>
      <c r="AC72" s="65" t="str">
        <f t="shared" si="52"/>
        <v/>
      </c>
      <c r="AD72" s="84" t="str">
        <f t="shared" si="53"/>
        <v/>
      </c>
      <c r="AE72" s="85" t="str">
        <f t="shared" si="54"/>
        <v/>
      </c>
      <c r="AF72" s="85" t="str">
        <f t="shared" si="55"/>
        <v/>
      </c>
      <c r="AG72" s="86" t="str">
        <f t="shared" si="56"/>
        <v/>
      </c>
      <c r="AH72" s="87" t="str">
        <f t="shared" si="57"/>
        <v/>
      </c>
      <c r="AI72" s="84" t="str">
        <f t="shared" si="58"/>
        <v/>
      </c>
      <c r="AJ72" s="84" t="str">
        <f t="shared" si="59"/>
        <v/>
      </c>
      <c r="AK72" s="88" t="str">
        <f t="shared" si="60"/>
        <v/>
      </c>
      <c r="AL72" s="65" t="str">
        <f t="shared" si="61"/>
        <v/>
      </c>
      <c r="AM72" s="84" t="str">
        <f t="shared" si="62"/>
        <v/>
      </c>
      <c r="AN72" s="85" t="str">
        <f t="shared" si="63"/>
        <v/>
      </c>
      <c r="AO72" s="85" t="str">
        <f t="shared" si="64"/>
        <v/>
      </c>
      <c r="AP72" s="86" t="str">
        <f t="shared" si="65"/>
        <v/>
      </c>
    </row>
    <row r="73" spans="1:42" s="76" customFormat="1" x14ac:dyDescent="0.25">
      <c r="A73" s="78">
        <f t="shared" si="72"/>
        <v>67</v>
      </c>
      <c r="B73" s="79"/>
      <c r="C73" s="79"/>
      <c r="D73" s="61"/>
      <c r="E73" s="180" t="str">
        <f>_xlfn.IFNA(HLOOKUP(TEXT(C73,"#"),Table_Conduit[#All],2,FALSE),"")</f>
        <v/>
      </c>
      <c r="F73" s="63" t="str">
        <f t="shared" si="69"/>
        <v/>
      </c>
      <c r="G73" s="61"/>
      <c r="H73" s="180" t="str">
        <f>_xlfn.IFNA(IF(HLOOKUP(TEXT(C73,"#"),Table_BoxMaterial[#All],2,FALSE)=0,"",HLOOKUP(TEXT(C73,"#"),Table_BoxMaterial[#All],2,FALSE)),"")</f>
        <v/>
      </c>
      <c r="I73" s="183" t="str">
        <f>_xlfn.IFNA(HLOOKUP(TEXT(C73,"#"),Table_MountingKits[#All],2,FALSE),"")</f>
        <v/>
      </c>
      <c r="J73" s="183" t="str">
        <f>_xlfn.IFNA(HLOOKUP(H73,Table_BoxColors[#All],2,FALSE),"")</f>
        <v/>
      </c>
      <c r="K73" s="61" t="str">
        <f t="shared" si="70"/>
        <v/>
      </c>
      <c r="L73" s="64" t="str">
        <f t="shared" si="71"/>
        <v/>
      </c>
      <c r="M73" s="185" t="str">
        <f>_xlfn.IFNA("E-"&amp;VLOOKUP(C73,Table_PN_DeviceType[],2,TRUE),"")&amp;IF(D73&lt;&gt;"",IF(D73&gt;99,D73,IF(D73&gt;9,"0"&amp;D73,"00"&amp;D73))&amp;VLOOKUP(E73,Table_PN_ConduitSize[],2,FALSE)&amp;VLOOKUP(F73,Table_PN_ConduitColor[],2,FALSE)&amp;IF(G73&lt;10,"0"&amp;G73,G73)&amp;VLOOKUP(H73,Table_PN_BoxMaterial[],2,FALSE)&amp;IF(I73&lt;&gt;"",VLOOKUP(I73,Table_PN_MountingKit[],2,FALSE)&amp;IF(OR(J73="Yes"),VLOOKUP(F73,Table_PN_BoxColor[],2,FALSE),"")&amp;VLOOKUP(K73,Table_PN_CircuitBreaker[],2,FALSE),""),"")</f>
        <v/>
      </c>
      <c r="N73" s="65"/>
      <c r="O73" s="65"/>
      <c r="P73" s="65"/>
      <c r="Q73" s="65"/>
      <c r="R73" s="65"/>
      <c r="S73" s="170" t="str">
        <f>IFERROR(VLOOKUP(C73,Table_DevicePN[],2,FALSE),"")</f>
        <v/>
      </c>
      <c r="T73" s="66" t="str">
        <f t="shared" si="44"/>
        <v/>
      </c>
      <c r="U73" s="80"/>
      <c r="V73" s="81" t="str">
        <f t="shared" si="45"/>
        <v/>
      </c>
      <c r="W73" s="65" t="str">
        <f t="shared" si="46"/>
        <v/>
      </c>
      <c r="X73" s="65" t="str">
        <f t="shared" si="47"/>
        <v/>
      </c>
      <c r="Y73" s="82" t="str">
        <f t="shared" si="48"/>
        <v/>
      </c>
      <c r="Z73" s="83" t="str">
        <f t="shared" si="49"/>
        <v/>
      </c>
      <c r="AA73" s="65" t="str">
        <f t="shared" si="50"/>
        <v/>
      </c>
      <c r="AB73" s="65" t="str">
        <f t="shared" si="51"/>
        <v/>
      </c>
      <c r="AC73" s="65" t="str">
        <f t="shared" si="52"/>
        <v/>
      </c>
      <c r="AD73" s="84" t="str">
        <f t="shared" si="53"/>
        <v/>
      </c>
      <c r="AE73" s="85" t="str">
        <f t="shared" si="54"/>
        <v/>
      </c>
      <c r="AF73" s="85" t="str">
        <f t="shared" si="55"/>
        <v/>
      </c>
      <c r="AG73" s="86" t="str">
        <f t="shared" si="56"/>
        <v/>
      </c>
      <c r="AH73" s="87" t="str">
        <f t="shared" si="57"/>
        <v/>
      </c>
      <c r="AI73" s="84" t="str">
        <f t="shared" si="58"/>
        <v/>
      </c>
      <c r="AJ73" s="84" t="str">
        <f t="shared" si="59"/>
        <v/>
      </c>
      <c r="AK73" s="88" t="str">
        <f t="shared" si="60"/>
        <v/>
      </c>
      <c r="AL73" s="65" t="str">
        <f t="shared" si="61"/>
        <v/>
      </c>
      <c r="AM73" s="84" t="str">
        <f t="shared" si="62"/>
        <v/>
      </c>
      <c r="AN73" s="85" t="str">
        <f t="shared" si="63"/>
        <v/>
      </c>
      <c r="AO73" s="85" t="str">
        <f t="shared" si="64"/>
        <v/>
      </c>
      <c r="AP73" s="86" t="str">
        <f t="shared" si="65"/>
        <v/>
      </c>
    </row>
    <row r="74" spans="1:42" s="76" customFormat="1" x14ac:dyDescent="0.25">
      <c r="A74" s="78">
        <f t="shared" si="72"/>
        <v>68</v>
      </c>
      <c r="B74" s="79"/>
      <c r="C74" s="79"/>
      <c r="D74" s="61"/>
      <c r="E74" s="180" t="str">
        <f>_xlfn.IFNA(HLOOKUP(TEXT(C74,"#"),Table_Conduit[#All],2,FALSE),"")</f>
        <v/>
      </c>
      <c r="F74" s="63" t="str">
        <f t="shared" si="69"/>
        <v/>
      </c>
      <c r="G74" s="61"/>
      <c r="H74" s="180" t="str">
        <f>_xlfn.IFNA(IF(HLOOKUP(TEXT(C74,"#"),Table_BoxMaterial[#All],2,FALSE)=0,"",HLOOKUP(TEXT(C74,"#"),Table_BoxMaterial[#All],2,FALSE)),"")</f>
        <v/>
      </c>
      <c r="I74" s="183" t="str">
        <f>_xlfn.IFNA(HLOOKUP(TEXT(C74,"#"),Table_MountingKits[#All],2,FALSE),"")</f>
        <v/>
      </c>
      <c r="J74" s="183" t="str">
        <f>_xlfn.IFNA(HLOOKUP(H74,Table_BoxColors[#All],2,FALSE),"")</f>
        <v/>
      </c>
      <c r="K74" s="61" t="str">
        <f t="shared" si="70"/>
        <v/>
      </c>
      <c r="L74" s="64" t="str">
        <f t="shared" si="71"/>
        <v/>
      </c>
      <c r="M74" s="185" t="str">
        <f>_xlfn.IFNA("E-"&amp;VLOOKUP(C74,Table_PN_DeviceType[],2,TRUE),"")&amp;IF(D74&lt;&gt;"",IF(D74&gt;99,D74,IF(D74&gt;9,"0"&amp;D74,"00"&amp;D74))&amp;VLOOKUP(E74,Table_PN_ConduitSize[],2,FALSE)&amp;VLOOKUP(F74,Table_PN_ConduitColor[],2,FALSE)&amp;IF(G74&lt;10,"0"&amp;G74,G74)&amp;VLOOKUP(H74,Table_PN_BoxMaterial[],2,FALSE)&amp;IF(I74&lt;&gt;"",VLOOKUP(I74,Table_PN_MountingKit[],2,FALSE)&amp;IF(OR(J74="Yes"),VLOOKUP(F74,Table_PN_BoxColor[],2,FALSE),"")&amp;VLOOKUP(K74,Table_PN_CircuitBreaker[],2,FALSE),""),"")</f>
        <v/>
      </c>
      <c r="N74" s="65"/>
      <c r="O74" s="65"/>
      <c r="P74" s="65"/>
      <c r="Q74" s="65"/>
      <c r="R74" s="65"/>
      <c r="S74" s="170" t="str">
        <f>IFERROR(VLOOKUP(C74,Table_DevicePN[],2,FALSE),"")</f>
        <v/>
      </c>
      <c r="T74" s="66" t="str">
        <f t="shared" si="44"/>
        <v/>
      </c>
      <c r="U74" s="80"/>
      <c r="V74" s="81" t="str">
        <f t="shared" si="45"/>
        <v/>
      </c>
      <c r="W74" s="65" t="str">
        <f t="shared" si="46"/>
        <v/>
      </c>
      <c r="X74" s="65" t="str">
        <f t="shared" si="47"/>
        <v/>
      </c>
      <c r="Y74" s="82" t="str">
        <f t="shared" si="48"/>
        <v/>
      </c>
      <c r="Z74" s="83" t="str">
        <f t="shared" si="49"/>
        <v/>
      </c>
      <c r="AA74" s="65" t="str">
        <f t="shared" si="50"/>
        <v/>
      </c>
      <c r="AB74" s="65" t="str">
        <f t="shared" si="51"/>
        <v/>
      </c>
      <c r="AC74" s="65" t="str">
        <f t="shared" si="52"/>
        <v/>
      </c>
      <c r="AD74" s="84" t="str">
        <f t="shared" si="53"/>
        <v/>
      </c>
      <c r="AE74" s="85" t="str">
        <f t="shared" si="54"/>
        <v/>
      </c>
      <c r="AF74" s="85" t="str">
        <f t="shared" si="55"/>
        <v/>
      </c>
      <c r="AG74" s="86" t="str">
        <f t="shared" si="56"/>
        <v/>
      </c>
      <c r="AH74" s="87" t="str">
        <f t="shared" si="57"/>
        <v/>
      </c>
      <c r="AI74" s="84" t="str">
        <f t="shared" si="58"/>
        <v/>
      </c>
      <c r="AJ74" s="84" t="str">
        <f t="shared" si="59"/>
        <v/>
      </c>
      <c r="AK74" s="88" t="str">
        <f t="shared" si="60"/>
        <v/>
      </c>
      <c r="AL74" s="65" t="str">
        <f t="shared" si="61"/>
        <v/>
      </c>
      <c r="AM74" s="84" t="str">
        <f t="shared" si="62"/>
        <v/>
      </c>
      <c r="AN74" s="85" t="str">
        <f t="shared" si="63"/>
        <v/>
      </c>
      <c r="AO74" s="85" t="str">
        <f t="shared" si="64"/>
        <v/>
      </c>
      <c r="AP74" s="86" t="str">
        <f t="shared" si="65"/>
        <v/>
      </c>
    </row>
    <row r="75" spans="1:42" s="76" customFormat="1" x14ac:dyDescent="0.25">
      <c r="A75" s="78">
        <f t="shared" si="72"/>
        <v>69</v>
      </c>
      <c r="B75" s="79"/>
      <c r="C75" s="79"/>
      <c r="D75" s="61"/>
      <c r="E75" s="180" t="str">
        <f>_xlfn.IFNA(HLOOKUP(TEXT(C75,"#"),Table_Conduit[#All],2,FALSE),"")</f>
        <v/>
      </c>
      <c r="F75" s="63" t="str">
        <f t="shared" ref="F75:F138" si="73">IF(C75&lt;&gt;"","BLACK","")</f>
        <v/>
      </c>
      <c r="G75" s="61"/>
      <c r="H75" s="180" t="str">
        <f>_xlfn.IFNA(IF(HLOOKUP(TEXT(C75,"#"),Table_BoxMaterial[#All],2,FALSE)=0,"",HLOOKUP(TEXT(C75,"#"),Table_BoxMaterial[#All],2,FALSE)),"")</f>
        <v/>
      </c>
      <c r="I75" s="183" t="str">
        <f>_xlfn.IFNA(HLOOKUP(TEXT(C75,"#"),Table_MountingKits[#All],2,FALSE),"")</f>
        <v/>
      </c>
      <c r="J75" s="183" t="str">
        <f>_xlfn.IFNA(HLOOKUP(H75,Table_BoxColors[#All],2,FALSE),"")</f>
        <v/>
      </c>
      <c r="K75" s="61" t="str">
        <f t="shared" ref="K75:K138" si="74">IF(C75&lt;&gt;"","No","")</f>
        <v/>
      </c>
      <c r="L75" s="64" t="str">
        <f t="shared" ref="L75:L138" si="75">IF(C75&lt;&gt;"",1,"")</f>
        <v/>
      </c>
      <c r="M75" s="185" t="str">
        <f>_xlfn.IFNA("E-"&amp;VLOOKUP(C75,Table_PN_DeviceType[],2,TRUE),"")&amp;IF(D75&lt;&gt;"",IF(D75&gt;99,D75,IF(D75&gt;9,"0"&amp;D75,"00"&amp;D75))&amp;VLOOKUP(E75,Table_PN_ConduitSize[],2,FALSE)&amp;VLOOKUP(F75,Table_PN_ConduitColor[],2,FALSE)&amp;IF(G75&lt;10,"0"&amp;G75,G75)&amp;VLOOKUP(H75,Table_PN_BoxMaterial[],2,FALSE)&amp;IF(I75&lt;&gt;"",VLOOKUP(I75,Table_PN_MountingKit[],2,FALSE)&amp;IF(OR(J75="Yes"),VLOOKUP(F75,Table_PN_BoxColor[],2,FALSE),"")&amp;VLOOKUP(K75,Table_PN_CircuitBreaker[],2,FALSE),""),"")</f>
        <v/>
      </c>
      <c r="N75" s="65"/>
      <c r="O75" s="65"/>
      <c r="P75" s="65"/>
      <c r="Q75" s="65"/>
      <c r="R75" s="65"/>
      <c r="S75" s="170" t="str">
        <f>IFERROR(VLOOKUP(C75,Table_DevicePN[],2,FALSE),"")</f>
        <v/>
      </c>
      <c r="T75" s="66" t="str">
        <f t="shared" ref="T75:T138" si="76">IF(LEN(D75)&gt;0,D75,"")</f>
        <v/>
      </c>
      <c r="U75" s="80"/>
      <c r="V75" s="81" t="str">
        <f t="shared" ref="V75:V138" si="77">IFERROR(VLOOKUP(C75,TechnicalDataLookup,2,FALSE),"")</f>
        <v/>
      </c>
      <c r="W75" s="65" t="str">
        <f t="shared" ref="W75:W138" si="78">IFERROR(VLOOKUP(C75,TechnicalDataLookup,3,FALSE),"")</f>
        <v/>
      </c>
      <c r="X75" s="65" t="str">
        <f t="shared" ref="X75:X138" si="79">IFERROR(VLOOKUP(C75,TechnicalDataLookup,4,FALSE),"")</f>
        <v/>
      </c>
      <c r="Y75" s="82" t="str">
        <f t="shared" ref="Y75:Y138" si="80">IFERROR(VLOOKUP(C75,TechnicalDataLookup,5,FALSE),"")</f>
        <v/>
      </c>
      <c r="Z75" s="83" t="str">
        <f t="shared" ref="Z75:Z138" si="81">IFERROR(VLOOKUP(C75,TechnicalDataLookup,6,FALSE),"")</f>
        <v/>
      </c>
      <c r="AA75" s="65" t="str">
        <f t="shared" ref="AA75:AA138" si="82">IFERROR(VLOOKUP(C75,TechnicalDataLookup,7,FALSE),"")</f>
        <v/>
      </c>
      <c r="AB75" s="65" t="str">
        <f t="shared" ref="AB75:AB138" si="83">IFERROR(VLOOKUP(C75,TechnicalDataLookup,8,FALSE),"")</f>
        <v/>
      </c>
      <c r="AC75" s="65" t="str">
        <f t="shared" ref="AC75:AC138" si="84">IFERROR(VLOOKUP(C75,TechnicalDataLookup,9,FALSE),"")</f>
        <v/>
      </c>
      <c r="AD75" s="84" t="str">
        <f t="shared" ref="AD75:AD138" si="85">IFERROR(VLOOKUP(C75,TechnicalDataLookup,10,FALSE),"")</f>
        <v/>
      </c>
      <c r="AE75" s="85" t="str">
        <f t="shared" ref="AE75:AE138" si="86">IFERROR(VLOOKUP(C75,TechnicalDataLookup,11,FALSE),"")</f>
        <v/>
      </c>
      <c r="AF75" s="85" t="str">
        <f t="shared" ref="AF75:AF138" si="87">IFERROR(VLOOKUP(C75,TechnicalDataLookup,12,FALSE),"")</f>
        <v/>
      </c>
      <c r="AG75" s="86" t="str">
        <f t="shared" ref="AG75:AG138" si="88">IFERROR(VLOOKUP(C75,TechnicalDataLookup,13,FALSE),"")</f>
        <v/>
      </c>
      <c r="AH75" s="87" t="str">
        <f t="shared" ref="AH75:AH138" si="89">IFERROR(VLOOKUP(C75,TechnicalDataLookup,14,FALSE),"")</f>
        <v/>
      </c>
      <c r="AI75" s="84" t="str">
        <f t="shared" ref="AI75:AI138" si="90">IFERROR(VLOOKUP(C75,TechnicalDataLookup,15,FALSE),"")</f>
        <v/>
      </c>
      <c r="AJ75" s="84" t="str">
        <f t="shared" ref="AJ75:AJ138" si="91">IFERROR(VLOOKUP(C75,TechnicalDataLookup,16,FALSE),"")</f>
        <v/>
      </c>
      <c r="AK75" s="88" t="str">
        <f t="shared" ref="AK75:AK138" si="92">IFERROR(VLOOKUP(C75,TechnicalDataLookup,17,FALSE),"")</f>
        <v/>
      </c>
      <c r="AL75" s="65" t="str">
        <f t="shared" ref="AL75:AL138" si="93">IFERROR(VLOOKUP(K75,TechnicalDataLookup,9,FALSE),"")</f>
        <v/>
      </c>
      <c r="AM75" s="84" t="str">
        <f t="shared" ref="AM75:AM138" si="94">IFERROR(VLOOKUP(K75,TechnicalDataLookup,10,FALSE),"")</f>
        <v/>
      </c>
      <c r="AN75" s="85" t="str">
        <f t="shared" ref="AN75:AN138" si="95">IFERROR(VLOOKUP(K75,TechnicalDataLookup,11,FALSE),"")</f>
        <v/>
      </c>
      <c r="AO75" s="85" t="str">
        <f t="shared" ref="AO75:AO138" si="96">IFERROR(VLOOKUP(K75,TechnicalDataLookup,12,FALSE),"")</f>
        <v/>
      </c>
      <c r="AP75" s="86" t="str">
        <f t="shared" ref="AP75:AP138" si="97">IFERROR(VLOOKUP(K75,TechnicalDataLookup,13,FALSE),"")</f>
        <v/>
      </c>
    </row>
    <row r="76" spans="1:42" s="76" customFormat="1" x14ac:dyDescent="0.25">
      <c r="A76" s="78">
        <f t="shared" si="72"/>
        <v>70</v>
      </c>
      <c r="B76" s="79"/>
      <c r="C76" s="79"/>
      <c r="D76" s="61"/>
      <c r="E76" s="180" t="str">
        <f>_xlfn.IFNA(HLOOKUP(TEXT(C76,"#"),Table_Conduit[#All],2,FALSE),"")</f>
        <v/>
      </c>
      <c r="F76" s="63" t="str">
        <f t="shared" si="73"/>
        <v/>
      </c>
      <c r="G76" s="61"/>
      <c r="H76" s="180" t="str">
        <f>_xlfn.IFNA(IF(HLOOKUP(TEXT(C76,"#"),Table_BoxMaterial[#All],2,FALSE)=0,"",HLOOKUP(TEXT(C76,"#"),Table_BoxMaterial[#All],2,FALSE)),"")</f>
        <v/>
      </c>
      <c r="I76" s="183" t="str">
        <f>_xlfn.IFNA(HLOOKUP(TEXT(C76,"#"),Table_MountingKits[#All],2,FALSE),"")</f>
        <v/>
      </c>
      <c r="J76" s="183" t="str">
        <f>_xlfn.IFNA(HLOOKUP(H76,Table_BoxColors[#All],2,FALSE),"")</f>
        <v/>
      </c>
      <c r="K76" s="61" t="str">
        <f t="shared" si="74"/>
        <v/>
      </c>
      <c r="L76" s="64" t="str">
        <f t="shared" si="75"/>
        <v/>
      </c>
      <c r="M76" s="185" t="str">
        <f>_xlfn.IFNA("E-"&amp;VLOOKUP(C76,Table_PN_DeviceType[],2,TRUE),"")&amp;IF(D76&lt;&gt;"",IF(D76&gt;99,D76,IF(D76&gt;9,"0"&amp;D76,"00"&amp;D76))&amp;VLOOKUP(E76,Table_PN_ConduitSize[],2,FALSE)&amp;VLOOKUP(F76,Table_PN_ConduitColor[],2,FALSE)&amp;IF(G76&lt;10,"0"&amp;G76,G76)&amp;VLOOKUP(H76,Table_PN_BoxMaterial[],2,FALSE)&amp;IF(I76&lt;&gt;"",VLOOKUP(I76,Table_PN_MountingKit[],2,FALSE)&amp;IF(OR(J76="Yes"),VLOOKUP(F76,Table_PN_BoxColor[],2,FALSE),"")&amp;VLOOKUP(K76,Table_PN_CircuitBreaker[],2,FALSE),""),"")</f>
        <v/>
      </c>
      <c r="N76" s="65"/>
      <c r="O76" s="65"/>
      <c r="P76" s="65"/>
      <c r="Q76" s="65"/>
      <c r="R76" s="65"/>
      <c r="S76" s="170" t="str">
        <f>IFERROR(VLOOKUP(C76,Table_DevicePN[],2,FALSE),"")</f>
        <v/>
      </c>
      <c r="T76" s="66" t="str">
        <f t="shared" si="76"/>
        <v/>
      </c>
      <c r="U76" s="80"/>
      <c r="V76" s="81" t="str">
        <f t="shared" si="77"/>
        <v/>
      </c>
      <c r="W76" s="65" t="str">
        <f t="shared" si="78"/>
        <v/>
      </c>
      <c r="X76" s="65" t="str">
        <f t="shared" si="79"/>
        <v/>
      </c>
      <c r="Y76" s="82" t="str">
        <f t="shared" si="80"/>
        <v/>
      </c>
      <c r="Z76" s="83" t="str">
        <f t="shared" si="81"/>
        <v/>
      </c>
      <c r="AA76" s="65" t="str">
        <f t="shared" si="82"/>
        <v/>
      </c>
      <c r="AB76" s="65" t="str">
        <f t="shared" si="83"/>
        <v/>
      </c>
      <c r="AC76" s="65" t="str">
        <f t="shared" si="84"/>
        <v/>
      </c>
      <c r="AD76" s="84" t="str">
        <f t="shared" si="85"/>
        <v/>
      </c>
      <c r="AE76" s="85" t="str">
        <f t="shared" si="86"/>
        <v/>
      </c>
      <c r="AF76" s="85" t="str">
        <f t="shared" si="87"/>
        <v/>
      </c>
      <c r="AG76" s="86" t="str">
        <f t="shared" si="88"/>
        <v/>
      </c>
      <c r="AH76" s="87" t="str">
        <f t="shared" si="89"/>
        <v/>
      </c>
      <c r="AI76" s="84" t="str">
        <f t="shared" si="90"/>
        <v/>
      </c>
      <c r="AJ76" s="84" t="str">
        <f t="shared" si="91"/>
        <v/>
      </c>
      <c r="AK76" s="88" t="str">
        <f t="shared" si="92"/>
        <v/>
      </c>
      <c r="AL76" s="65" t="str">
        <f t="shared" si="93"/>
        <v/>
      </c>
      <c r="AM76" s="84" t="str">
        <f t="shared" si="94"/>
        <v/>
      </c>
      <c r="AN76" s="85" t="str">
        <f t="shared" si="95"/>
        <v/>
      </c>
      <c r="AO76" s="85" t="str">
        <f t="shared" si="96"/>
        <v/>
      </c>
      <c r="AP76" s="86" t="str">
        <f t="shared" si="97"/>
        <v/>
      </c>
    </row>
    <row r="77" spans="1:42" s="76" customFormat="1" x14ac:dyDescent="0.25">
      <c r="A77" s="78">
        <f t="shared" si="72"/>
        <v>71</v>
      </c>
      <c r="B77" s="79"/>
      <c r="C77" s="79"/>
      <c r="D77" s="61"/>
      <c r="E77" s="180" t="str">
        <f>_xlfn.IFNA(HLOOKUP(TEXT(C77,"#"),Table_Conduit[#All],2,FALSE),"")</f>
        <v/>
      </c>
      <c r="F77" s="63" t="str">
        <f t="shared" si="73"/>
        <v/>
      </c>
      <c r="G77" s="61"/>
      <c r="H77" s="180" t="str">
        <f>_xlfn.IFNA(IF(HLOOKUP(TEXT(C77,"#"),Table_BoxMaterial[#All],2,FALSE)=0,"",HLOOKUP(TEXT(C77,"#"),Table_BoxMaterial[#All],2,FALSE)),"")</f>
        <v/>
      </c>
      <c r="I77" s="183" t="str">
        <f>_xlfn.IFNA(HLOOKUP(TEXT(C77,"#"),Table_MountingKits[#All],2,FALSE),"")</f>
        <v/>
      </c>
      <c r="J77" s="183" t="str">
        <f>_xlfn.IFNA(HLOOKUP(H77,Table_BoxColors[#All],2,FALSE),"")</f>
        <v/>
      </c>
      <c r="K77" s="61" t="str">
        <f t="shared" si="74"/>
        <v/>
      </c>
      <c r="L77" s="64" t="str">
        <f t="shared" si="75"/>
        <v/>
      </c>
      <c r="M77" s="185" t="str">
        <f>_xlfn.IFNA("E-"&amp;VLOOKUP(C77,Table_PN_DeviceType[],2,TRUE),"")&amp;IF(D77&lt;&gt;"",IF(D77&gt;99,D77,IF(D77&gt;9,"0"&amp;D77,"00"&amp;D77))&amp;VLOOKUP(E77,Table_PN_ConduitSize[],2,FALSE)&amp;VLOOKUP(F77,Table_PN_ConduitColor[],2,FALSE)&amp;IF(G77&lt;10,"0"&amp;G77,G77)&amp;VLOOKUP(H77,Table_PN_BoxMaterial[],2,FALSE)&amp;IF(I77&lt;&gt;"",VLOOKUP(I77,Table_PN_MountingKit[],2,FALSE)&amp;IF(OR(J77="Yes"),VLOOKUP(F77,Table_PN_BoxColor[],2,FALSE),"")&amp;VLOOKUP(K77,Table_PN_CircuitBreaker[],2,FALSE),""),"")</f>
        <v/>
      </c>
      <c r="N77" s="65"/>
      <c r="O77" s="65"/>
      <c r="P77" s="65"/>
      <c r="Q77" s="65"/>
      <c r="R77" s="65"/>
      <c r="S77" s="170" t="str">
        <f>IFERROR(VLOOKUP(C77,Table_DevicePN[],2,FALSE),"")</f>
        <v/>
      </c>
      <c r="T77" s="66" t="str">
        <f t="shared" si="76"/>
        <v/>
      </c>
      <c r="U77" s="80"/>
      <c r="V77" s="81" t="str">
        <f t="shared" si="77"/>
        <v/>
      </c>
      <c r="W77" s="65" t="str">
        <f t="shared" si="78"/>
        <v/>
      </c>
      <c r="X77" s="65" t="str">
        <f t="shared" si="79"/>
        <v/>
      </c>
      <c r="Y77" s="82" t="str">
        <f t="shared" si="80"/>
        <v/>
      </c>
      <c r="Z77" s="83" t="str">
        <f t="shared" si="81"/>
        <v/>
      </c>
      <c r="AA77" s="65" t="str">
        <f t="shared" si="82"/>
        <v/>
      </c>
      <c r="AB77" s="65" t="str">
        <f t="shared" si="83"/>
        <v/>
      </c>
      <c r="AC77" s="65" t="str">
        <f t="shared" si="84"/>
        <v/>
      </c>
      <c r="AD77" s="84" t="str">
        <f t="shared" si="85"/>
        <v/>
      </c>
      <c r="AE77" s="85" t="str">
        <f t="shared" si="86"/>
        <v/>
      </c>
      <c r="AF77" s="85" t="str">
        <f t="shared" si="87"/>
        <v/>
      </c>
      <c r="AG77" s="86" t="str">
        <f t="shared" si="88"/>
        <v/>
      </c>
      <c r="AH77" s="87" t="str">
        <f t="shared" si="89"/>
        <v/>
      </c>
      <c r="AI77" s="84" t="str">
        <f t="shared" si="90"/>
        <v/>
      </c>
      <c r="AJ77" s="84" t="str">
        <f t="shared" si="91"/>
        <v/>
      </c>
      <c r="AK77" s="88" t="str">
        <f t="shared" si="92"/>
        <v/>
      </c>
      <c r="AL77" s="65" t="str">
        <f t="shared" si="93"/>
        <v/>
      </c>
      <c r="AM77" s="84" t="str">
        <f t="shared" si="94"/>
        <v/>
      </c>
      <c r="AN77" s="85" t="str">
        <f t="shared" si="95"/>
        <v/>
      </c>
      <c r="AO77" s="85" t="str">
        <f t="shared" si="96"/>
        <v/>
      </c>
      <c r="AP77" s="86" t="str">
        <f t="shared" si="97"/>
        <v/>
      </c>
    </row>
    <row r="78" spans="1:42" s="76" customFormat="1" x14ac:dyDescent="0.25">
      <c r="A78" s="78">
        <f t="shared" si="72"/>
        <v>72</v>
      </c>
      <c r="B78" s="79"/>
      <c r="C78" s="79"/>
      <c r="D78" s="61"/>
      <c r="E78" s="180" t="str">
        <f>_xlfn.IFNA(HLOOKUP(TEXT(C78,"#"),Table_Conduit[#All],2,FALSE),"")</f>
        <v/>
      </c>
      <c r="F78" s="63" t="str">
        <f t="shared" si="73"/>
        <v/>
      </c>
      <c r="G78" s="61"/>
      <c r="H78" s="180" t="str">
        <f>_xlfn.IFNA(IF(HLOOKUP(TEXT(C78,"#"),Table_BoxMaterial[#All],2,FALSE)=0,"",HLOOKUP(TEXT(C78,"#"),Table_BoxMaterial[#All],2,FALSE)),"")</f>
        <v/>
      </c>
      <c r="I78" s="183" t="str">
        <f>_xlfn.IFNA(HLOOKUP(TEXT(C78,"#"),Table_MountingKits[#All],2,FALSE),"")</f>
        <v/>
      </c>
      <c r="J78" s="183" t="str">
        <f>_xlfn.IFNA(HLOOKUP(H78,Table_BoxColors[#All],2,FALSE),"")</f>
        <v/>
      </c>
      <c r="K78" s="61" t="str">
        <f t="shared" si="74"/>
        <v/>
      </c>
      <c r="L78" s="64" t="str">
        <f t="shared" si="75"/>
        <v/>
      </c>
      <c r="M78" s="185" t="str">
        <f>_xlfn.IFNA("E-"&amp;VLOOKUP(C78,Table_PN_DeviceType[],2,TRUE),"")&amp;IF(D78&lt;&gt;"",IF(D78&gt;99,D78,IF(D78&gt;9,"0"&amp;D78,"00"&amp;D78))&amp;VLOOKUP(E78,Table_PN_ConduitSize[],2,FALSE)&amp;VLOOKUP(F78,Table_PN_ConduitColor[],2,FALSE)&amp;IF(G78&lt;10,"0"&amp;G78,G78)&amp;VLOOKUP(H78,Table_PN_BoxMaterial[],2,FALSE)&amp;IF(I78&lt;&gt;"",VLOOKUP(I78,Table_PN_MountingKit[],2,FALSE)&amp;IF(OR(J78="Yes"),VLOOKUP(F78,Table_PN_BoxColor[],2,FALSE),"")&amp;VLOOKUP(K78,Table_PN_CircuitBreaker[],2,FALSE),""),"")</f>
        <v/>
      </c>
      <c r="N78" s="65"/>
      <c r="O78" s="65"/>
      <c r="P78" s="65"/>
      <c r="Q78" s="65"/>
      <c r="R78" s="65"/>
      <c r="S78" s="170" t="str">
        <f>IFERROR(VLOOKUP(C78,Table_DevicePN[],2,FALSE),"")</f>
        <v/>
      </c>
      <c r="T78" s="66" t="str">
        <f t="shared" si="76"/>
        <v/>
      </c>
      <c r="U78" s="80"/>
      <c r="V78" s="81" t="str">
        <f t="shared" si="77"/>
        <v/>
      </c>
      <c r="W78" s="65" t="str">
        <f t="shared" si="78"/>
        <v/>
      </c>
      <c r="X78" s="65" t="str">
        <f t="shared" si="79"/>
        <v/>
      </c>
      <c r="Y78" s="82" t="str">
        <f t="shared" si="80"/>
        <v/>
      </c>
      <c r="Z78" s="83" t="str">
        <f t="shared" si="81"/>
        <v/>
      </c>
      <c r="AA78" s="65" t="str">
        <f t="shared" si="82"/>
        <v/>
      </c>
      <c r="AB78" s="65" t="str">
        <f t="shared" si="83"/>
        <v/>
      </c>
      <c r="AC78" s="65" t="str">
        <f t="shared" si="84"/>
        <v/>
      </c>
      <c r="AD78" s="84" t="str">
        <f t="shared" si="85"/>
        <v/>
      </c>
      <c r="AE78" s="85" t="str">
        <f t="shared" si="86"/>
        <v/>
      </c>
      <c r="AF78" s="85" t="str">
        <f t="shared" si="87"/>
        <v/>
      </c>
      <c r="AG78" s="86" t="str">
        <f t="shared" si="88"/>
        <v/>
      </c>
      <c r="AH78" s="87" t="str">
        <f t="shared" si="89"/>
        <v/>
      </c>
      <c r="AI78" s="84" t="str">
        <f t="shared" si="90"/>
        <v/>
      </c>
      <c r="AJ78" s="84" t="str">
        <f t="shared" si="91"/>
        <v/>
      </c>
      <c r="AK78" s="88" t="str">
        <f t="shared" si="92"/>
        <v/>
      </c>
      <c r="AL78" s="65" t="str">
        <f t="shared" si="93"/>
        <v/>
      </c>
      <c r="AM78" s="84" t="str">
        <f t="shared" si="94"/>
        <v/>
      </c>
      <c r="AN78" s="85" t="str">
        <f t="shared" si="95"/>
        <v/>
      </c>
      <c r="AO78" s="85" t="str">
        <f t="shared" si="96"/>
        <v/>
      </c>
      <c r="AP78" s="86" t="str">
        <f t="shared" si="97"/>
        <v/>
      </c>
    </row>
    <row r="79" spans="1:42" s="76" customFormat="1" x14ac:dyDescent="0.25">
      <c r="A79" s="78">
        <f t="shared" si="72"/>
        <v>73</v>
      </c>
      <c r="B79" s="79"/>
      <c r="C79" s="79"/>
      <c r="D79" s="61"/>
      <c r="E79" s="180" t="str">
        <f>_xlfn.IFNA(HLOOKUP(TEXT(C79,"#"),Table_Conduit[#All],2,FALSE),"")</f>
        <v/>
      </c>
      <c r="F79" s="63" t="str">
        <f t="shared" si="73"/>
        <v/>
      </c>
      <c r="G79" s="61"/>
      <c r="H79" s="180" t="str">
        <f>_xlfn.IFNA(IF(HLOOKUP(TEXT(C79,"#"),Table_BoxMaterial[#All],2,FALSE)=0,"",HLOOKUP(TEXT(C79,"#"),Table_BoxMaterial[#All],2,FALSE)),"")</f>
        <v/>
      </c>
      <c r="I79" s="183" t="str">
        <f>_xlfn.IFNA(HLOOKUP(TEXT(C79,"#"),Table_MountingKits[#All],2,FALSE),"")</f>
        <v/>
      </c>
      <c r="J79" s="183" t="str">
        <f>_xlfn.IFNA(HLOOKUP(H79,Table_BoxColors[#All],2,FALSE),"")</f>
        <v/>
      </c>
      <c r="K79" s="61" t="str">
        <f t="shared" si="74"/>
        <v/>
      </c>
      <c r="L79" s="64" t="str">
        <f t="shared" si="75"/>
        <v/>
      </c>
      <c r="M79" s="185" t="str">
        <f>_xlfn.IFNA("E-"&amp;VLOOKUP(C79,Table_PN_DeviceType[],2,TRUE),"")&amp;IF(D79&lt;&gt;"",IF(D79&gt;99,D79,IF(D79&gt;9,"0"&amp;D79,"00"&amp;D79))&amp;VLOOKUP(E79,Table_PN_ConduitSize[],2,FALSE)&amp;VLOOKUP(F79,Table_PN_ConduitColor[],2,FALSE)&amp;IF(G79&lt;10,"0"&amp;G79,G79)&amp;VLOOKUP(H79,Table_PN_BoxMaterial[],2,FALSE)&amp;IF(I79&lt;&gt;"",VLOOKUP(I79,Table_PN_MountingKit[],2,FALSE)&amp;IF(OR(J79="Yes"),VLOOKUP(F79,Table_PN_BoxColor[],2,FALSE),"")&amp;VLOOKUP(K79,Table_PN_CircuitBreaker[],2,FALSE),""),"")</f>
        <v/>
      </c>
      <c r="N79" s="65"/>
      <c r="O79" s="65"/>
      <c r="P79" s="65"/>
      <c r="Q79" s="65"/>
      <c r="R79" s="65"/>
      <c r="S79" s="170" t="str">
        <f>IFERROR(VLOOKUP(C79,Table_DevicePN[],2,FALSE),"")</f>
        <v/>
      </c>
      <c r="T79" s="66" t="str">
        <f t="shared" si="76"/>
        <v/>
      </c>
      <c r="U79" s="80"/>
      <c r="V79" s="81" t="str">
        <f t="shared" si="77"/>
        <v/>
      </c>
      <c r="W79" s="65" t="str">
        <f t="shared" si="78"/>
        <v/>
      </c>
      <c r="X79" s="65" t="str">
        <f t="shared" si="79"/>
        <v/>
      </c>
      <c r="Y79" s="82" t="str">
        <f t="shared" si="80"/>
        <v/>
      </c>
      <c r="Z79" s="83" t="str">
        <f t="shared" si="81"/>
        <v/>
      </c>
      <c r="AA79" s="65" t="str">
        <f t="shared" si="82"/>
        <v/>
      </c>
      <c r="AB79" s="65" t="str">
        <f t="shared" si="83"/>
        <v/>
      </c>
      <c r="AC79" s="65" t="str">
        <f t="shared" si="84"/>
        <v/>
      </c>
      <c r="AD79" s="84" t="str">
        <f t="shared" si="85"/>
        <v/>
      </c>
      <c r="AE79" s="85" t="str">
        <f t="shared" si="86"/>
        <v/>
      </c>
      <c r="AF79" s="85" t="str">
        <f t="shared" si="87"/>
        <v/>
      </c>
      <c r="AG79" s="86" t="str">
        <f t="shared" si="88"/>
        <v/>
      </c>
      <c r="AH79" s="87" t="str">
        <f t="shared" si="89"/>
        <v/>
      </c>
      <c r="AI79" s="84" t="str">
        <f t="shared" si="90"/>
        <v/>
      </c>
      <c r="AJ79" s="84" t="str">
        <f t="shared" si="91"/>
        <v/>
      </c>
      <c r="AK79" s="88" t="str">
        <f t="shared" si="92"/>
        <v/>
      </c>
      <c r="AL79" s="65" t="str">
        <f t="shared" si="93"/>
        <v/>
      </c>
      <c r="AM79" s="84" t="str">
        <f t="shared" si="94"/>
        <v/>
      </c>
      <c r="AN79" s="85" t="str">
        <f t="shared" si="95"/>
        <v/>
      </c>
      <c r="AO79" s="85" t="str">
        <f t="shared" si="96"/>
        <v/>
      </c>
      <c r="AP79" s="86" t="str">
        <f t="shared" si="97"/>
        <v/>
      </c>
    </row>
    <row r="80" spans="1:42" s="76" customFormat="1" x14ac:dyDescent="0.25">
      <c r="A80" s="78">
        <f t="shared" si="72"/>
        <v>74</v>
      </c>
      <c r="B80" s="79"/>
      <c r="C80" s="79"/>
      <c r="D80" s="61"/>
      <c r="E80" s="180" t="str">
        <f>_xlfn.IFNA(HLOOKUP(TEXT(C80,"#"),Table_Conduit[#All],2,FALSE),"")</f>
        <v/>
      </c>
      <c r="F80" s="63" t="str">
        <f t="shared" si="73"/>
        <v/>
      </c>
      <c r="G80" s="61"/>
      <c r="H80" s="180" t="str">
        <f>_xlfn.IFNA(IF(HLOOKUP(TEXT(C80,"#"),Table_BoxMaterial[#All],2,FALSE)=0,"",HLOOKUP(TEXT(C80,"#"),Table_BoxMaterial[#All],2,FALSE)),"")</f>
        <v/>
      </c>
      <c r="I80" s="183" t="str">
        <f>_xlfn.IFNA(HLOOKUP(TEXT(C80,"#"),Table_MountingKits[#All],2,FALSE),"")</f>
        <v/>
      </c>
      <c r="J80" s="183" t="str">
        <f>_xlfn.IFNA(HLOOKUP(H80,Table_BoxColors[#All],2,FALSE),"")</f>
        <v/>
      </c>
      <c r="K80" s="61" t="str">
        <f t="shared" si="74"/>
        <v/>
      </c>
      <c r="L80" s="64" t="str">
        <f t="shared" si="75"/>
        <v/>
      </c>
      <c r="M80" s="185" t="str">
        <f>_xlfn.IFNA("E-"&amp;VLOOKUP(C80,Table_PN_DeviceType[],2,TRUE),"")&amp;IF(D80&lt;&gt;"",IF(D80&gt;99,D80,IF(D80&gt;9,"0"&amp;D80,"00"&amp;D80))&amp;VLOOKUP(E80,Table_PN_ConduitSize[],2,FALSE)&amp;VLOOKUP(F80,Table_PN_ConduitColor[],2,FALSE)&amp;IF(G80&lt;10,"0"&amp;G80,G80)&amp;VLOOKUP(H80,Table_PN_BoxMaterial[],2,FALSE)&amp;IF(I80&lt;&gt;"",VLOOKUP(I80,Table_PN_MountingKit[],2,FALSE)&amp;IF(OR(J80="Yes"),VLOOKUP(F80,Table_PN_BoxColor[],2,FALSE),"")&amp;VLOOKUP(K80,Table_PN_CircuitBreaker[],2,FALSE),""),"")</f>
        <v/>
      </c>
      <c r="N80" s="65"/>
      <c r="O80" s="65"/>
      <c r="P80" s="65"/>
      <c r="Q80" s="65"/>
      <c r="R80" s="65"/>
      <c r="S80" s="170" t="str">
        <f>IFERROR(VLOOKUP(C80,Table_DevicePN[],2,FALSE),"")</f>
        <v/>
      </c>
      <c r="T80" s="66" t="str">
        <f t="shared" si="76"/>
        <v/>
      </c>
      <c r="U80" s="80"/>
      <c r="V80" s="81" t="str">
        <f t="shared" si="77"/>
        <v/>
      </c>
      <c r="W80" s="65" t="str">
        <f t="shared" si="78"/>
        <v/>
      </c>
      <c r="X80" s="65" t="str">
        <f t="shared" si="79"/>
        <v/>
      </c>
      <c r="Y80" s="82" t="str">
        <f t="shared" si="80"/>
        <v/>
      </c>
      <c r="Z80" s="83" t="str">
        <f t="shared" si="81"/>
        <v/>
      </c>
      <c r="AA80" s="65" t="str">
        <f t="shared" si="82"/>
        <v/>
      </c>
      <c r="AB80" s="65" t="str">
        <f t="shared" si="83"/>
        <v/>
      </c>
      <c r="AC80" s="65" t="str">
        <f t="shared" si="84"/>
        <v/>
      </c>
      <c r="AD80" s="84" t="str">
        <f t="shared" si="85"/>
        <v/>
      </c>
      <c r="AE80" s="85" t="str">
        <f t="shared" si="86"/>
        <v/>
      </c>
      <c r="AF80" s="85" t="str">
        <f t="shared" si="87"/>
        <v/>
      </c>
      <c r="AG80" s="86" t="str">
        <f t="shared" si="88"/>
        <v/>
      </c>
      <c r="AH80" s="87" t="str">
        <f t="shared" si="89"/>
        <v/>
      </c>
      <c r="AI80" s="84" t="str">
        <f t="shared" si="90"/>
        <v/>
      </c>
      <c r="AJ80" s="84" t="str">
        <f t="shared" si="91"/>
        <v/>
      </c>
      <c r="AK80" s="88" t="str">
        <f t="shared" si="92"/>
        <v/>
      </c>
      <c r="AL80" s="65" t="str">
        <f t="shared" si="93"/>
        <v/>
      </c>
      <c r="AM80" s="84" t="str">
        <f t="shared" si="94"/>
        <v/>
      </c>
      <c r="AN80" s="85" t="str">
        <f t="shared" si="95"/>
        <v/>
      </c>
      <c r="AO80" s="85" t="str">
        <f t="shared" si="96"/>
        <v/>
      </c>
      <c r="AP80" s="86" t="str">
        <f t="shared" si="97"/>
        <v/>
      </c>
    </row>
    <row r="81" spans="1:42" s="76" customFormat="1" x14ac:dyDescent="0.25">
      <c r="A81" s="78">
        <f t="shared" si="72"/>
        <v>75</v>
      </c>
      <c r="B81" s="79"/>
      <c r="C81" s="79"/>
      <c r="D81" s="61"/>
      <c r="E81" s="180" t="str">
        <f>_xlfn.IFNA(HLOOKUP(TEXT(C81,"#"),Table_Conduit[#All],2,FALSE),"")</f>
        <v/>
      </c>
      <c r="F81" s="63" t="str">
        <f t="shared" si="73"/>
        <v/>
      </c>
      <c r="G81" s="61"/>
      <c r="H81" s="180" t="str">
        <f>_xlfn.IFNA(IF(HLOOKUP(TEXT(C81,"#"),Table_BoxMaterial[#All],2,FALSE)=0,"",HLOOKUP(TEXT(C81,"#"),Table_BoxMaterial[#All],2,FALSE)),"")</f>
        <v/>
      </c>
      <c r="I81" s="183" t="str">
        <f>_xlfn.IFNA(HLOOKUP(TEXT(C81,"#"),Table_MountingKits[#All],2,FALSE),"")</f>
        <v/>
      </c>
      <c r="J81" s="183" t="str">
        <f>_xlfn.IFNA(HLOOKUP(H81,Table_BoxColors[#All],2,FALSE),"")</f>
        <v/>
      </c>
      <c r="K81" s="61" t="str">
        <f t="shared" si="74"/>
        <v/>
      </c>
      <c r="L81" s="64" t="str">
        <f t="shared" si="75"/>
        <v/>
      </c>
      <c r="M81" s="185" t="str">
        <f>_xlfn.IFNA("E-"&amp;VLOOKUP(C81,Table_PN_DeviceType[],2,TRUE),"")&amp;IF(D81&lt;&gt;"",IF(D81&gt;99,D81,IF(D81&gt;9,"0"&amp;D81,"00"&amp;D81))&amp;VLOOKUP(E81,Table_PN_ConduitSize[],2,FALSE)&amp;VLOOKUP(F81,Table_PN_ConduitColor[],2,FALSE)&amp;IF(G81&lt;10,"0"&amp;G81,G81)&amp;VLOOKUP(H81,Table_PN_BoxMaterial[],2,FALSE)&amp;IF(I81&lt;&gt;"",VLOOKUP(I81,Table_PN_MountingKit[],2,FALSE)&amp;IF(OR(J81="Yes"),VLOOKUP(F81,Table_PN_BoxColor[],2,FALSE),"")&amp;VLOOKUP(K81,Table_PN_CircuitBreaker[],2,FALSE),""),"")</f>
        <v/>
      </c>
      <c r="N81" s="65"/>
      <c r="O81" s="65"/>
      <c r="P81" s="65"/>
      <c r="Q81" s="65"/>
      <c r="R81" s="65"/>
      <c r="S81" s="170" t="str">
        <f>IFERROR(VLOOKUP(C81,Table_DevicePN[],2,FALSE),"")</f>
        <v/>
      </c>
      <c r="T81" s="66" t="str">
        <f t="shared" si="76"/>
        <v/>
      </c>
      <c r="U81" s="80"/>
      <c r="V81" s="81" t="str">
        <f t="shared" si="77"/>
        <v/>
      </c>
      <c r="W81" s="65" t="str">
        <f t="shared" si="78"/>
        <v/>
      </c>
      <c r="X81" s="65" t="str">
        <f t="shared" si="79"/>
        <v/>
      </c>
      <c r="Y81" s="82" t="str">
        <f t="shared" si="80"/>
        <v/>
      </c>
      <c r="Z81" s="83" t="str">
        <f t="shared" si="81"/>
        <v/>
      </c>
      <c r="AA81" s="65" t="str">
        <f t="shared" si="82"/>
        <v/>
      </c>
      <c r="AB81" s="65" t="str">
        <f t="shared" si="83"/>
        <v/>
      </c>
      <c r="AC81" s="65" t="str">
        <f t="shared" si="84"/>
        <v/>
      </c>
      <c r="AD81" s="84" t="str">
        <f t="shared" si="85"/>
        <v/>
      </c>
      <c r="AE81" s="85" t="str">
        <f t="shared" si="86"/>
        <v/>
      </c>
      <c r="AF81" s="85" t="str">
        <f t="shared" si="87"/>
        <v/>
      </c>
      <c r="AG81" s="86" t="str">
        <f t="shared" si="88"/>
        <v/>
      </c>
      <c r="AH81" s="87" t="str">
        <f t="shared" si="89"/>
        <v/>
      </c>
      <c r="AI81" s="84" t="str">
        <f t="shared" si="90"/>
        <v/>
      </c>
      <c r="AJ81" s="84" t="str">
        <f t="shared" si="91"/>
        <v/>
      </c>
      <c r="AK81" s="88" t="str">
        <f t="shared" si="92"/>
        <v/>
      </c>
      <c r="AL81" s="65" t="str">
        <f t="shared" si="93"/>
        <v/>
      </c>
      <c r="AM81" s="84" t="str">
        <f t="shared" si="94"/>
        <v/>
      </c>
      <c r="AN81" s="85" t="str">
        <f t="shared" si="95"/>
        <v/>
      </c>
      <c r="AO81" s="85" t="str">
        <f t="shared" si="96"/>
        <v/>
      </c>
      <c r="AP81" s="86" t="str">
        <f t="shared" si="97"/>
        <v/>
      </c>
    </row>
    <row r="82" spans="1:42" s="76" customFormat="1" x14ac:dyDescent="0.25">
      <c r="A82" s="78">
        <f t="shared" si="72"/>
        <v>76</v>
      </c>
      <c r="B82" s="79"/>
      <c r="C82" s="79"/>
      <c r="D82" s="61"/>
      <c r="E82" s="180" t="str">
        <f>_xlfn.IFNA(HLOOKUP(TEXT(C82,"#"),Table_Conduit[#All],2,FALSE),"")</f>
        <v/>
      </c>
      <c r="F82" s="63" t="str">
        <f t="shared" si="73"/>
        <v/>
      </c>
      <c r="G82" s="61"/>
      <c r="H82" s="180" t="str">
        <f>_xlfn.IFNA(IF(HLOOKUP(TEXT(C82,"#"),Table_BoxMaterial[#All],2,FALSE)=0,"",HLOOKUP(TEXT(C82,"#"),Table_BoxMaterial[#All],2,FALSE)),"")</f>
        <v/>
      </c>
      <c r="I82" s="183" t="str">
        <f>_xlfn.IFNA(HLOOKUP(TEXT(C82,"#"),Table_MountingKits[#All],2,FALSE),"")</f>
        <v/>
      </c>
      <c r="J82" s="183" t="str">
        <f>_xlfn.IFNA(HLOOKUP(H82,Table_BoxColors[#All],2,FALSE),"")</f>
        <v/>
      </c>
      <c r="K82" s="61" t="str">
        <f t="shared" si="74"/>
        <v/>
      </c>
      <c r="L82" s="64" t="str">
        <f t="shared" si="75"/>
        <v/>
      </c>
      <c r="M82" s="185" t="str">
        <f>_xlfn.IFNA("E-"&amp;VLOOKUP(C82,Table_PN_DeviceType[],2,TRUE),"")&amp;IF(D82&lt;&gt;"",IF(D82&gt;99,D82,IF(D82&gt;9,"0"&amp;D82,"00"&amp;D82))&amp;VLOOKUP(E82,Table_PN_ConduitSize[],2,FALSE)&amp;VLOOKUP(F82,Table_PN_ConduitColor[],2,FALSE)&amp;IF(G82&lt;10,"0"&amp;G82,G82)&amp;VLOOKUP(H82,Table_PN_BoxMaterial[],2,FALSE)&amp;IF(I82&lt;&gt;"",VLOOKUP(I82,Table_PN_MountingKit[],2,FALSE)&amp;IF(OR(J82="Yes"),VLOOKUP(F82,Table_PN_BoxColor[],2,FALSE),"")&amp;VLOOKUP(K82,Table_PN_CircuitBreaker[],2,FALSE),""),"")</f>
        <v/>
      </c>
      <c r="N82" s="65"/>
      <c r="O82" s="65"/>
      <c r="P82" s="65"/>
      <c r="Q82" s="65"/>
      <c r="R82" s="65"/>
      <c r="S82" s="170" t="str">
        <f>IFERROR(VLOOKUP(C82,Table_DevicePN[],2,FALSE),"")</f>
        <v/>
      </c>
      <c r="T82" s="66" t="str">
        <f t="shared" si="76"/>
        <v/>
      </c>
      <c r="U82" s="80"/>
      <c r="V82" s="81" t="str">
        <f t="shared" si="77"/>
        <v/>
      </c>
      <c r="W82" s="65" t="str">
        <f t="shared" si="78"/>
        <v/>
      </c>
      <c r="X82" s="65" t="str">
        <f t="shared" si="79"/>
        <v/>
      </c>
      <c r="Y82" s="82" t="str">
        <f t="shared" si="80"/>
        <v/>
      </c>
      <c r="Z82" s="83" t="str">
        <f t="shared" si="81"/>
        <v/>
      </c>
      <c r="AA82" s="65" t="str">
        <f t="shared" si="82"/>
        <v/>
      </c>
      <c r="AB82" s="65" t="str">
        <f t="shared" si="83"/>
        <v/>
      </c>
      <c r="AC82" s="65" t="str">
        <f t="shared" si="84"/>
        <v/>
      </c>
      <c r="AD82" s="84" t="str">
        <f t="shared" si="85"/>
        <v/>
      </c>
      <c r="AE82" s="85" t="str">
        <f t="shared" si="86"/>
        <v/>
      </c>
      <c r="AF82" s="85" t="str">
        <f t="shared" si="87"/>
        <v/>
      </c>
      <c r="AG82" s="86" t="str">
        <f t="shared" si="88"/>
        <v/>
      </c>
      <c r="AH82" s="87" t="str">
        <f t="shared" si="89"/>
        <v/>
      </c>
      <c r="AI82" s="84" t="str">
        <f t="shared" si="90"/>
        <v/>
      </c>
      <c r="AJ82" s="84" t="str">
        <f t="shared" si="91"/>
        <v/>
      </c>
      <c r="AK82" s="88" t="str">
        <f t="shared" si="92"/>
        <v/>
      </c>
      <c r="AL82" s="65" t="str">
        <f t="shared" si="93"/>
        <v/>
      </c>
      <c r="AM82" s="84" t="str">
        <f t="shared" si="94"/>
        <v/>
      </c>
      <c r="AN82" s="85" t="str">
        <f t="shared" si="95"/>
        <v/>
      </c>
      <c r="AO82" s="85" t="str">
        <f t="shared" si="96"/>
        <v/>
      </c>
      <c r="AP82" s="86" t="str">
        <f t="shared" si="97"/>
        <v/>
      </c>
    </row>
    <row r="83" spans="1:42" s="76" customFormat="1" x14ac:dyDescent="0.25">
      <c r="A83" s="78">
        <f t="shared" si="72"/>
        <v>77</v>
      </c>
      <c r="B83" s="79"/>
      <c r="C83" s="79"/>
      <c r="D83" s="61"/>
      <c r="E83" s="180" t="str">
        <f>_xlfn.IFNA(HLOOKUP(TEXT(C83,"#"),Table_Conduit[#All],2,FALSE),"")</f>
        <v/>
      </c>
      <c r="F83" s="63" t="str">
        <f t="shared" si="73"/>
        <v/>
      </c>
      <c r="G83" s="61"/>
      <c r="H83" s="180" t="str">
        <f>_xlfn.IFNA(IF(HLOOKUP(TEXT(C83,"#"),Table_BoxMaterial[#All],2,FALSE)=0,"",HLOOKUP(TEXT(C83,"#"),Table_BoxMaterial[#All],2,FALSE)),"")</f>
        <v/>
      </c>
      <c r="I83" s="183" t="str">
        <f>_xlfn.IFNA(HLOOKUP(TEXT(C83,"#"),Table_MountingKits[#All],2,FALSE),"")</f>
        <v/>
      </c>
      <c r="J83" s="183" t="str">
        <f>_xlfn.IFNA(HLOOKUP(H83,Table_BoxColors[#All],2,FALSE),"")</f>
        <v/>
      </c>
      <c r="K83" s="61" t="str">
        <f t="shared" si="74"/>
        <v/>
      </c>
      <c r="L83" s="64" t="str">
        <f t="shared" si="75"/>
        <v/>
      </c>
      <c r="M83" s="185" t="str">
        <f>_xlfn.IFNA("E-"&amp;VLOOKUP(C83,Table_PN_DeviceType[],2,TRUE),"")&amp;IF(D83&lt;&gt;"",IF(D83&gt;99,D83,IF(D83&gt;9,"0"&amp;D83,"00"&amp;D83))&amp;VLOOKUP(E83,Table_PN_ConduitSize[],2,FALSE)&amp;VLOOKUP(F83,Table_PN_ConduitColor[],2,FALSE)&amp;IF(G83&lt;10,"0"&amp;G83,G83)&amp;VLOOKUP(H83,Table_PN_BoxMaterial[],2,FALSE)&amp;IF(I83&lt;&gt;"",VLOOKUP(I83,Table_PN_MountingKit[],2,FALSE)&amp;IF(OR(J83="Yes"),VLOOKUP(F83,Table_PN_BoxColor[],2,FALSE),"")&amp;VLOOKUP(K83,Table_PN_CircuitBreaker[],2,FALSE),""),"")</f>
        <v/>
      </c>
      <c r="N83" s="65"/>
      <c r="O83" s="65"/>
      <c r="P83" s="65"/>
      <c r="Q83" s="65"/>
      <c r="R83" s="65"/>
      <c r="S83" s="170" t="str">
        <f>IFERROR(VLOOKUP(C83,Table_DevicePN[],2,FALSE),"")</f>
        <v/>
      </c>
      <c r="T83" s="66" t="str">
        <f t="shared" si="76"/>
        <v/>
      </c>
      <c r="U83" s="80"/>
      <c r="V83" s="81" t="str">
        <f t="shared" si="77"/>
        <v/>
      </c>
      <c r="W83" s="65" t="str">
        <f t="shared" si="78"/>
        <v/>
      </c>
      <c r="X83" s="65" t="str">
        <f t="shared" si="79"/>
        <v/>
      </c>
      <c r="Y83" s="82" t="str">
        <f t="shared" si="80"/>
        <v/>
      </c>
      <c r="Z83" s="83" t="str">
        <f t="shared" si="81"/>
        <v/>
      </c>
      <c r="AA83" s="65" t="str">
        <f t="shared" si="82"/>
        <v/>
      </c>
      <c r="AB83" s="65" t="str">
        <f t="shared" si="83"/>
        <v/>
      </c>
      <c r="AC83" s="65" t="str">
        <f t="shared" si="84"/>
        <v/>
      </c>
      <c r="AD83" s="84" t="str">
        <f t="shared" si="85"/>
        <v/>
      </c>
      <c r="AE83" s="85" t="str">
        <f t="shared" si="86"/>
        <v/>
      </c>
      <c r="AF83" s="85" t="str">
        <f t="shared" si="87"/>
        <v/>
      </c>
      <c r="AG83" s="86" t="str">
        <f t="shared" si="88"/>
        <v/>
      </c>
      <c r="AH83" s="87" t="str">
        <f t="shared" si="89"/>
        <v/>
      </c>
      <c r="AI83" s="84" t="str">
        <f t="shared" si="90"/>
        <v/>
      </c>
      <c r="AJ83" s="84" t="str">
        <f t="shared" si="91"/>
        <v/>
      </c>
      <c r="AK83" s="88" t="str">
        <f t="shared" si="92"/>
        <v/>
      </c>
      <c r="AL83" s="65" t="str">
        <f t="shared" si="93"/>
        <v/>
      </c>
      <c r="AM83" s="84" t="str">
        <f t="shared" si="94"/>
        <v/>
      </c>
      <c r="AN83" s="85" t="str">
        <f t="shared" si="95"/>
        <v/>
      </c>
      <c r="AO83" s="85" t="str">
        <f t="shared" si="96"/>
        <v/>
      </c>
      <c r="AP83" s="86" t="str">
        <f t="shared" si="97"/>
        <v/>
      </c>
    </row>
    <row r="84" spans="1:42" s="76" customFormat="1" x14ac:dyDescent="0.25">
      <c r="A84" s="78">
        <f t="shared" si="72"/>
        <v>78</v>
      </c>
      <c r="B84" s="79"/>
      <c r="C84" s="79"/>
      <c r="D84" s="61"/>
      <c r="E84" s="180" t="str">
        <f>_xlfn.IFNA(HLOOKUP(TEXT(C84,"#"),Table_Conduit[#All],2,FALSE),"")</f>
        <v/>
      </c>
      <c r="F84" s="63" t="str">
        <f t="shared" si="73"/>
        <v/>
      </c>
      <c r="G84" s="61"/>
      <c r="H84" s="180" t="str">
        <f>_xlfn.IFNA(IF(HLOOKUP(TEXT(C84,"#"),Table_BoxMaterial[#All],2,FALSE)=0,"",HLOOKUP(TEXT(C84,"#"),Table_BoxMaterial[#All],2,FALSE)),"")</f>
        <v/>
      </c>
      <c r="I84" s="183" t="str">
        <f>_xlfn.IFNA(HLOOKUP(TEXT(C84,"#"),Table_MountingKits[#All],2,FALSE),"")</f>
        <v/>
      </c>
      <c r="J84" s="183" t="str">
        <f>_xlfn.IFNA(HLOOKUP(H84,Table_BoxColors[#All],2,FALSE),"")</f>
        <v/>
      </c>
      <c r="K84" s="61" t="str">
        <f t="shared" si="74"/>
        <v/>
      </c>
      <c r="L84" s="64" t="str">
        <f t="shared" si="75"/>
        <v/>
      </c>
      <c r="M84" s="185" t="str">
        <f>_xlfn.IFNA("E-"&amp;VLOOKUP(C84,Table_PN_DeviceType[],2,TRUE),"")&amp;IF(D84&lt;&gt;"",IF(D84&gt;99,D84,IF(D84&gt;9,"0"&amp;D84,"00"&amp;D84))&amp;VLOOKUP(E84,Table_PN_ConduitSize[],2,FALSE)&amp;VLOOKUP(F84,Table_PN_ConduitColor[],2,FALSE)&amp;IF(G84&lt;10,"0"&amp;G84,G84)&amp;VLOOKUP(H84,Table_PN_BoxMaterial[],2,FALSE)&amp;IF(I84&lt;&gt;"",VLOOKUP(I84,Table_PN_MountingKit[],2,FALSE)&amp;IF(OR(J84="Yes"),VLOOKUP(F84,Table_PN_BoxColor[],2,FALSE),"")&amp;VLOOKUP(K84,Table_PN_CircuitBreaker[],2,FALSE),""),"")</f>
        <v/>
      </c>
      <c r="N84" s="65"/>
      <c r="O84" s="65"/>
      <c r="P84" s="65"/>
      <c r="Q84" s="65"/>
      <c r="R84" s="65"/>
      <c r="S84" s="170" t="str">
        <f>IFERROR(VLOOKUP(C84,Table_DevicePN[],2,FALSE),"")</f>
        <v/>
      </c>
      <c r="T84" s="66" t="str">
        <f t="shared" si="76"/>
        <v/>
      </c>
      <c r="U84" s="80"/>
      <c r="V84" s="81" t="str">
        <f t="shared" si="77"/>
        <v/>
      </c>
      <c r="W84" s="65" t="str">
        <f t="shared" si="78"/>
        <v/>
      </c>
      <c r="X84" s="65" t="str">
        <f t="shared" si="79"/>
        <v/>
      </c>
      <c r="Y84" s="82" t="str">
        <f t="shared" si="80"/>
        <v/>
      </c>
      <c r="Z84" s="83" t="str">
        <f t="shared" si="81"/>
        <v/>
      </c>
      <c r="AA84" s="65" t="str">
        <f t="shared" si="82"/>
        <v/>
      </c>
      <c r="AB84" s="65" t="str">
        <f t="shared" si="83"/>
        <v/>
      </c>
      <c r="AC84" s="65" t="str">
        <f t="shared" si="84"/>
        <v/>
      </c>
      <c r="AD84" s="84" t="str">
        <f t="shared" si="85"/>
        <v/>
      </c>
      <c r="AE84" s="85" t="str">
        <f t="shared" si="86"/>
        <v/>
      </c>
      <c r="AF84" s="85" t="str">
        <f t="shared" si="87"/>
        <v/>
      </c>
      <c r="AG84" s="86" t="str">
        <f t="shared" si="88"/>
        <v/>
      </c>
      <c r="AH84" s="87" t="str">
        <f t="shared" si="89"/>
        <v/>
      </c>
      <c r="AI84" s="84" t="str">
        <f t="shared" si="90"/>
        <v/>
      </c>
      <c r="AJ84" s="84" t="str">
        <f t="shared" si="91"/>
        <v/>
      </c>
      <c r="AK84" s="88" t="str">
        <f t="shared" si="92"/>
        <v/>
      </c>
      <c r="AL84" s="65" t="str">
        <f t="shared" si="93"/>
        <v/>
      </c>
      <c r="AM84" s="84" t="str">
        <f t="shared" si="94"/>
        <v/>
      </c>
      <c r="AN84" s="85" t="str">
        <f t="shared" si="95"/>
        <v/>
      </c>
      <c r="AO84" s="85" t="str">
        <f t="shared" si="96"/>
        <v/>
      </c>
      <c r="AP84" s="86" t="str">
        <f t="shared" si="97"/>
        <v/>
      </c>
    </row>
    <row r="85" spans="1:42" s="76" customFormat="1" x14ac:dyDescent="0.25">
      <c r="A85" s="78">
        <f t="shared" si="72"/>
        <v>79</v>
      </c>
      <c r="B85" s="79"/>
      <c r="C85" s="79"/>
      <c r="D85" s="61"/>
      <c r="E85" s="180" t="str">
        <f>_xlfn.IFNA(HLOOKUP(TEXT(C85,"#"),Table_Conduit[#All],2,FALSE),"")</f>
        <v/>
      </c>
      <c r="F85" s="63" t="str">
        <f t="shared" si="73"/>
        <v/>
      </c>
      <c r="G85" s="61"/>
      <c r="H85" s="180" t="str">
        <f>_xlfn.IFNA(IF(HLOOKUP(TEXT(C85,"#"),Table_BoxMaterial[#All],2,FALSE)=0,"",HLOOKUP(TEXT(C85,"#"),Table_BoxMaterial[#All],2,FALSE)),"")</f>
        <v/>
      </c>
      <c r="I85" s="183" t="str">
        <f>_xlfn.IFNA(HLOOKUP(TEXT(C85,"#"),Table_MountingKits[#All],2,FALSE),"")</f>
        <v/>
      </c>
      <c r="J85" s="183" t="str">
        <f>_xlfn.IFNA(HLOOKUP(H85,Table_BoxColors[#All],2,FALSE),"")</f>
        <v/>
      </c>
      <c r="K85" s="61" t="str">
        <f t="shared" si="74"/>
        <v/>
      </c>
      <c r="L85" s="64" t="str">
        <f t="shared" si="75"/>
        <v/>
      </c>
      <c r="M85" s="185" t="str">
        <f>_xlfn.IFNA("E-"&amp;VLOOKUP(C85,Table_PN_DeviceType[],2,TRUE),"")&amp;IF(D85&lt;&gt;"",IF(D85&gt;99,D85,IF(D85&gt;9,"0"&amp;D85,"00"&amp;D85))&amp;VLOOKUP(E85,Table_PN_ConduitSize[],2,FALSE)&amp;VLOOKUP(F85,Table_PN_ConduitColor[],2,FALSE)&amp;IF(G85&lt;10,"0"&amp;G85,G85)&amp;VLOOKUP(H85,Table_PN_BoxMaterial[],2,FALSE)&amp;IF(I85&lt;&gt;"",VLOOKUP(I85,Table_PN_MountingKit[],2,FALSE)&amp;IF(OR(J85="Yes"),VLOOKUP(F85,Table_PN_BoxColor[],2,FALSE),"")&amp;VLOOKUP(K85,Table_PN_CircuitBreaker[],2,FALSE),""),"")</f>
        <v/>
      </c>
      <c r="N85" s="65"/>
      <c r="O85" s="65"/>
      <c r="P85" s="65"/>
      <c r="Q85" s="65"/>
      <c r="R85" s="65"/>
      <c r="S85" s="170" t="str">
        <f>IFERROR(VLOOKUP(C85,Table_DevicePN[],2,FALSE),"")</f>
        <v/>
      </c>
      <c r="T85" s="66" t="str">
        <f t="shared" si="76"/>
        <v/>
      </c>
      <c r="U85" s="80"/>
      <c r="V85" s="81" t="str">
        <f t="shared" si="77"/>
        <v/>
      </c>
      <c r="W85" s="65" t="str">
        <f t="shared" si="78"/>
        <v/>
      </c>
      <c r="X85" s="65" t="str">
        <f t="shared" si="79"/>
        <v/>
      </c>
      <c r="Y85" s="82" t="str">
        <f t="shared" si="80"/>
        <v/>
      </c>
      <c r="Z85" s="83" t="str">
        <f t="shared" si="81"/>
        <v/>
      </c>
      <c r="AA85" s="65" t="str">
        <f t="shared" si="82"/>
        <v/>
      </c>
      <c r="AB85" s="65" t="str">
        <f t="shared" si="83"/>
        <v/>
      </c>
      <c r="AC85" s="65" t="str">
        <f t="shared" si="84"/>
        <v/>
      </c>
      <c r="AD85" s="84" t="str">
        <f t="shared" si="85"/>
        <v/>
      </c>
      <c r="AE85" s="85" t="str">
        <f t="shared" si="86"/>
        <v/>
      </c>
      <c r="AF85" s="85" t="str">
        <f t="shared" si="87"/>
        <v/>
      </c>
      <c r="AG85" s="86" t="str">
        <f t="shared" si="88"/>
        <v/>
      </c>
      <c r="AH85" s="87" t="str">
        <f t="shared" si="89"/>
        <v/>
      </c>
      <c r="AI85" s="84" t="str">
        <f t="shared" si="90"/>
        <v/>
      </c>
      <c r="AJ85" s="84" t="str">
        <f t="shared" si="91"/>
        <v/>
      </c>
      <c r="AK85" s="88" t="str">
        <f t="shared" si="92"/>
        <v/>
      </c>
      <c r="AL85" s="65" t="str">
        <f t="shared" si="93"/>
        <v/>
      </c>
      <c r="AM85" s="84" t="str">
        <f t="shared" si="94"/>
        <v/>
      </c>
      <c r="AN85" s="85" t="str">
        <f t="shared" si="95"/>
        <v/>
      </c>
      <c r="AO85" s="85" t="str">
        <f t="shared" si="96"/>
        <v/>
      </c>
      <c r="AP85" s="86" t="str">
        <f t="shared" si="97"/>
        <v/>
      </c>
    </row>
    <row r="86" spans="1:42" s="76" customFormat="1" x14ac:dyDescent="0.25">
      <c r="A86" s="78">
        <f t="shared" si="72"/>
        <v>80</v>
      </c>
      <c r="B86" s="79"/>
      <c r="C86" s="79"/>
      <c r="D86" s="61"/>
      <c r="E86" s="180" t="str">
        <f>_xlfn.IFNA(HLOOKUP(TEXT(C86,"#"),Table_Conduit[#All],2,FALSE),"")</f>
        <v/>
      </c>
      <c r="F86" s="63" t="str">
        <f t="shared" si="73"/>
        <v/>
      </c>
      <c r="G86" s="61"/>
      <c r="H86" s="180" t="str">
        <f>_xlfn.IFNA(IF(HLOOKUP(TEXT(C86,"#"),Table_BoxMaterial[#All],2,FALSE)=0,"",HLOOKUP(TEXT(C86,"#"),Table_BoxMaterial[#All],2,FALSE)),"")</f>
        <v/>
      </c>
      <c r="I86" s="183" t="str">
        <f>_xlfn.IFNA(HLOOKUP(TEXT(C86,"#"),Table_MountingKits[#All],2,FALSE),"")</f>
        <v/>
      </c>
      <c r="J86" s="183" t="str">
        <f>_xlfn.IFNA(HLOOKUP(H86,Table_BoxColors[#All],2,FALSE),"")</f>
        <v/>
      </c>
      <c r="K86" s="61" t="str">
        <f t="shared" si="74"/>
        <v/>
      </c>
      <c r="L86" s="64" t="str">
        <f t="shared" si="75"/>
        <v/>
      </c>
      <c r="M86" s="185" t="str">
        <f>_xlfn.IFNA("E-"&amp;VLOOKUP(C86,Table_PN_DeviceType[],2,TRUE),"")&amp;IF(D86&lt;&gt;"",IF(D86&gt;99,D86,IF(D86&gt;9,"0"&amp;D86,"00"&amp;D86))&amp;VLOOKUP(E86,Table_PN_ConduitSize[],2,FALSE)&amp;VLOOKUP(F86,Table_PN_ConduitColor[],2,FALSE)&amp;IF(G86&lt;10,"0"&amp;G86,G86)&amp;VLOOKUP(H86,Table_PN_BoxMaterial[],2,FALSE)&amp;IF(I86&lt;&gt;"",VLOOKUP(I86,Table_PN_MountingKit[],2,FALSE)&amp;IF(OR(J86="Yes"),VLOOKUP(F86,Table_PN_BoxColor[],2,FALSE),"")&amp;VLOOKUP(K86,Table_PN_CircuitBreaker[],2,FALSE),""),"")</f>
        <v/>
      </c>
      <c r="N86" s="65"/>
      <c r="O86" s="65"/>
      <c r="P86" s="65"/>
      <c r="Q86" s="65"/>
      <c r="R86" s="65"/>
      <c r="S86" s="170" t="str">
        <f>IFERROR(VLOOKUP(C86,Table_DevicePN[],2,FALSE),"")</f>
        <v/>
      </c>
      <c r="T86" s="66" t="str">
        <f t="shared" si="76"/>
        <v/>
      </c>
      <c r="U86" s="80"/>
      <c r="V86" s="81" t="str">
        <f t="shared" si="77"/>
        <v/>
      </c>
      <c r="W86" s="65" t="str">
        <f t="shared" si="78"/>
        <v/>
      </c>
      <c r="X86" s="65" t="str">
        <f t="shared" si="79"/>
        <v/>
      </c>
      <c r="Y86" s="82" t="str">
        <f t="shared" si="80"/>
        <v/>
      </c>
      <c r="Z86" s="83" t="str">
        <f t="shared" si="81"/>
        <v/>
      </c>
      <c r="AA86" s="65" t="str">
        <f t="shared" si="82"/>
        <v/>
      </c>
      <c r="AB86" s="65" t="str">
        <f t="shared" si="83"/>
        <v/>
      </c>
      <c r="AC86" s="65" t="str">
        <f t="shared" si="84"/>
        <v/>
      </c>
      <c r="AD86" s="84" t="str">
        <f t="shared" si="85"/>
        <v/>
      </c>
      <c r="AE86" s="85" t="str">
        <f t="shared" si="86"/>
        <v/>
      </c>
      <c r="AF86" s="85" t="str">
        <f t="shared" si="87"/>
        <v/>
      </c>
      <c r="AG86" s="86" t="str">
        <f t="shared" si="88"/>
        <v/>
      </c>
      <c r="AH86" s="87" t="str">
        <f t="shared" si="89"/>
        <v/>
      </c>
      <c r="AI86" s="84" t="str">
        <f t="shared" si="90"/>
        <v/>
      </c>
      <c r="AJ86" s="84" t="str">
        <f t="shared" si="91"/>
        <v/>
      </c>
      <c r="AK86" s="88" t="str">
        <f t="shared" si="92"/>
        <v/>
      </c>
      <c r="AL86" s="65" t="str">
        <f t="shared" si="93"/>
        <v/>
      </c>
      <c r="AM86" s="84" t="str">
        <f t="shared" si="94"/>
        <v/>
      </c>
      <c r="AN86" s="85" t="str">
        <f t="shared" si="95"/>
        <v/>
      </c>
      <c r="AO86" s="85" t="str">
        <f t="shared" si="96"/>
        <v/>
      </c>
      <c r="AP86" s="86" t="str">
        <f t="shared" si="97"/>
        <v/>
      </c>
    </row>
    <row r="87" spans="1:42" s="76" customFormat="1" x14ac:dyDescent="0.25">
      <c r="A87" s="78">
        <f t="shared" si="72"/>
        <v>81</v>
      </c>
      <c r="B87" s="79"/>
      <c r="C87" s="79"/>
      <c r="D87" s="61"/>
      <c r="E87" s="180" t="str">
        <f>_xlfn.IFNA(HLOOKUP(TEXT(C87,"#"),Table_Conduit[#All],2,FALSE),"")</f>
        <v/>
      </c>
      <c r="F87" s="63" t="str">
        <f t="shared" si="73"/>
        <v/>
      </c>
      <c r="G87" s="61"/>
      <c r="H87" s="180" t="str">
        <f>_xlfn.IFNA(IF(HLOOKUP(TEXT(C87,"#"),Table_BoxMaterial[#All],2,FALSE)=0,"",HLOOKUP(TEXT(C87,"#"),Table_BoxMaterial[#All],2,FALSE)),"")</f>
        <v/>
      </c>
      <c r="I87" s="183" t="str">
        <f>_xlfn.IFNA(HLOOKUP(TEXT(C87,"#"),Table_MountingKits[#All],2,FALSE),"")</f>
        <v/>
      </c>
      <c r="J87" s="183" t="str">
        <f>_xlfn.IFNA(HLOOKUP(H87,Table_BoxColors[#All],2,FALSE),"")</f>
        <v/>
      </c>
      <c r="K87" s="61" t="str">
        <f t="shared" si="74"/>
        <v/>
      </c>
      <c r="L87" s="64" t="str">
        <f t="shared" si="75"/>
        <v/>
      </c>
      <c r="M87" s="185" t="str">
        <f>_xlfn.IFNA("E-"&amp;VLOOKUP(C87,Table_PN_DeviceType[],2,TRUE),"")&amp;IF(D87&lt;&gt;"",IF(D87&gt;99,D87,IF(D87&gt;9,"0"&amp;D87,"00"&amp;D87))&amp;VLOOKUP(E87,Table_PN_ConduitSize[],2,FALSE)&amp;VLOOKUP(F87,Table_PN_ConduitColor[],2,FALSE)&amp;IF(G87&lt;10,"0"&amp;G87,G87)&amp;VLOOKUP(H87,Table_PN_BoxMaterial[],2,FALSE)&amp;IF(I87&lt;&gt;"",VLOOKUP(I87,Table_PN_MountingKit[],2,FALSE)&amp;IF(OR(J87="Yes"),VLOOKUP(F87,Table_PN_BoxColor[],2,FALSE),"")&amp;VLOOKUP(K87,Table_PN_CircuitBreaker[],2,FALSE),""),"")</f>
        <v/>
      </c>
      <c r="N87" s="65"/>
      <c r="O87" s="65"/>
      <c r="P87" s="65"/>
      <c r="Q87" s="65"/>
      <c r="R87" s="65"/>
      <c r="S87" s="170" t="str">
        <f>IFERROR(VLOOKUP(C87,Table_DevicePN[],2,FALSE),"")</f>
        <v/>
      </c>
      <c r="T87" s="66" t="str">
        <f t="shared" si="76"/>
        <v/>
      </c>
      <c r="U87" s="80"/>
      <c r="V87" s="81" t="str">
        <f t="shared" si="77"/>
        <v/>
      </c>
      <c r="W87" s="65" t="str">
        <f t="shared" si="78"/>
        <v/>
      </c>
      <c r="X87" s="65" t="str">
        <f t="shared" si="79"/>
        <v/>
      </c>
      <c r="Y87" s="82" t="str">
        <f t="shared" si="80"/>
        <v/>
      </c>
      <c r="Z87" s="83" t="str">
        <f t="shared" si="81"/>
        <v/>
      </c>
      <c r="AA87" s="65" t="str">
        <f t="shared" si="82"/>
        <v/>
      </c>
      <c r="AB87" s="65" t="str">
        <f t="shared" si="83"/>
        <v/>
      </c>
      <c r="AC87" s="65" t="str">
        <f t="shared" si="84"/>
        <v/>
      </c>
      <c r="AD87" s="84" t="str">
        <f t="shared" si="85"/>
        <v/>
      </c>
      <c r="AE87" s="85" t="str">
        <f t="shared" si="86"/>
        <v/>
      </c>
      <c r="AF87" s="85" t="str">
        <f t="shared" si="87"/>
        <v/>
      </c>
      <c r="AG87" s="86" t="str">
        <f t="shared" si="88"/>
        <v/>
      </c>
      <c r="AH87" s="87" t="str">
        <f t="shared" si="89"/>
        <v/>
      </c>
      <c r="AI87" s="84" t="str">
        <f t="shared" si="90"/>
        <v/>
      </c>
      <c r="AJ87" s="84" t="str">
        <f t="shared" si="91"/>
        <v/>
      </c>
      <c r="AK87" s="88" t="str">
        <f t="shared" si="92"/>
        <v/>
      </c>
      <c r="AL87" s="65" t="str">
        <f t="shared" si="93"/>
        <v/>
      </c>
      <c r="AM87" s="84" t="str">
        <f t="shared" si="94"/>
        <v/>
      </c>
      <c r="AN87" s="85" t="str">
        <f t="shared" si="95"/>
        <v/>
      </c>
      <c r="AO87" s="85" t="str">
        <f t="shared" si="96"/>
        <v/>
      </c>
      <c r="AP87" s="86" t="str">
        <f t="shared" si="97"/>
        <v/>
      </c>
    </row>
    <row r="88" spans="1:42" s="76" customFormat="1" x14ac:dyDescent="0.25">
      <c r="A88" s="78">
        <f t="shared" si="72"/>
        <v>82</v>
      </c>
      <c r="B88" s="79"/>
      <c r="C88" s="79"/>
      <c r="D88" s="61"/>
      <c r="E88" s="180" t="str">
        <f>_xlfn.IFNA(HLOOKUP(TEXT(C88,"#"),Table_Conduit[#All],2,FALSE),"")</f>
        <v/>
      </c>
      <c r="F88" s="63" t="str">
        <f t="shared" si="73"/>
        <v/>
      </c>
      <c r="G88" s="61"/>
      <c r="H88" s="180" t="str">
        <f>_xlfn.IFNA(IF(HLOOKUP(TEXT(C88,"#"),Table_BoxMaterial[#All],2,FALSE)=0,"",HLOOKUP(TEXT(C88,"#"),Table_BoxMaterial[#All],2,FALSE)),"")</f>
        <v/>
      </c>
      <c r="I88" s="183" t="str">
        <f>_xlfn.IFNA(HLOOKUP(TEXT(C88,"#"),Table_MountingKits[#All],2,FALSE),"")</f>
        <v/>
      </c>
      <c r="J88" s="183" t="str">
        <f>_xlfn.IFNA(HLOOKUP(H88,Table_BoxColors[#All],2,FALSE),"")</f>
        <v/>
      </c>
      <c r="K88" s="61" t="str">
        <f t="shared" si="74"/>
        <v/>
      </c>
      <c r="L88" s="64" t="str">
        <f t="shared" si="75"/>
        <v/>
      </c>
      <c r="M88" s="185" t="str">
        <f>_xlfn.IFNA("E-"&amp;VLOOKUP(C88,Table_PN_DeviceType[],2,TRUE),"")&amp;IF(D88&lt;&gt;"",IF(D88&gt;99,D88,IF(D88&gt;9,"0"&amp;D88,"00"&amp;D88))&amp;VLOOKUP(E88,Table_PN_ConduitSize[],2,FALSE)&amp;VLOOKUP(F88,Table_PN_ConduitColor[],2,FALSE)&amp;IF(G88&lt;10,"0"&amp;G88,G88)&amp;VLOOKUP(H88,Table_PN_BoxMaterial[],2,FALSE)&amp;IF(I88&lt;&gt;"",VLOOKUP(I88,Table_PN_MountingKit[],2,FALSE)&amp;IF(OR(J88="Yes"),VLOOKUP(F88,Table_PN_BoxColor[],2,FALSE),"")&amp;VLOOKUP(K88,Table_PN_CircuitBreaker[],2,FALSE),""),"")</f>
        <v/>
      </c>
      <c r="N88" s="65"/>
      <c r="O88" s="65"/>
      <c r="P88" s="65"/>
      <c r="Q88" s="65"/>
      <c r="R88" s="65"/>
      <c r="S88" s="170" t="str">
        <f>IFERROR(VLOOKUP(C88,Table_DevicePN[],2,FALSE),"")</f>
        <v/>
      </c>
      <c r="T88" s="66" t="str">
        <f t="shared" si="76"/>
        <v/>
      </c>
      <c r="U88" s="80"/>
      <c r="V88" s="81" t="str">
        <f t="shared" si="77"/>
        <v/>
      </c>
      <c r="W88" s="65" t="str">
        <f t="shared" si="78"/>
        <v/>
      </c>
      <c r="X88" s="65" t="str">
        <f t="shared" si="79"/>
        <v/>
      </c>
      <c r="Y88" s="82" t="str">
        <f t="shared" si="80"/>
        <v/>
      </c>
      <c r="Z88" s="83" t="str">
        <f t="shared" si="81"/>
        <v/>
      </c>
      <c r="AA88" s="65" t="str">
        <f t="shared" si="82"/>
        <v/>
      </c>
      <c r="AB88" s="65" t="str">
        <f t="shared" si="83"/>
        <v/>
      </c>
      <c r="AC88" s="65" t="str">
        <f t="shared" si="84"/>
        <v/>
      </c>
      <c r="AD88" s="84" t="str">
        <f t="shared" si="85"/>
        <v/>
      </c>
      <c r="AE88" s="85" t="str">
        <f t="shared" si="86"/>
        <v/>
      </c>
      <c r="AF88" s="85" t="str">
        <f t="shared" si="87"/>
        <v/>
      </c>
      <c r="AG88" s="86" t="str">
        <f t="shared" si="88"/>
        <v/>
      </c>
      <c r="AH88" s="87" t="str">
        <f t="shared" si="89"/>
        <v/>
      </c>
      <c r="AI88" s="84" t="str">
        <f t="shared" si="90"/>
        <v/>
      </c>
      <c r="AJ88" s="84" t="str">
        <f t="shared" si="91"/>
        <v/>
      </c>
      <c r="AK88" s="88" t="str">
        <f t="shared" si="92"/>
        <v/>
      </c>
      <c r="AL88" s="65" t="str">
        <f t="shared" si="93"/>
        <v/>
      </c>
      <c r="AM88" s="84" t="str">
        <f t="shared" si="94"/>
        <v/>
      </c>
      <c r="AN88" s="85" t="str">
        <f t="shared" si="95"/>
        <v/>
      </c>
      <c r="AO88" s="85" t="str">
        <f t="shared" si="96"/>
        <v/>
      </c>
      <c r="AP88" s="86" t="str">
        <f t="shared" si="97"/>
        <v/>
      </c>
    </row>
    <row r="89" spans="1:42" s="76" customFormat="1" x14ac:dyDescent="0.25">
      <c r="A89" s="78">
        <f t="shared" si="72"/>
        <v>83</v>
      </c>
      <c r="B89" s="79"/>
      <c r="C89" s="79"/>
      <c r="D89" s="61"/>
      <c r="E89" s="180" t="str">
        <f>_xlfn.IFNA(HLOOKUP(TEXT(C89,"#"),Table_Conduit[#All],2,FALSE),"")</f>
        <v/>
      </c>
      <c r="F89" s="63" t="str">
        <f t="shared" si="73"/>
        <v/>
      </c>
      <c r="G89" s="61"/>
      <c r="H89" s="180" t="str">
        <f>_xlfn.IFNA(IF(HLOOKUP(TEXT(C89,"#"),Table_BoxMaterial[#All],2,FALSE)=0,"",HLOOKUP(TEXT(C89,"#"),Table_BoxMaterial[#All],2,FALSE)),"")</f>
        <v/>
      </c>
      <c r="I89" s="183" t="str">
        <f>_xlfn.IFNA(HLOOKUP(TEXT(C89,"#"),Table_MountingKits[#All],2,FALSE),"")</f>
        <v/>
      </c>
      <c r="J89" s="183" t="str">
        <f>_xlfn.IFNA(HLOOKUP(H89,Table_BoxColors[#All],2,FALSE),"")</f>
        <v/>
      </c>
      <c r="K89" s="61" t="str">
        <f t="shared" si="74"/>
        <v/>
      </c>
      <c r="L89" s="64" t="str">
        <f t="shared" si="75"/>
        <v/>
      </c>
      <c r="M89" s="185" t="str">
        <f>_xlfn.IFNA("E-"&amp;VLOOKUP(C89,Table_PN_DeviceType[],2,TRUE),"")&amp;IF(D89&lt;&gt;"",IF(D89&gt;99,D89,IF(D89&gt;9,"0"&amp;D89,"00"&amp;D89))&amp;VLOOKUP(E89,Table_PN_ConduitSize[],2,FALSE)&amp;VLOOKUP(F89,Table_PN_ConduitColor[],2,FALSE)&amp;IF(G89&lt;10,"0"&amp;G89,G89)&amp;VLOOKUP(H89,Table_PN_BoxMaterial[],2,FALSE)&amp;IF(I89&lt;&gt;"",VLOOKUP(I89,Table_PN_MountingKit[],2,FALSE)&amp;IF(OR(J89="Yes"),VLOOKUP(F89,Table_PN_BoxColor[],2,FALSE),"")&amp;VLOOKUP(K89,Table_PN_CircuitBreaker[],2,FALSE),""),"")</f>
        <v/>
      </c>
      <c r="N89" s="65"/>
      <c r="O89" s="65"/>
      <c r="P89" s="65"/>
      <c r="Q89" s="65"/>
      <c r="R89" s="65"/>
      <c r="S89" s="170" t="str">
        <f>IFERROR(VLOOKUP(C89,Table_DevicePN[],2,FALSE),"")</f>
        <v/>
      </c>
      <c r="T89" s="66" t="str">
        <f t="shared" si="76"/>
        <v/>
      </c>
      <c r="U89" s="80"/>
      <c r="V89" s="81" t="str">
        <f t="shared" si="77"/>
        <v/>
      </c>
      <c r="W89" s="65" t="str">
        <f t="shared" si="78"/>
        <v/>
      </c>
      <c r="X89" s="65" t="str">
        <f t="shared" si="79"/>
        <v/>
      </c>
      <c r="Y89" s="82" t="str">
        <f t="shared" si="80"/>
        <v/>
      </c>
      <c r="Z89" s="83" t="str">
        <f t="shared" si="81"/>
        <v/>
      </c>
      <c r="AA89" s="65" t="str">
        <f t="shared" si="82"/>
        <v/>
      </c>
      <c r="AB89" s="65" t="str">
        <f t="shared" si="83"/>
        <v/>
      </c>
      <c r="AC89" s="65" t="str">
        <f t="shared" si="84"/>
        <v/>
      </c>
      <c r="AD89" s="84" t="str">
        <f t="shared" si="85"/>
        <v/>
      </c>
      <c r="AE89" s="85" t="str">
        <f t="shared" si="86"/>
        <v/>
      </c>
      <c r="AF89" s="85" t="str">
        <f t="shared" si="87"/>
        <v/>
      </c>
      <c r="AG89" s="86" t="str">
        <f t="shared" si="88"/>
        <v/>
      </c>
      <c r="AH89" s="87" t="str">
        <f t="shared" si="89"/>
        <v/>
      </c>
      <c r="AI89" s="84" t="str">
        <f t="shared" si="90"/>
        <v/>
      </c>
      <c r="AJ89" s="84" t="str">
        <f t="shared" si="91"/>
        <v/>
      </c>
      <c r="AK89" s="88" t="str">
        <f t="shared" si="92"/>
        <v/>
      </c>
      <c r="AL89" s="65" t="str">
        <f t="shared" si="93"/>
        <v/>
      </c>
      <c r="AM89" s="84" t="str">
        <f t="shared" si="94"/>
        <v/>
      </c>
      <c r="AN89" s="85" t="str">
        <f t="shared" si="95"/>
        <v/>
      </c>
      <c r="AO89" s="85" t="str">
        <f t="shared" si="96"/>
        <v/>
      </c>
      <c r="AP89" s="86" t="str">
        <f t="shared" si="97"/>
        <v/>
      </c>
    </row>
    <row r="90" spans="1:42" s="76" customFormat="1" x14ac:dyDescent="0.25">
      <c r="A90" s="78">
        <f t="shared" si="72"/>
        <v>84</v>
      </c>
      <c r="B90" s="79"/>
      <c r="C90" s="79"/>
      <c r="D90" s="61"/>
      <c r="E90" s="180" t="str">
        <f>_xlfn.IFNA(HLOOKUP(TEXT(C90,"#"),Table_Conduit[#All],2,FALSE),"")</f>
        <v/>
      </c>
      <c r="F90" s="63" t="str">
        <f t="shared" si="73"/>
        <v/>
      </c>
      <c r="G90" s="61"/>
      <c r="H90" s="180" t="str">
        <f>_xlfn.IFNA(IF(HLOOKUP(TEXT(C90,"#"),Table_BoxMaterial[#All],2,FALSE)=0,"",HLOOKUP(TEXT(C90,"#"),Table_BoxMaterial[#All],2,FALSE)),"")</f>
        <v/>
      </c>
      <c r="I90" s="183" t="str">
        <f>_xlfn.IFNA(HLOOKUP(TEXT(C90,"#"),Table_MountingKits[#All],2,FALSE),"")</f>
        <v/>
      </c>
      <c r="J90" s="183" t="str">
        <f>_xlfn.IFNA(HLOOKUP(H90,Table_BoxColors[#All],2,FALSE),"")</f>
        <v/>
      </c>
      <c r="K90" s="61" t="str">
        <f t="shared" si="74"/>
        <v/>
      </c>
      <c r="L90" s="64" t="str">
        <f t="shared" si="75"/>
        <v/>
      </c>
      <c r="M90" s="185" t="str">
        <f>_xlfn.IFNA("E-"&amp;VLOOKUP(C90,Table_PN_DeviceType[],2,TRUE),"")&amp;IF(D90&lt;&gt;"",IF(D90&gt;99,D90,IF(D90&gt;9,"0"&amp;D90,"00"&amp;D90))&amp;VLOOKUP(E90,Table_PN_ConduitSize[],2,FALSE)&amp;VLOOKUP(F90,Table_PN_ConduitColor[],2,FALSE)&amp;IF(G90&lt;10,"0"&amp;G90,G90)&amp;VLOOKUP(H90,Table_PN_BoxMaterial[],2,FALSE)&amp;IF(I90&lt;&gt;"",VLOOKUP(I90,Table_PN_MountingKit[],2,FALSE)&amp;IF(OR(J90="Yes"),VLOOKUP(F90,Table_PN_BoxColor[],2,FALSE),"")&amp;VLOOKUP(K90,Table_PN_CircuitBreaker[],2,FALSE),""),"")</f>
        <v/>
      </c>
      <c r="N90" s="65"/>
      <c r="O90" s="65"/>
      <c r="P90" s="65"/>
      <c r="Q90" s="65"/>
      <c r="R90" s="65"/>
      <c r="S90" s="170" t="str">
        <f>IFERROR(VLOOKUP(C90,Table_DevicePN[],2,FALSE),"")</f>
        <v/>
      </c>
      <c r="T90" s="66" t="str">
        <f t="shared" si="76"/>
        <v/>
      </c>
      <c r="U90" s="80"/>
      <c r="V90" s="81" t="str">
        <f t="shared" si="77"/>
        <v/>
      </c>
      <c r="W90" s="65" t="str">
        <f t="shared" si="78"/>
        <v/>
      </c>
      <c r="X90" s="65" t="str">
        <f t="shared" si="79"/>
        <v/>
      </c>
      <c r="Y90" s="82" t="str">
        <f t="shared" si="80"/>
        <v/>
      </c>
      <c r="Z90" s="83" t="str">
        <f t="shared" si="81"/>
        <v/>
      </c>
      <c r="AA90" s="65" t="str">
        <f t="shared" si="82"/>
        <v/>
      </c>
      <c r="AB90" s="65" t="str">
        <f t="shared" si="83"/>
        <v/>
      </c>
      <c r="AC90" s="65" t="str">
        <f t="shared" si="84"/>
        <v/>
      </c>
      <c r="AD90" s="84" t="str">
        <f t="shared" si="85"/>
        <v/>
      </c>
      <c r="AE90" s="85" t="str">
        <f t="shared" si="86"/>
        <v/>
      </c>
      <c r="AF90" s="85" t="str">
        <f t="shared" si="87"/>
        <v/>
      </c>
      <c r="AG90" s="86" t="str">
        <f t="shared" si="88"/>
        <v/>
      </c>
      <c r="AH90" s="87" t="str">
        <f t="shared" si="89"/>
        <v/>
      </c>
      <c r="AI90" s="84" t="str">
        <f t="shared" si="90"/>
        <v/>
      </c>
      <c r="AJ90" s="84" t="str">
        <f t="shared" si="91"/>
        <v/>
      </c>
      <c r="AK90" s="88" t="str">
        <f t="shared" si="92"/>
        <v/>
      </c>
      <c r="AL90" s="65" t="str">
        <f t="shared" si="93"/>
        <v/>
      </c>
      <c r="AM90" s="84" t="str">
        <f t="shared" si="94"/>
        <v/>
      </c>
      <c r="AN90" s="85" t="str">
        <f t="shared" si="95"/>
        <v/>
      </c>
      <c r="AO90" s="85" t="str">
        <f t="shared" si="96"/>
        <v/>
      </c>
      <c r="AP90" s="86" t="str">
        <f t="shared" si="97"/>
        <v/>
      </c>
    </row>
    <row r="91" spans="1:42" s="76" customFormat="1" x14ac:dyDescent="0.25">
      <c r="A91" s="78">
        <f t="shared" si="72"/>
        <v>85</v>
      </c>
      <c r="B91" s="79"/>
      <c r="C91" s="79"/>
      <c r="D91" s="61"/>
      <c r="E91" s="180" t="str">
        <f>_xlfn.IFNA(HLOOKUP(TEXT(C91,"#"),Table_Conduit[#All],2,FALSE),"")</f>
        <v/>
      </c>
      <c r="F91" s="63" t="str">
        <f t="shared" si="73"/>
        <v/>
      </c>
      <c r="G91" s="61"/>
      <c r="H91" s="180" t="str">
        <f>_xlfn.IFNA(IF(HLOOKUP(TEXT(C91,"#"),Table_BoxMaterial[#All],2,FALSE)=0,"",HLOOKUP(TEXT(C91,"#"),Table_BoxMaterial[#All],2,FALSE)),"")</f>
        <v/>
      </c>
      <c r="I91" s="183" t="str">
        <f>_xlfn.IFNA(HLOOKUP(TEXT(C91,"#"),Table_MountingKits[#All],2,FALSE),"")</f>
        <v/>
      </c>
      <c r="J91" s="183" t="str">
        <f>_xlfn.IFNA(HLOOKUP(H91,Table_BoxColors[#All],2,FALSE),"")</f>
        <v/>
      </c>
      <c r="K91" s="61" t="str">
        <f t="shared" si="74"/>
        <v/>
      </c>
      <c r="L91" s="64" t="str">
        <f t="shared" si="75"/>
        <v/>
      </c>
      <c r="M91" s="185" t="str">
        <f>_xlfn.IFNA("E-"&amp;VLOOKUP(C91,Table_PN_DeviceType[],2,TRUE),"")&amp;IF(D91&lt;&gt;"",IF(D91&gt;99,D91,IF(D91&gt;9,"0"&amp;D91,"00"&amp;D91))&amp;VLOOKUP(E91,Table_PN_ConduitSize[],2,FALSE)&amp;VLOOKUP(F91,Table_PN_ConduitColor[],2,FALSE)&amp;IF(G91&lt;10,"0"&amp;G91,G91)&amp;VLOOKUP(H91,Table_PN_BoxMaterial[],2,FALSE)&amp;IF(I91&lt;&gt;"",VLOOKUP(I91,Table_PN_MountingKit[],2,FALSE)&amp;IF(OR(J91="Yes"),VLOOKUP(F91,Table_PN_BoxColor[],2,FALSE),"")&amp;VLOOKUP(K91,Table_PN_CircuitBreaker[],2,FALSE),""),"")</f>
        <v/>
      </c>
      <c r="N91" s="65"/>
      <c r="O91" s="65"/>
      <c r="P91" s="65"/>
      <c r="Q91" s="65"/>
      <c r="R91" s="65"/>
      <c r="S91" s="170" t="str">
        <f>IFERROR(VLOOKUP(C91,Table_DevicePN[],2,FALSE),"")</f>
        <v/>
      </c>
      <c r="T91" s="66" t="str">
        <f t="shared" si="76"/>
        <v/>
      </c>
      <c r="U91" s="80"/>
      <c r="V91" s="81" t="str">
        <f t="shared" si="77"/>
        <v/>
      </c>
      <c r="W91" s="65" t="str">
        <f t="shared" si="78"/>
        <v/>
      </c>
      <c r="X91" s="65" t="str">
        <f t="shared" si="79"/>
        <v/>
      </c>
      <c r="Y91" s="82" t="str">
        <f t="shared" si="80"/>
        <v/>
      </c>
      <c r="Z91" s="83" t="str">
        <f t="shared" si="81"/>
        <v/>
      </c>
      <c r="AA91" s="65" t="str">
        <f t="shared" si="82"/>
        <v/>
      </c>
      <c r="AB91" s="65" t="str">
        <f t="shared" si="83"/>
        <v/>
      </c>
      <c r="AC91" s="65" t="str">
        <f t="shared" si="84"/>
        <v/>
      </c>
      <c r="AD91" s="84" t="str">
        <f t="shared" si="85"/>
        <v/>
      </c>
      <c r="AE91" s="85" t="str">
        <f t="shared" si="86"/>
        <v/>
      </c>
      <c r="AF91" s="85" t="str">
        <f t="shared" si="87"/>
        <v/>
      </c>
      <c r="AG91" s="86" t="str">
        <f t="shared" si="88"/>
        <v/>
      </c>
      <c r="AH91" s="87" t="str">
        <f t="shared" si="89"/>
        <v/>
      </c>
      <c r="AI91" s="84" t="str">
        <f t="shared" si="90"/>
        <v/>
      </c>
      <c r="AJ91" s="84" t="str">
        <f t="shared" si="91"/>
        <v/>
      </c>
      <c r="AK91" s="88" t="str">
        <f t="shared" si="92"/>
        <v/>
      </c>
      <c r="AL91" s="65" t="str">
        <f t="shared" si="93"/>
        <v/>
      </c>
      <c r="AM91" s="84" t="str">
        <f t="shared" si="94"/>
        <v/>
      </c>
      <c r="AN91" s="85" t="str">
        <f t="shared" si="95"/>
        <v/>
      </c>
      <c r="AO91" s="85" t="str">
        <f t="shared" si="96"/>
        <v/>
      </c>
      <c r="AP91" s="86" t="str">
        <f t="shared" si="97"/>
        <v/>
      </c>
    </row>
    <row r="92" spans="1:42" s="76" customFormat="1" x14ac:dyDescent="0.25">
      <c r="A92" s="78">
        <f t="shared" si="72"/>
        <v>86</v>
      </c>
      <c r="B92" s="79"/>
      <c r="C92" s="79"/>
      <c r="D92" s="61"/>
      <c r="E92" s="180" t="str">
        <f>_xlfn.IFNA(HLOOKUP(TEXT(C92,"#"),Table_Conduit[#All],2,FALSE),"")</f>
        <v/>
      </c>
      <c r="F92" s="63" t="str">
        <f t="shared" si="73"/>
        <v/>
      </c>
      <c r="G92" s="61"/>
      <c r="H92" s="180" t="str">
        <f>_xlfn.IFNA(IF(HLOOKUP(TEXT(C92,"#"),Table_BoxMaterial[#All],2,FALSE)=0,"",HLOOKUP(TEXT(C92,"#"),Table_BoxMaterial[#All],2,FALSE)),"")</f>
        <v/>
      </c>
      <c r="I92" s="183" t="str">
        <f>_xlfn.IFNA(HLOOKUP(TEXT(C92,"#"),Table_MountingKits[#All],2,FALSE),"")</f>
        <v/>
      </c>
      <c r="J92" s="183" t="str">
        <f>_xlfn.IFNA(HLOOKUP(H92,Table_BoxColors[#All],2,FALSE),"")</f>
        <v/>
      </c>
      <c r="K92" s="61" t="str">
        <f t="shared" si="74"/>
        <v/>
      </c>
      <c r="L92" s="64" t="str">
        <f t="shared" si="75"/>
        <v/>
      </c>
      <c r="M92" s="185" t="str">
        <f>_xlfn.IFNA("E-"&amp;VLOOKUP(C92,Table_PN_DeviceType[],2,TRUE),"")&amp;IF(D92&lt;&gt;"",IF(D92&gt;99,D92,IF(D92&gt;9,"0"&amp;D92,"00"&amp;D92))&amp;VLOOKUP(E92,Table_PN_ConduitSize[],2,FALSE)&amp;VLOOKUP(F92,Table_PN_ConduitColor[],2,FALSE)&amp;IF(G92&lt;10,"0"&amp;G92,G92)&amp;VLOOKUP(H92,Table_PN_BoxMaterial[],2,FALSE)&amp;IF(I92&lt;&gt;"",VLOOKUP(I92,Table_PN_MountingKit[],2,FALSE)&amp;IF(OR(J92="Yes"),VLOOKUP(F92,Table_PN_BoxColor[],2,FALSE),"")&amp;VLOOKUP(K92,Table_PN_CircuitBreaker[],2,FALSE),""),"")</f>
        <v/>
      </c>
      <c r="N92" s="65"/>
      <c r="O92" s="65"/>
      <c r="P92" s="65"/>
      <c r="Q92" s="65"/>
      <c r="R92" s="65"/>
      <c r="S92" s="170" t="str">
        <f>IFERROR(VLOOKUP(C92,Table_DevicePN[],2,FALSE),"")</f>
        <v/>
      </c>
      <c r="T92" s="66" t="str">
        <f t="shared" si="76"/>
        <v/>
      </c>
      <c r="U92" s="80"/>
      <c r="V92" s="81" t="str">
        <f t="shared" si="77"/>
        <v/>
      </c>
      <c r="W92" s="65" t="str">
        <f t="shared" si="78"/>
        <v/>
      </c>
      <c r="X92" s="65" t="str">
        <f t="shared" si="79"/>
        <v/>
      </c>
      <c r="Y92" s="82" t="str">
        <f t="shared" si="80"/>
        <v/>
      </c>
      <c r="Z92" s="83" t="str">
        <f t="shared" si="81"/>
        <v/>
      </c>
      <c r="AA92" s="65" t="str">
        <f t="shared" si="82"/>
        <v/>
      </c>
      <c r="AB92" s="65" t="str">
        <f t="shared" si="83"/>
        <v/>
      </c>
      <c r="AC92" s="65" t="str">
        <f t="shared" si="84"/>
        <v/>
      </c>
      <c r="AD92" s="84" t="str">
        <f t="shared" si="85"/>
        <v/>
      </c>
      <c r="AE92" s="85" t="str">
        <f t="shared" si="86"/>
        <v/>
      </c>
      <c r="AF92" s="85" t="str">
        <f t="shared" si="87"/>
        <v/>
      </c>
      <c r="AG92" s="86" t="str">
        <f t="shared" si="88"/>
        <v/>
      </c>
      <c r="AH92" s="87" t="str">
        <f t="shared" si="89"/>
        <v/>
      </c>
      <c r="AI92" s="84" t="str">
        <f t="shared" si="90"/>
        <v/>
      </c>
      <c r="AJ92" s="84" t="str">
        <f t="shared" si="91"/>
        <v/>
      </c>
      <c r="AK92" s="88" t="str">
        <f t="shared" si="92"/>
        <v/>
      </c>
      <c r="AL92" s="65" t="str">
        <f t="shared" si="93"/>
        <v/>
      </c>
      <c r="AM92" s="84" t="str">
        <f t="shared" si="94"/>
        <v/>
      </c>
      <c r="AN92" s="85" t="str">
        <f t="shared" si="95"/>
        <v/>
      </c>
      <c r="AO92" s="85" t="str">
        <f t="shared" si="96"/>
        <v/>
      </c>
      <c r="AP92" s="86" t="str">
        <f t="shared" si="97"/>
        <v/>
      </c>
    </row>
    <row r="93" spans="1:42" s="76" customFormat="1" x14ac:dyDescent="0.25">
      <c r="A93" s="78">
        <f t="shared" si="72"/>
        <v>87</v>
      </c>
      <c r="B93" s="79"/>
      <c r="C93" s="79"/>
      <c r="D93" s="61"/>
      <c r="E93" s="180" t="str">
        <f>_xlfn.IFNA(HLOOKUP(TEXT(C93,"#"),Table_Conduit[#All],2,FALSE),"")</f>
        <v/>
      </c>
      <c r="F93" s="63" t="str">
        <f t="shared" si="73"/>
        <v/>
      </c>
      <c r="G93" s="61"/>
      <c r="H93" s="180" t="str">
        <f>_xlfn.IFNA(IF(HLOOKUP(TEXT(C93,"#"),Table_BoxMaterial[#All],2,FALSE)=0,"",HLOOKUP(TEXT(C93,"#"),Table_BoxMaterial[#All],2,FALSE)),"")</f>
        <v/>
      </c>
      <c r="I93" s="183" t="str">
        <f>_xlfn.IFNA(HLOOKUP(TEXT(C93,"#"),Table_MountingKits[#All],2,FALSE),"")</f>
        <v/>
      </c>
      <c r="J93" s="183" t="str">
        <f>_xlfn.IFNA(HLOOKUP(H93,Table_BoxColors[#All],2,FALSE),"")</f>
        <v/>
      </c>
      <c r="K93" s="61" t="str">
        <f t="shared" si="74"/>
        <v/>
      </c>
      <c r="L93" s="64" t="str">
        <f t="shared" si="75"/>
        <v/>
      </c>
      <c r="M93" s="185" t="str">
        <f>_xlfn.IFNA("E-"&amp;VLOOKUP(C93,Table_PN_DeviceType[],2,TRUE),"")&amp;IF(D93&lt;&gt;"",IF(D93&gt;99,D93,IF(D93&gt;9,"0"&amp;D93,"00"&amp;D93))&amp;VLOOKUP(E93,Table_PN_ConduitSize[],2,FALSE)&amp;VLOOKUP(F93,Table_PN_ConduitColor[],2,FALSE)&amp;IF(G93&lt;10,"0"&amp;G93,G93)&amp;VLOOKUP(H93,Table_PN_BoxMaterial[],2,FALSE)&amp;IF(I93&lt;&gt;"",VLOOKUP(I93,Table_PN_MountingKit[],2,FALSE)&amp;IF(OR(J93="Yes"),VLOOKUP(F93,Table_PN_BoxColor[],2,FALSE),"")&amp;VLOOKUP(K93,Table_PN_CircuitBreaker[],2,FALSE),""),"")</f>
        <v/>
      </c>
      <c r="N93" s="65"/>
      <c r="O93" s="65"/>
      <c r="P93" s="65"/>
      <c r="Q93" s="65"/>
      <c r="R93" s="65"/>
      <c r="S93" s="170" t="str">
        <f>IFERROR(VLOOKUP(C93,Table_DevicePN[],2,FALSE),"")</f>
        <v/>
      </c>
      <c r="T93" s="66" t="str">
        <f t="shared" si="76"/>
        <v/>
      </c>
      <c r="U93" s="80"/>
      <c r="V93" s="81" t="str">
        <f t="shared" si="77"/>
        <v/>
      </c>
      <c r="W93" s="65" t="str">
        <f t="shared" si="78"/>
        <v/>
      </c>
      <c r="X93" s="65" t="str">
        <f t="shared" si="79"/>
        <v/>
      </c>
      <c r="Y93" s="82" t="str">
        <f t="shared" si="80"/>
        <v/>
      </c>
      <c r="Z93" s="83" t="str">
        <f t="shared" si="81"/>
        <v/>
      </c>
      <c r="AA93" s="65" t="str">
        <f t="shared" si="82"/>
        <v/>
      </c>
      <c r="AB93" s="65" t="str">
        <f t="shared" si="83"/>
        <v/>
      </c>
      <c r="AC93" s="65" t="str">
        <f t="shared" si="84"/>
        <v/>
      </c>
      <c r="AD93" s="84" t="str">
        <f t="shared" si="85"/>
        <v/>
      </c>
      <c r="AE93" s="85" t="str">
        <f t="shared" si="86"/>
        <v/>
      </c>
      <c r="AF93" s="85" t="str">
        <f t="shared" si="87"/>
        <v/>
      </c>
      <c r="AG93" s="86" t="str">
        <f t="shared" si="88"/>
        <v/>
      </c>
      <c r="AH93" s="87" t="str">
        <f t="shared" si="89"/>
        <v/>
      </c>
      <c r="AI93" s="84" t="str">
        <f t="shared" si="90"/>
        <v/>
      </c>
      <c r="AJ93" s="84" t="str">
        <f t="shared" si="91"/>
        <v/>
      </c>
      <c r="AK93" s="88" t="str">
        <f t="shared" si="92"/>
        <v/>
      </c>
      <c r="AL93" s="65" t="str">
        <f t="shared" si="93"/>
        <v/>
      </c>
      <c r="AM93" s="84" t="str">
        <f t="shared" si="94"/>
        <v/>
      </c>
      <c r="AN93" s="85" t="str">
        <f t="shared" si="95"/>
        <v/>
      </c>
      <c r="AO93" s="85" t="str">
        <f t="shared" si="96"/>
        <v/>
      </c>
      <c r="AP93" s="86" t="str">
        <f t="shared" si="97"/>
        <v/>
      </c>
    </row>
    <row r="94" spans="1:42" s="76" customFormat="1" x14ac:dyDescent="0.25">
      <c r="A94" s="78">
        <f t="shared" si="72"/>
        <v>88</v>
      </c>
      <c r="B94" s="79"/>
      <c r="C94" s="79"/>
      <c r="D94" s="61"/>
      <c r="E94" s="180" t="str">
        <f>_xlfn.IFNA(HLOOKUP(TEXT(C94,"#"),Table_Conduit[#All],2,FALSE),"")</f>
        <v/>
      </c>
      <c r="F94" s="63" t="str">
        <f t="shared" si="73"/>
        <v/>
      </c>
      <c r="G94" s="61"/>
      <c r="H94" s="180" t="str">
        <f>_xlfn.IFNA(IF(HLOOKUP(TEXT(C94,"#"),Table_BoxMaterial[#All],2,FALSE)=0,"",HLOOKUP(TEXT(C94,"#"),Table_BoxMaterial[#All],2,FALSE)),"")</f>
        <v/>
      </c>
      <c r="I94" s="183" t="str">
        <f>_xlfn.IFNA(HLOOKUP(TEXT(C94,"#"),Table_MountingKits[#All],2,FALSE),"")</f>
        <v/>
      </c>
      <c r="J94" s="183" t="str">
        <f>_xlfn.IFNA(HLOOKUP(H94,Table_BoxColors[#All],2,FALSE),"")</f>
        <v/>
      </c>
      <c r="K94" s="61" t="str">
        <f t="shared" si="74"/>
        <v/>
      </c>
      <c r="L94" s="64" t="str">
        <f t="shared" si="75"/>
        <v/>
      </c>
      <c r="M94" s="185" t="str">
        <f>_xlfn.IFNA("E-"&amp;VLOOKUP(C94,Table_PN_DeviceType[],2,TRUE),"")&amp;IF(D94&lt;&gt;"",IF(D94&gt;99,D94,IF(D94&gt;9,"0"&amp;D94,"00"&amp;D94))&amp;VLOOKUP(E94,Table_PN_ConduitSize[],2,FALSE)&amp;VLOOKUP(F94,Table_PN_ConduitColor[],2,FALSE)&amp;IF(G94&lt;10,"0"&amp;G94,G94)&amp;VLOOKUP(H94,Table_PN_BoxMaterial[],2,FALSE)&amp;IF(I94&lt;&gt;"",VLOOKUP(I94,Table_PN_MountingKit[],2,FALSE)&amp;IF(OR(J94="Yes"),VLOOKUP(F94,Table_PN_BoxColor[],2,FALSE),"")&amp;VLOOKUP(K94,Table_PN_CircuitBreaker[],2,FALSE),""),"")</f>
        <v/>
      </c>
      <c r="N94" s="65"/>
      <c r="O94" s="65"/>
      <c r="P94" s="65"/>
      <c r="Q94" s="65"/>
      <c r="R94" s="65"/>
      <c r="S94" s="170" t="str">
        <f>IFERROR(VLOOKUP(C94,Table_DevicePN[],2,FALSE),"")</f>
        <v/>
      </c>
      <c r="T94" s="66" t="str">
        <f t="shared" si="76"/>
        <v/>
      </c>
      <c r="U94" s="80"/>
      <c r="V94" s="81" t="str">
        <f t="shared" si="77"/>
        <v/>
      </c>
      <c r="W94" s="65" t="str">
        <f t="shared" si="78"/>
        <v/>
      </c>
      <c r="X94" s="65" t="str">
        <f t="shared" si="79"/>
        <v/>
      </c>
      <c r="Y94" s="82" t="str">
        <f t="shared" si="80"/>
        <v/>
      </c>
      <c r="Z94" s="83" t="str">
        <f t="shared" si="81"/>
        <v/>
      </c>
      <c r="AA94" s="65" t="str">
        <f t="shared" si="82"/>
        <v/>
      </c>
      <c r="AB94" s="65" t="str">
        <f t="shared" si="83"/>
        <v/>
      </c>
      <c r="AC94" s="65" t="str">
        <f t="shared" si="84"/>
        <v/>
      </c>
      <c r="AD94" s="84" t="str">
        <f t="shared" si="85"/>
        <v/>
      </c>
      <c r="AE94" s="85" t="str">
        <f t="shared" si="86"/>
        <v/>
      </c>
      <c r="AF94" s="85" t="str">
        <f t="shared" si="87"/>
        <v/>
      </c>
      <c r="AG94" s="86" t="str">
        <f t="shared" si="88"/>
        <v/>
      </c>
      <c r="AH94" s="87" t="str">
        <f t="shared" si="89"/>
        <v/>
      </c>
      <c r="AI94" s="84" t="str">
        <f t="shared" si="90"/>
        <v/>
      </c>
      <c r="AJ94" s="84" t="str">
        <f t="shared" si="91"/>
        <v/>
      </c>
      <c r="AK94" s="88" t="str">
        <f t="shared" si="92"/>
        <v/>
      </c>
      <c r="AL94" s="65" t="str">
        <f t="shared" si="93"/>
        <v/>
      </c>
      <c r="AM94" s="84" t="str">
        <f t="shared" si="94"/>
        <v/>
      </c>
      <c r="AN94" s="85" t="str">
        <f t="shared" si="95"/>
        <v/>
      </c>
      <c r="AO94" s="85" t="str">
        <f t="shared" si="96"/>
        <v/>
      </c>
      <c r="AP94" s="86" t="str">
        <f t="shared" si="97"/>
        <v/>
      </c>
    </row>
    <row r="95" spans="1:42" s="76" customFormat="1" x14ac:dyDescent="0.25">
      <c r="A95" s="78">
        <f t="shared" si="72"/>
        <v>89</v>
      </c>
      <c r="B95" s="79"/>
      <c r="C95" s="79"/>
      <c r="D95" s="61"/>
      <c r="E95" s="180" t="str">
        <f>_xlfn.IFNA(HLOOKUP(TEXT(C95,"#"),Table_Conduit[#All],2,FALSE),"")</f>
        <v/>
      </c>
      <c r="F95" s="63" t="str">
        <f t="shared" si="73"/>
        <v/>
      </c>
      <c r="G95" s="61"/>
      <c r="H95" s="180" t="str">
        <f>_xlfn.IFNA(IF(HLOOKUP(TEXT(C95,"#"),Table_BoxMaterial[#All],2,FALSE)=0,"",HLOOKUP(TEXT(C95,"#"),Table_BoxMaterial[#All],2,FALSE)),"")</f>
        <v/>
      </c>
      <c r="I95" s="183" t="str">
        <f>_xlfn.IFNA(HLOOKUP(TEXT(C95,"#"),Table_MountingKits[#All],2,FALSE),"")</f>
        <v/>
      </c>
      <c r="J95" s="183" t="str">
        <f>_xlfn.IFNA(HLOOKUP(H95,Table_BoxColors[#All],2,FALSE),"")</f>
        <v/>
      </c>
      <c r="K95" s="61" t="str">
        <f t="shared" si="74"/>
        <v/>
      </c>
      <c r="L95" s="64" t="str">
        <f t="shared" si="75"/>
        <v/>
      </c>
      <c r="M95" s="185" t="str">
        <f>_xlfn.IFNA("E-"&amp;VLOOKUP(C95,Table_PN_DeviceType[],2,TRUE),"")&amp;IF(D95&lt;&gt;"",IF(D95&gt;99,D95,IF(D95&gt;9,"0"&amp;D95,"00"&amp;D95))&amp;VLOOKUP(E95,Table_PN_ConduitSize[],2,FALSE)&amp;VLOOKUP(F95,Table_PN_ConduitColor[],2,FALSE)&amp;IF(G95&lt;10,"0"&amp;G95,G95)&amp;VLOOKUP(H95,Table_PN_BoxMaterial[],2,FALSE)&amp;IF(I95&lt;&gt;"",VLOOKUP(I95,Table_PN_MountingKit[],2,FALSE)&amp;IF(OR(J95="Yes"),VLOOKUP(F95,Table_PN_BoxColor[],2,FALSE),"")&amp;VLOOKUP(K95,Table_PN_CircuitBreaker[],2,FALSE),""),"")</f>
        <v/>
      </c>
      <c r="N95" s="65"/>
      <c r="O95" s="65"/>
      <c r="P95" s="65"/>
      <c r="Q95" s="65"/>
      <c r="R95" s="65"/>
      <c r="S95" s="170" t="str">
        <f>IFERROR(VLOOKUP(C95,Table_DevicePN[],2,FALSE),"")</f>
        <v/>
      </c>
      <c r="T95" s="66" t="str">
        <f t="shared" si="76"/>
        <v/>
      </c>
      <c r="U95" s="80"/>
      <c r="V95" s="81" t="str">
        <f t="shared" si="77"/>
        <v/>
      </c>
      <c r="W95" s="65" t="str">
        <f t="shared" si="78"/>
        <v/>
      </c>
      <c r="X95" s="65" t="str">
        <f t="shared" si="79"/>
        <v/>
      </c>
      <c r="Y95" s="82" t="str">
        <f t="shared" si="80"/>
        <v/>
      </c>
      <c r="Z95" s="83" t="str">
        <f t="shared" si="81"/>
        <v/>
      </c>
      <c r="AA95" s="65" t="str">
        <f t="shared" si="82"/>
        <v/>
      </c>
      <c r="AB95" s="65" t="str">
        <f t="shared" si="83"/>
        <v/>
      </c>
      <c r="AC95" s="65" t="str">
        <f t="shared" si="84"/>
        <v/>
      </c>
      <c r="AD95" s="84" t="str">
        <f t="shared" si="85"/>
        <v/>
      </c>
      <c r="AE95" s="85" t="str">
        <f t="shared" si="86"/>
        <v/>
      </c>
      <c r="AF95" s="85" t="str">
        <f t="shared" si="87"/>
        <v/>
      </c>
      <c r="AG95" s="86" t="str">
        <f t="shared" si="88"/>
        <v/>
      </c>
      <c r="AH95" s="87" t="str">
        <f t="shared" si="89"/>
        <v/>
      </c>
      <c r="AI95" s="84" t="str">
        <f t="shared" si="90"/>
        <v/>
      </c>
      <c r="AJ95" s="84" t="str">
        <f t="shared" si="91"/>
        <v/>
      </c>
      <c r="AK95" s="88" t="str">
        <f t="shared" si="92"/>
        <v/>
      </c>
      <c r="AL95" s="65" t="str">
        <f t="shared" si="93"/>
        <v/>
      </c>
      <c r="AM95" s="84" t="str">
        <f t="shared" si="94"/>
        <v/>
      </c>
      <c r="AN95" s="85" t="str">
        <f t="shared" si="95"/>
        <v/>
      </c>
      <c r="AO95" s="85" t="str">
        <f t="shared" si="96"/>
        <v/>
      </c>
      <c r="AP95" s="86" t="str">
        <f t="shared" si="97"/>
        <v/>
      </c>
    </row>
    <row r="96" spans="1:42" s="76" customFormat="1" x14ac:dyDescent="0.25">
      <c r="A96" s="78">
        <f t="shared" si="72"/>
        <v>90</v>
      </c>
      <c r="B96" s="79"/>
      <c r="C96" s="79"/>
      <c r="D96" s="61"/>
      <c r="E96" s="180" t="str">
        <f>_xlfn.IFNA(HLOOKUP(TEXT(C96,"#"),Table_Conduit[#All],2,FALSE),"")</f>
        <v/>
      </c>
      <c r="F96" s="63" t="str">
        <f t="shared" si="73"/>
        <v/>
      </c>
      <c r="G96" s="61"/>
      <c r="H96" s="180" t="str">
        <f>_xlfn.IFNA(IF(HLOOKUP(TEXT(C96,"#"),Table_BoxMaterial[#All],2,FALSE)=0,"",HLOOKUP(TEXT(C96,"#"),Table_BoxMaterial[#All],2,FALSE)),"")</f>
        <v/>
      </c>
      <c r="I96" s="183" t="str">
        <f>_xlfn.IFNA(HLOOKUP(TEXT(C96,"#"),Table_MountingKits[#All],2,FALSE),"")</f>
        <v/>
      </c>
      <c r="J96" s="183" t="str">
        <f>_xlfn.IFNA(HLOOKUP(H96,Table_BoxColors[#All],2,FALSE),"")</f>
        <v/>
      </c>
      <c r="K96" s="61" t="str">
        <f t="shared" si="74"/>
        <v/>
      </c>
      <c r="L96" s="64" t="str">
        <f t="shared" si="75"/>
        <v/>
      </c>
      <c r="M96" s="185" t="str">
        <f>_xlfn.IFNA("E-"&amp;VLOOKUP(C96,Table_PN_DeviceType[],2,TRUE),"")&amp;IF(D96&lt;&gt;"",IF(D96&gt;99,D96,IF(D96&gt;9,"0"&amp;D96,"00"&amp;D96))&amp;VLOOKUP(E96,Table_PN_ConduitSize[],2,FALSE)&amp;VLOOKUP(F96,Table_PN_ConduitColor[],2,FALSE)&amp;IF(G96&lt;10,"0"&amp;G96,G96)&amp;VLOOKUP(H96,Table_PN_BoxMaterial[],2,FALSE)&amp;IF(I96&lt;&gt;"",VLOOKUP(I96,Table_PN_MountingKit[],2,FALSE)&amp;IF(OR(J96="Yes"),VLOOKUP(F96,Table_PN_BoxColor[],2,FALSE),"")&amp;VLOOKUP(K96,Table_PN_CircuitBreaker[],2,FALSE),""),"")</f>
        <v/>
      </c>
      <c r="N96" s="65"/>
      <c r="O96" s="65"/>
      <c r="P96" s="65"/>
      <c r="Q96" s="65"/>
      <c r="R96" s="65"/>
      <c r="S96" s="170" t="str">
        <f>IFERROR(VLOOKUP(C96,Table_DevicePN[],2,FALSE),"")</f>
        <v/>
      </c>
      <c r="T96" s="66" t="str">
        <f t="shared" si="76"/>
        <v/>
      </c>
      <c r="U96" s="80"/>
      <c r="V96" s="81" t="str">
        <f t="shared" si="77"/>
        <v/>
      </c>
      <c r="W96" s="65" t="str">
        <f t="shared" si="78"/>
        <v/>
      </c>
      <c r="X96" s="65" t="str">
        <f t="shared" si="79"/>
        <v/>
      </c>
      <c r="Y96" s="82" t="str">
        <f t="shared" si="80"/>
        <v/>
      </c>
      <c r="Z96" s="83" t="str">
        <f t="shared" si="81"/>
        <v/>
      </c>
      <c r="AA96" s="65" t="str">
        <f t="shared" si="82"/>
        <v/>
      </c>
      <c r="AB96" s="65" t="str">
        <f t="shared" si="83"/>
        <v/>
      </c>
      <c r="AC96" s="65" t="str">
        <f t="shared" si="84"/>
        <v/>
      </c>
      <c r="AD96" s="84" t="str">
        <f t="shared" si="85"/>
        <v/>
      </c>
      <c r="AE96" s="85" t="str">
        <f t="shared" si="86"/>
        <v/>
      </c>
      <c r="AF96" s="85" t="str">
        <f t="shared" si="87"/>
        <v/>
      </c>
      <c r="AG96" s="86" t="str">
        <f t="shared" si="88"/>
        <v/>
      </c>
      <c r="AH96" s="87" t="str">
        <f t="shared" si="89"/>
        <v/>
      </c>
      <c r="AI96" s="84" t="str">
        <f t="shared" si="90"/>
        <v/>
      </c>
      <c r="AJ96" s="84" t="str">
        <f t="shared" si="91"/>
        <v/>
      </c>
      <c r="AK96" s="88" t="str">
        <f t="shared" si="92"/>
        <v/>
      </c>
      <c r="AL96" s="65" t="str">
        <f t="shared" si="93"/>
        <v/>
      </c>
      <c r="AM96" s="84" t="str">
        <f t="shared" si="94"/>
        <v/>
      </c>
      <c r="AN96" s="85" t="str">
        <f t="shared" si="95"/>
        <v/>
      </c>
      <c r="AO96" s="85" t="str">
        <f t="shared" si="96"/>
        <v/>
      </c>
      <c r="AP96" s="86" t="str">
        <f t="shared" si="97"/>
        <v/>
      </c>
    </row>
    <row r="97" spans="1:42" s="76" customFormat="1" x14ac:dyDescent="0.25">
      <c r="A97" s="78">
        <f t="shared" si="72"/>
        <v>91</v>
      </c>
      <c r="B97" s="79"/>
      <c r="C97" s="79"/>
      <c r="D97" s="61"/>
      <c r="E97" s="180" t="str">
        <f>_xlfn.IFNA(HLOOKUP(TEXT(C97,"#"),Table_Conduit[#All],2,FALSE),"")</f>
        <v/>
      </c>
      <c r="F97" s="63" t="str">
        <f t="shared" si="73"/>
        <v/>
      </c>
      <c r="G97" s="61"/>
      <c r="H97" s="180" t="str">
        <f>_xlfn.IFNA(IF(HLOOKUP(TEXT(C97,"#"),Table_BoxMaterial[#All],2,FALSE)=0,"",HLOOKUP(TEXT(C97,"#"),Table_BoxMaterial[#All],2,FALSE)),"")</f>
        <v/>
      </c>
      <c r="I97" s="183" t="str">
        <f>_xlfn.IFNA(HLOOKUP(TEXT(C97,"#"),Table_MountingKits[#All],2,FALSE),"")</f>
        <v/>
      </c>
      <c r="J97" s="183" t="str">
        <f>_xlfn.IFNA(HLOOKUP(H97,Table_BoxColors[#All],2,FALSE),"")</f>
        <v/>
      </c>
      <c r="K97" s="61" t="str">
        <f t="shared" si="74"/>
        <v/>
      </c>
      <c r="L97" s="64" t="str">
        <f t="shared" si="75"/>
        <v/>
      </c>
      <c r="M97" s="185" t="str">
        <f>_xlfn.IFNA("E-"&amp;VLOOKUP(C97,Table_PN_DeviceType[],2,TRUE),"")&amp;IF(D97&lt;&gt;"",IF(D97&gt;99,D97,IF(D97&gt;9,"0"&amp;D97,"00"&amp;D97))&amp;VLOOKUP(E97,Table_PN_ConduitSize[],2,FALSE)&amp;VLOOKUP(F97,Table_PN_ConduitColor[],2,FALSE)&amp;IF(G97&lt;10,"0"&amp;G97,G97)&amp;VLOOKUP(H97,Table_PN_BoxMaterial[],2,FALSE)&amp;IF(I97&lt;&gt;"",VLOOKUP(I97,Table_PN_MountingKit[],2,FALSE)&amp;IF(OR(J97="Yes"),VLOOKUP(F97,Table_PN_BoxColor[],2,FALSE),"")&amp;VLOOKUP(K97,Table_PN_CircuitBreaker[],2,FALSE),""),"")</f>
        <v/>
      </c>
      <c r="N97" s="65"/>
      <c r="O97" s="65"/>
      <c r="P97" s="65"/>
      <c r="Q97" s="65"/>
      <c r="R97" s="65"/>
      <c r="S97" s="170" t="str">
        <f>IFERROR(VLOOKUP(C97,Table_DevicePN[],2,FALSE),"")</f>
        <v/>
      </c>
      <c r="T97" s="66" t="str">
        <f t="shared" si="76"/>
        <v/>
      </c>
      <c r="U97" s="80"/>
      <c r="V97" s="81" t="str">
        <f t="shared" si="77"/>
        <v/>
      </c>
      <c r="W97" s="65" t="str">
        <f t="shared" si="78"/>
        <v/>
      </c>
      <c r="X97" s="65" t="str">
        <f t="shared" si="79"/>
        <v/>
      </c>
      <c r="Y97" s="82" t="str">
        <f t="shared" si="80"/>
        <v/>
      </c>
      <c r="Z97" s="83" t="str">
        <f t="shared" si="81"/>
        <v/>
      </c>
      <c r="AA97" s="65" t="str">
        <f t="shared" si="82"/>
        <v/>
      </c>
      <c r="AB97" s="65" t="str">
        <f t="shared" si="83"/>
        <v/>
      </c>
      <c r="AC97" s="65" t="str">
        <f t="shared" si="84"/>
        <v/>
      </c>
      <c r="AD97" s="84" t="str">
        <f t="shared" si="85"/>
        <v/>
      </c>
      <c r="AE97" s="85" t="str">
        <f t="shared" si="86"/>
        <v/>
      </c>
      <c r="AF97" s="85" t="str">
        <f t="shared" si="87"/>
        <v/>
      </c>
      <c r="AG97" s="86" t="str">
        <f t="shared" si="88"/>
        <v/>
      </c>
      <c r="AH97" s="87" t="str">
        <f t="shared" si="89"/>
        <v/>
      </c>
      <c r="AI97" s="84" t="str">
        <f t="shared" si="90"/>
        <v/>
      </c>
      <c r="AJ97" s="84" t="str">
        <f t="shared" si="91"/>
        <v/>
      </c>
      <c r="AK97" s="88" t="str">
        <f t="shared" si="92"/>
        <v/>
      </c>
      <c r="AL97" s="65" t="str">
        <f t="shared" si="93"/>
        <v/>
      </c>
      <c r="AM97" s="84" t="str">
        <f t="shared" si="94"/>
        <v/>
      </c>
      <c r="AN97" s="85" t="str">
        <f t="shared" si="95"/>
        <v/>
      </c>
      <c r="AO97" s="85" t="str">
        <f t="shared" si="96"/>
        <v/>
      </c>
      <c r="AP97" s="86" t="str">
        <f t="shared" si="97"/>
        <v/>
      </c>
    </row>
    <row r="98" spans="1:42" s="76" customFormat="1" x14ac:dyDescent="0.25">
      <c r="A98" s="78">
        <f t="shared" si="72"/>
        <v>92</v>
      </c>
      <c r="B98" s="79"/>
      <c r="C98" s="79"/>
      <c r="D98" s="61"/>
      <c r="E98" s="180" t="str">
        <f>_xlfn.IFNA(HLOOKUP(TEXT(C98,"#"),Table_Conduit[#All],2,FALSE),"")</f>
        <v/>
      </c>
      <c r="F98" s="63" t="str">
        <f t="shared" si="73"/>
        <v/>
      </c>
      <c r="G98" s="61"/>
      <c r="H98" s="180" t="str">
        <f>_xlfn.IFNA(IF(HLOOKUP(TEXT(C98,"#"),Table_BoxMaterial[#All],2,FALSE)=0,"",HLOOKUP(TEXT(C98,"#"),Table_BoxMaterial[#All],2,FALSE)),"")</f>
        <v/>
      </c>
      <c r="I98" s="183" t="str">
        <f>_xlfn.IFNA(HLOOKUP(TEXT(C98,"#"),Table_MountingKits[#All],2,FALSE),"")</f>
        <v/>
      </c>
      <c r="J98" s="183" t="str">
        <f>_xlfn.IFNA(HLOOKUP(H98,Table_BoxColors[#All],2,FALSE),"")</f>
        <v/>
      </c>
      <c r="K98" s="61" t="str">
        <f t="shared" si="74"/>
        <v/>
      </c>
      <c r="L98" s="64" t="str">
        <f t="shared" si="75"/>
        <v/>
      </c>
      <c r="M98" s="185" t="str">
        <f>_xlfn.IFNA("E-"&amp;VLOOKUP(C98,Table_PN_DeviceType[],2,TRUE),"")&amp;IF(D98&lt;&gt;"",IF(D98&gt;99,D98,IF(D98&gt;9,"0"&amp;D98,"00"&amp;D98))&amp;VLOOKUP(E98,Table_PN_ConduitSize[],2,FALSE)&amp;VLOOKUP(F98,Table_PN_ConduitColor[],2,FALSE)&amp;IF(G98&lt;10,"0"&amp;G98,G98)&amp;VLOOKUP(H98,Table_PN_BoxMaterial[],2,FALSE)&amp;IF(I98&lt;&gt;"",VLOOKUP(I98,Table_PN_MountingKit[],2,FALSE)&amp;IF(OR(J98="Yes"),VLOOKUP(F98,Table_PN_BoxColor[],2,FALSE),"")&amp;VLOOKUP(K98,Table_PN_CircuitBreaker[],2,FALSE),""),"")</f>
        <v/>
      </c>
      <c r="N98" s="65"/>
      <c r="O98" s="65"/>
      <c r="P98" s="65"/>
      <c r="Q98" s="65"/>
      <c r="R98" s="65"/>
      <c r="S98" s="170" t="str">
        <f>IFERROR(VLOOKUP(C98,Table_DevicePN[],2,FALSE),"")</f>
        <v/>
      </c>
      <c r="T98" s="66" t="str">
        <f t="shared" si="76"/>
        <v/>
      </c>
      <c r="U98" s="80"/>
      <c r="V98" s="81" t="str">
        <f t="shared" si="77"/>
        <v/>
      </c>
      <c r="W98" s="65" t="str">
        <f t="shared" si="78"/>
        <v/>
      </c>
      <c r="X98" s="65" t="str">
        <f t="shared" si="79"/>
        <v/>
      </c>
      <c r="Y98" s="82" t="str">
        <f t="shared" si="80"/>
        <v/>
      </c>
      <c r="Z98" s="83" t="str">
        <f t="shared" si="81"/>
        <v/>
      </c>
      <c r="AA98" s="65" t="str">
        <f t="shared" si="82"/>
        <v/>
      </c>
      <c r="AB98" s="65" t="str">
        <f t="shared" si="83"/>
        <v/>
      </c>
      <c r="AC98" s="65" t="str">
        <f t="shared" si="84"/>
        <v/>
      </c>
      <c r="AD98" s="84" t="str">
        <f t="shared" si="85"/>
        <v/>
      </c>
      <c r="AE98" s="85" t="str">
        <f t="shared" si="86"/>
        <v/>
      </c>
      <c r="AF98" s="85" t="str">
        <f t="shared" si="87"/>
        <v/>
      </c>
      <c r="AG98" s="86" t="str">
        <f t="shared" si="88"/>
        <v/>
      </c>
      <c r="AH98" s="87" t="str">
        <f t="shared" si="89"/>
        <v/>
      </c>
      <c r="AI98" s="84" t="str">
        <f t="shared" si="90"/>
        <v/>
      </c>
      <c r="AJ98" s="84" t="str">
        <f t="shared" si="91"/>
        <v/>
      </c>
      <c r="AK98" s="88" t="str">
        <f t="shared" si="92"/>
        <v/>
      </c>
      <c r="AL98" s="65" t="str">
        <f t="shared" si="93"/>
        <v/>
      </c>
      <c r="AM98" s="84" t="str">
        <f t="shared" si="94"/>
        <v/>
      </c>
      <c r="AN98" s="85" t="str">
        <f t="shared" si="95"/>
        <v/>
      </c>
      <c r="AO98" s="85" t="str">
        <f t="shared" si="96"/>
        <v/>
      </c>
      <c r="AP98" s="86" t="str">
        <f t="shared" si="97"/>
        <v/>
      </c>
    </row>
    <row r="99" spans="1:42" s="76" customFormat="1" x14ac:dyDescent="0.25">
      <c r="A99" s="78">
        <f t="shared" si="72"/>
        <v>93</v>
      </c>
      <c r="B99" s="79"/>
      <c r="C99" s="79"/>
      <c r="D99" s="61"/>
      <c r="E99" s="180" t="str">
        <f>_xlfn.IFNA(HLOOKUP(TEXT(C99,"#"),Table_Conduit[#All],2,FALSE),"")</f>
        <v/>
      </c>
      <c r="F99" s="63" t="str">
        <f t="shared" si="73"/>
        <v/>
      </c>
      <c r="G99" s="61"/>
      <c r="H99" s="180" t="str">
        <f>_xlfn.IFNA(IF(HLOOKUP(TEXT(C99,"#"),Table_BoxMaterial[#All],2,FALSE)=0,"",HLOOKUP(TEXT(C99,"#"),Table_BoxMaterial[#All],2,FALSE)),"")</f>
        <v/>
      </c>
      <c r="I99" s="183" t="str">
        <f>_xlfn.IFNA(HLOOKUP(TEXT(C99,"#"),Table_MountingKits[#All],2,FALSE),"")</f>
        <v/>
      </c>
      <c r="J99" s="183" t="str">
        <f>_xlfn.IFNA(HLOOKUP(H99,Table_BoxColors[#All],2,FALSE),"")</f>
        <v/>
      </c>
      <c r="K99" s="61" t="str">
        <f t="shared" si="74"/>
        <v/>
      </c>
      <c r="L99" s="64" t="str">
        <f t="shared" si="75"/>
        <v/>
      </c>
      <c r="M99" s="185" t="str">
        <f>_xlfn.IFNA("E-"&amp;VLOOKUP(C99,Table_PN_DeviceType[],2,TRUE),"")&amp;IF(D99&lt;&gt;"",IF(D99&gt;99,D99,IF(D99&gt;9,"0"&amp;D99,"00"&amp;D99))&amp;VLOOKUP(E99,Table_PN_ConduitSize[],2,FALSE)&amp;VLOOKUP(F99,Table_PN_ConduitColor[],2,FALSE)&amp;IF(G99&lt;10,"0"&amp;G99,G99)&amp;VLOOKUP(H99,Table_PN_BoxMaterial[],2,FALSE)&amp;IF(I99&lt;&gt;"",VLOOKUP(I99,Table_PN_MountingKit[],2,FALSE)&amp;IF(OR(J99="Yes"),VLOOKUP(F99,Table_PN_BoxColor[],2,FALSE),"")&amp;VLOOKUP(K99,Table_PN_CircuitBreaker[],2,FALSE),""),"")</f>
        <v/>
      </c>
      <c r="N99" s="65"/>
      <c r="O99" s="65"/>
      <c r="P99" s="65"/>
      <c r="Q99" s="65"/>
      <c r="R99" s="65"/>
      <c r="S99" s="170" t="str">
        <f>IFERROR(VLOOKUP(C99,Table_DevicePN[],2,FALSE),"")</f>
        <v/>
      </c>
      <c r="T99" s="66" t="str">
        <f t="shared" si="76"/>
        <v/>
      </c>
      <c r="U99" s="80"/>
      <c r="V99" s="81" t="str">
        <f t="shared" si="77"/>
        <v/>
      </c>
      <c r="W99" s="65" t="str">
        <f t="shared" si="78"/>
        <v/>
      </c>
      <c r="X99" s="65" t="str">
        <f t="shared" si="79"/>
        <v/>
      </c>
      <c r="Y99" s="82" t="str">
        <f t="shared" si="80"/>
        <v/>
      </c>
      <c r="Z99" s="83" t="str">
        <f t="shared" si="81"/>
        <v/>
      </c>
      <c r="AA99" s="65" t="str">
        <f t="shared" si="82"/>
        <v/>
      </c>
      <c r="AB99" s="65" t="str">
        <f t="shared" si="83"/>
        <v/>
      </c>
      <c r="AC99" s="65" t="str">
        <f t="shared" si="84"/>
        <v/>
      </c>
      <c r="AD99" s="84" t="str">
        <f t="shared" si="85"/>
        <v/>
      </c>
      <c r="AE99" s="85" t="str">
        <f t="shared" si="86"/>
        <v/>
      </c>
      <c r="AF99" s="85" t="str">
        <f t="shared" si="87"/>
        <v/>
      </c>
      <c r="AG99" s="86" t="str">
        <f t="shared" si="88"/>
        <v/>
      </c>
      <c r="AH99" s="87" t="str">
        <f t="shared" si="89"/>
        <v/>
      </c>
      <c r="AI99" s="84" t="str">
        <f t="shared" si="90"/>
        <v/>
      </c>
      <c r="AJ99" s="84" t="str">
        <f t="shared" si="91"/>
        <v/>
      </c>
      <c r="AK99" s="88" t="str">
        <f t="shared" si="92"/>
        <v/>
      </c>
      <c r="AL99" s="65" t="str">
        <f t="shared" si="93"/>
        <v/>
      </c>
      <c r="AM99" s="84" t="str">
        <f t="shared" si="94"/>
        <v/>
      </c>
      <c r="AN99" s="85" t="str">
        <f t="shared" si="95"/>
        <v/>
      </c>
      <c r="AO99" s="85" t="str">
        <f t="shared" si="96"/>
        <v/>
      </c>
      <c r="AP99" s="86" t="str">
        <f t="shared" si="97"/>
        <v/>
      </c>
    </row>
    <row r="100" spans="1:42" s="76" customFormat="1" x14ac:dyDescent="0.25">
      <c r="A100" s="78">
        <f t="shared" si="72"/>
        <v>94</v>
      </c>
      <c r="B100" s="79"/>
      <c r="C100" s="79"/>
      <c r="D100" s="61"/>
      <c r="E100" s="180" t="str">
        <f>_xlfn.IFNA(HLOOKUP(TEXT(C100,"#"),Table_Conduit[#All],2,FALSE),"")</f>
        <v/>
      </c>
      <c r="F100" s="63" t="str">
        <f t="shared" si="73"/>
        <v/>
      </c>
      <c r="G100" s="61"/>
      <c r="H100" s="180" t="str">
        <f>_xlfn.IFNA(IF(HLOOKUP(TEXT(C100,"#"),Table_BoxMaterial[#All],2,FALSE)=0,"",HLOOKUP(TEXT(C100,"#"),Table_BoxMaterial[#All],2,FALSE)),"")</f>
        <v/>
      </c>
      <c r="I100" s="183" t="str">
        <f>_xlfn.IFNA(HLOOKUP(TEXT(C100,"#"),Table_MountingKits[#All],2,FALSE),"")</f>
        <v/>
      </c>
      <c r="J100" s="183" t="str">
        <f>_xlfn.IFNA(HLOOKUP(H100,Table_BoxColors[#All],2,FALSE),"")</f>
        <v/>
      </c>
      <c r="K100" s="61" t="str">
        <f t="shared" si="74"/>
        <v/>
      </c>
      <c r="L100" s="64" t="str">
        <f t="shared" si="75"/>
        <v/>
      </c>
      <c r="M100" s="185" t="str">
        <f>_xlfn.IFNA("E-"&amp;VLOOKUP(C100,Table_PN_DeviceType[],2,TRUE),"")&amp;IF(D100&lt;&gt;"",IF(D100&gt;99,D100,IF(D100&gt;9,"0"&amp;D100,"00"&amp;D100))&amp;VLOOKUP(E100,Table_PN_ConduitSize[],2,FALSE)&amp;VLOOKUP(F100,Table_PN_ConduitColor[],2,FALSE)&amp;IF(G100&lt;10,"0"&amp;G100,G100)&amp;VLOOKUP(H100,Table_PN_BoxMaterial[],2,FALSE)&amp;IF(I100&lt;&gt;"",VLOOKUP(I100,Table_PN_MountingKit[],2,FALSE)&amp;IF(OR(J100="Yes"),VLOOKUP(F100,Table_PN_BoxColor[],2,FALSE),"")&amp;VLOOKUP(K100,Table_PN_CircuitBreaker[],2,FALSE),""),"")</f>
        <v/>
      </c>
      <c r="N100" s="65"/>
      <c r="O100" s="65"/>
      <c r="P100" s="65"/>
      <c r="Q100" s="65"/>
      <c r="R100" s="65"/>
      <c r="S100" s="170" t="str">
        <f>IFERROR(VLOOKUP(C100,Table_DevicePN[],2,FALSE),"")</f>
        <v/>
      </c>
      <c r="T100" s="66" t="str">
        <f t="shared" si="76"/>
        <v/>
      </c>
      <c r="U100" s="80"/>
      <c r="V100" s="81" t="str">
        <f t="shared" si="77"/>
        <v/>
      </c>
      <c r="W100" s="65" t="str">
        <f t="shared" si="78"/>
        <v/>
      </c>
      <c r="X100" s="65" t="str">
        <f t="shared" si="79"/>
        <v/>
      </c>
      <c r="Y100" s="82" t="str">
        <f t="shared" si="80"/>
        <v/>
      </c>
      <c r="Z100" s="83" t="str">
        <f t="shared" si="81"/>
        <v/>
      </c>
      <c r="AA100" s="65" t="str">
        <f t="shared" si="82"/>
        <v/>
      </c>
      <c r="AB100" s="65" t="str">
        <f t="shared" si="83"/>
        <v/>
      </c>
      <c r="AC100" s="65" t="str">
        <f t="shared" si="84"/>
        <v/>
      </c>
      <c r="AD100" s="84" t="str">
        <f t="shared" si="85"/>
        <v/>
      </c>
      <c r="AE100" s="85" t="str">
        <f t="shared" si="86"/>
        <v/>
      </c>
      <c r="AF100" s="85" t="str">
        <f t="shared" si="87"/>
        <v/>
      </c>
      <c r="AG100" s="86" t="str">
        <f t="shared" si="88"/>
        <v/>
      </c>
      <c r="AH100" s="87" t="str">
        <f t="shared" si="89"/>
        <v/>
      </c>
      <c r="AI100" s="84" t="str">
        <f t="shared" si="90"/>
        <v/>
      </c>
      <c r="AJ100" s="84" t="str">
        <f t="shared" si="91"/>
        <v/>
      </c>
      <c r="AK100" s="88" t="str">
        <f t="shared" si="92"/>
        <v/>
      </c>
      <c r="AL100" s="65" t="str">
        <f t="shared" si="93"/>
        <v/>
      </c>
      <c r="AM100" s="84" t="str">
        <f t="shared" si="94"/>
        <v/>
      </c>
      <c r="AN100" s="85" t="str">
        <f t="shared" si="95"/>
        <v/>
      </c>
      <c r="AO100" s="85" t="str">
        <f t="shared" si="96"/>
        <v/>
      </c>
      <c r="AP100" s="86" t="str">
        <f t="shared" si="97"/>
        <v/>
      </c>
    </row>
    <row r="101" spans="1:42" s="76" customFormat="1" x14ac:dyDescent="0.25">
      <c r="A101" s="78">
        <f t="shared" si="72"/>
        <v>95</v>
      </c>
      <c r="B101" s="79"/>
      <c r="C101" s="79"/>
      <c r="D101" s="61"/>
      <c r="E101" s="180" t="str">
        <f>_xlfn.IFNA(HLOOKUP(TEXT(C101,"#"),Table_Conduit[#All],2,FALSE),"")</f>
        <v/>
      </c>
      <c r="F101" s="63" t="str">
        <f t="shared" si="73"/>
        <v/>
      </c>
      <c r="G101" s="61"/>
      <c r="H101" s="180" t="str">
        <f>_xlfn.IFNA(IF(HLOOKUP(TEXT(C101,"#"),Table_BoxMaterial[#All],2,FALSE)=0,"",HLOOKUP(TEXT(C101,"#"),Table_BoxMaterial[#All],2,FALSE)),"")</f>
        <v/>
      </c>
      <c r="I101" s="183" t="str">
        <f>_xlfn.IFNA(HLOOKUP(TEXT(C101,"#"),Table_MountingKits[#All],2,FALSE),"")</f>
        <v/>
      </c>
      <c r="J101" s="183" t="str">
        <f>_xlfn.IFNA(HLOOKUP(H101,Table_BoxColors[#All],2,FALSE),"")</f>
        <v/>
      </c>
      <c r="K101" s="61" t="str">
        <f t="shared" si="74"/>
        <v/>
      </c>
      <c r="L101" s="64" t="str">
        <f t="shared" si="75"/>
        <v/>
      </c>
      <c r="M101" s="185" t="str">
        <f>_xlfn.IFNA("E-"&amp;VLOOKUP(C101,Table_PN_DeviceType[],2,TRUE),"")&amp;IF(D101&lt;&gt;"",IF(D101&gt;99,D101,IF(D101&gt;9,"0"&amp;D101,"00"&amp;D101))&amp;VLOOKUP(E101,Table_PN_ConduitSize[],2,FALSE)&amp;VLOOKUP(F101,Table_PN_ConduitColor[],2,FALSE)&amp;IF(G101&lt;10,"0"&amp;G101,G101)&amp;VLOOKUP(H101,Table_PN_BoxMaterial[],2,FALSE)&amp;IF(I101&lt;&gt;"",VLOOKUP(I101,Table_PN_MountingKit[],2,FALSE)&amp;IF(OR(J101="Yes"),VLOOKUP(F101,Table_PN_BoxColor[],2,FALSE),"")&amp;VLOOKUP(K101,Table_PN_CircuitBreaker[],2,FALSE),""),"")</f>
        <v/>
      </c>
      <c r="N101" s="65"/>
      <c r="O101" s="65"/>
      <c r="P101" s="65"/>
      <c r="Q101" s="65"/>
      <c r="R101" s="65"/>
      <c r="S101" s="170" t="str">
        <f>IFERROR(VLOOKUP(C101,Table_DevicePN[],2,FALSE),"")</f>
        <v/>
      </c>
      <c r="T101" s="66" t="str">
        <f t="shared" si="76"/>
        <v/>
      </c>
      <c r="U101" s="80"/>
      <c r="V101" s="81" t="str">
        <f t="shared" si="77"/>
        <v/>
      </c>
      <c r="W101" s="65" t="str">
        <f t="shared" si="78"/>
        <v/>
      </c>
      <c r="X101" s="65" t="str">
        <f t="shared" si="79"/>
        <v/>
      </c>
      <c r="Y101" s="82" t="str">
        <f t="shared" si="80"/>
        <v/>
      </c>
      <c r="Z101" s="83" t="str">
        <f t="shared" si="81"/>
        <v/>
      </c>
      <c r="AA101" s="65" t="str">
        <f t="shared" si="82"/>
        <v/>
      </c>
      <c r="AB101" s="65" t="str">
        <f t="shared" si="83"/>
        <v/>
      </c>
      <c r="AC101" s="65" t="str">
        <f t="shared" si="84"/>
        <v/>
      </c>
      <c r="AD101" s="84" t="str">
        <f t="shared" si="85"/>
        <v/>
      </c>
      <c r="AE101" s="85" t="str">
        <f t="shared" si="86"/>
        <v/>
      </c>
      <c r="AF101" s="85" t="str">
        <f t="shared" si="87"/>
        <v/>
      </c>
      <c r="AG101" s="86" t="str">
        <f t="shared" si="88"/>
        <v/>
      </c>
      <c r="AH101" s="87" t="str">
        <f t="shared" si="89"/>
        <v/>
      </c>
      <c r="AI101" s="84" t="str">
        <f t="shared" si="90"/>
        <v/>
      </c>
      <c r="AJ101" s="84" t="str">
        <f t="shared" si="91"/>
        <v/>
      </c>
      <c r="AK101" s="88" t="str">
        <f t="shared" si="92"/>
        <v/>
      </c>
      <c r="AL101" s="65" t="str">
        <f t="shared" si="93"/>
        <v/>
      </c>
      <c r="AM101" s="84" t="str">
        <f t="shared" si="94"/>
        <v/>
      </c>
      <c r="AN101" s="85" t="str">
        <f t="shared" si="95"/>
        <v/>
      </c>
      <c r="AO101" s="85" t="str">
        <f t="shared" si="96"/>
        <v/>
      </c>
      <c r="AP101" s="86" t="str">
        <f t="shared" si="97"/>
        <v/>
      </c>
    </row>
    <row r="102" spans="1:42" s="76" customFormat="1" x14ac:dyDescent="0.25">
      <c r="A102" s="78">
        <f t="shared" si="72"/>
        <v>96</v>
      </c>
      <c r="B102" s="79"/>
      <c r="C102" s="79"/>
      <c r="D102" s="61"/>
      <c r="E102" s="180" t="str">
        <f>_xlfn.IFNA(HLOOKUP(TEXT(C102,"#"),Table_Conduit[#All],2,FALSE),"")</f>
        <v/>
      </c>
      <c r="F102" s="63" t="str">
        <f t="shared" si="73"/>
        <v/>
      </c>
      <c r="G102" s="61"/>
      <c r="H102" s="180" t="str">
        <f>_xlfn.IFNA(IF(HLOOKUP(TEXT(C102,"#"),Table_BoxMaterial[#All],2,FALSE)=0,"",HLOOKUP(TEXT(C102,"#"),Table_BoxMaterial[#All],2,FALSE)),"")</f>
        <v/>
      </c>
      <c r="I102" s="183" t="str">
        <f>_xlfn.IFNA(HLOOKUP(TEXT(C102,"#"),Table_MountingKits[#All],2,FALSE),"")</f>
        <v/>
      </c>
      <c r="J102" s="183" t="str">
        <f>_xlfn.IFNA(HLOOKUP(H102,Table_BoxColors[#All],2,FALSE),"")</f>
        <v/>
      </c>
      <c r="K102" s="61" t="str">
        <f t="shared" si="74"/>
        <v/>
      </c>
      <c r="L102" s="64" t="str">
        <f t="shared" si="75"/>
        <v/>
      </c>
      <c r="M102" s="185" t="str">
        <f>_xlfn.IFNA("E-"&amp;VLOOKUP(C102,Table_PN_DeviceType[],2,TRUE),"")&amp;IF(D102&lt;&gt;"",IF(D102&gt;99,D102,IF(D102&gt;9,"0"&amp;D102,"00"&amp;D102))&amp;VLOOKUP(E102,Table_PN_ConduitSize[],2,FALSE)&amp;VLOOKUP(F102,Table_PN_ConduitColor[],2,FALSE)&amp;IF(G102&lt;10,"0"&amp;G102,G102)&amp;VLOOKUP(H102,Table_PN_BoxMaterial[],2,FALSE)&amp;IF(I102&lt;&gt;"",VLOOKUP(I102,Table_PN_MountingKit[],2,FALSE)&amp;IF(OR(J102="Yes"),VLOOKUP(F102,Table_PN_BoxColor[],2,FALSE),"")&amp;VLOOKUP(K102,Table_PN_CircuitBreaker[],2,FALSE),""),"")</f>
        <v/>
      </c>
      <c r="N102" s="65"/>
      <c r="O102" s="65"/>
      <c r="P102" s="65"/>
      <c r="Q102" s="65"/>
      <c r="R102" s="65"/>
      <c r="S102" s="170" t="str">
        <f>IFERROR(VLOOKUP(C102,Table_DevicePN[],2,FALSE),"")</f>
        <v/>
      </c>
      <c r="T102" s="66" t="str">
        <f t="shared" si="76"/>
        <v/>
      </c>
      <c r="U102" s="80"/>
      <c r="V102" s="81" t="str">
        <f t="shared" si="77"/>
        <v/>
      </c>
      <c r="W102" s="65" t="str">
        <f t="shared" si="78"/>
        <v/>
      </c>
      <c r="X102" s="65" t="str">
        <f t="shared" si="79"/>
        <v/>
      </c>
      <c r="Y102" s="82" t="str">
        <f t="shared" si="80"/>
        <v/>
      </c>
      <c r="Z102" s="83" t="str">
        <f t="shared" si="81"/>
        <v/>
      </c>
      <c r="AA102" s="65" t="str">
        <f t="shared" si="82"/>
        <v/>
      </c>
      <c r="AB102" s="65" t="str">
        <f t="shared" si="83"/>
        <v/>
      </c>
      <c r="AC102" s="65" t="str">
        <f t="shared" si="84"/>
        <v/>
      </c>
      <c r="AD102" s="84" t="str">
        <f t="shared" si="85"/>
        <v/>
      </c>
      <c r="AE102" s="85" t="str">
        <f t="shared" si="86"/>
        <v/>
      </c>
      <c r="AF102" s="85" t="str">
        <f t="shared" si="87"/>
        <v/>
      </c>
      <c r="AG102" s="86" t="str">
        <f t="shared" si="88"/>
        <v/>
      </c>
      <c r="AH102" s="87" t="str">
        <f t="shared" si="89"/>
        <v/>
      </c>
      <c r="AI102" s="84" t="str">
        <f t="shared" si="90"/>
        <v/>
      </c>
      <c r="AJ102" s="84" t="str">
        <f t="shared" si="91"/>
        <v/>
      </c>
      <c r="AK102" s="88" t="str">
        <f t="shared" si="92"/>
        <v/>
      </c>
      <c r="AL102" s="65" t="str">
        <f t="shared" si="93"/>
        <v/>
      </c>
      <c r="AM102" s="84" t="str">
        <f t="shared" si="94"/>
        <v/>
      </c>
      <c r="AN102" s="85" t="str">
        <f t="shared" si="95"/>
        <v/>
      </c>
      <c r="AO102" s="85" t="str">
        <f t="shared" si="96"/>
        <v/>
      </c>
      <c r="AP102" s="86" t="str">
        <f t="shared" si="97"/>
        <v/>
      </c>
    </row>
    <row r="103" spans="1:42" s="76" customFormat="1" x14ac:dyDescent="0.25">
      <c r="A103" s="78">
        <f t="shared" si="72"/>
        <v>97</v>
      </c>
      <c r="B103" s="79"/>
      <c r="C103" s="79"/>
      <c r="D103" s="61"/>
      <c r="E103" s="180" t="str">
        <f>_xlfn.IFNA(HLOOKUP(TEXT(C103,"#"),Table_Conduit[#All],2,FALSE),"")</f>
        <v/>
      </c>
      <c r="F103" s="63" t="str">
        <f t="shared" si="73"/>
        <v/>
      </c>
      <c r="G103" s="61"/>
      <c r="H103" s="180" t="str">
        <f>_xlfn.IFNA(IF(HLOOKUP(TEXT(C103,"#"),Table_BoxMaterial[#All],2,FALSE)=0,"",HLOOKUP(TEXT(C103,"#"),Table_BoxMaterial[#All],2,FALSE)),"")</f>
        <v/>
      </c>
      <c r="I103" s="183" t="str">
        <f>_xlfn.IFNA(HLOOKUP(TEXT(C103,"#"),Table_MountingKits[#All],2,FALSE),"")</f>
        <v/>
      </c>
      <c r="J103" s="183" t="str">
        <f>_xlfn.IFNA(HLOOKUP(H103,Table_BoxColors[#All],2,FALSE),"")</f>
        <v/>
      </c>
      <c r="K103" s="61" t="str">
        <f t="shared" si="74"/>
        <v/>
      </c>
      <c r="L103" s="64" t="str">
        <f t="shared" si="75"/>
        <v/>
      </c>
      <c r="M103" s="185" t="str">
        <f>_xlfn.IFNA("E-"&amp;VLOOKUP(C103,Table_PN_DeviceType[],2,TRUE),"")&amp;IF(D103&lt;&gt;"",IF(D103&gt;99,D103,IF(D103&gt;9,"0"&amp;D103,"00"&amp;D103))&amp;VLOOKUP(E103,Table_PN_ConduitSize[],2,FALSE)&amp;VLOOKUP(F103,Table_PN_ConduitColor[],2,FALSE)&amp;IF(G103&lt;10,"0"&amp;G103,G103)&amp;VLOOKUP(H103,Table_PN_BoxMaterial[],2,FALSE)&amp;IF(I103&lt;&gt;"",VLOOKUP(I103,Table_PN_MountingKit[],2,FALSE)&amp;IF(OR(J103="Yes"),VLOOKUP(F103,Table_PN_BoxColor[],2,FALSE),"")&amp;VLOOKUP(K103,Table_PN_CircuitBreaker[],2,FALSE),""),"")</f>
        <v/>
      </c>
      <c r="N103" s="65"/>
      <c r="O103" s="65"/>
      <c r="P103" s="65"/>
      <c r="Q103" s="65"/>
      <c r="R103" s="65"/>
      <c r="S103" s="170" t="str">
        <f>IFERROR(VLOOKUP(C103,Table_DevicePN[],2,FALSE),"")</f>
        <v/>
      </c>
      <c r="T103" s="66" t="str">
        <f t="shared" si="76"/>
        <v/>
      </c>
      <c r="U103" s="80"/>
      <c r="V103" s="81" t="str">
        <f t="shared" si="77"/>
        <v/>
      </c>
      <c r="W103" s="65" t="str">
        <f t="shared" si="78"/>
        <v/>
      </c>
      <c r="X103" s="65" t="str">
        <f t="shared" si="79"/>
        <v/>
      </c>
      <c r="Y103" s="82" t="str">
        <f t="shared" si="80"/>
        <v/>
      </c>
      <c r="Z103" s="83" t="str">
        <f t="shared" si="81"/>
        <v/>
      </c>
      <c r="AA103" s="65" t="str">
        <f t="shared" si="82"/>
        <v/>
      </c>
      <c r="AB103" s="65" t="str">
        <f t="shared" si="83"/>
        <v/>
      </c>
      <c r="AC103" s="65" t="str">
        <f t="shared" si="84"/>
        <v/>
      </c>
      <c r="AD103" s="84" t="str">
        <f t="shared" si="85"/>
        <v/>
      </c>
      <c r="AE103" s="85" t="str">
        <f t="shared" si="86"/>
        <v/>
      </c>
      <c r="AF103" s="85" t="str">
        <f t="shared" si="87"/>
        <v/>
      </c>
      <c r="AG103" s="86" t="str">
        <f t="shared" si="88"/>
        <v/>
      </c>
      <c r="AH103" s="87" t="str">
        <f t="shared" si="89"/>
        <v/>
      </c>
      <c r="AI103" s="84" t="str">
        <f t="shared" si="90"/>
        <v/>
      </c>
      <c r="AJ103" s="84" t="str">
        <f t="shared" si="91"/>
        <v/>
      </c>
      <c r="AK103" s="88" t="str">
        <f t="shared" si="92"/>
        <v/>
      </c>
      <c r="AL103" s="65" t="str">
        <f t="shared" si="93"/>
        <v/>
      </c>
      <c r="AM103" s="84" t="str">
        <f t="shared" si="94"/>
        <v/>
      </c>
      <c r="AN103" s="85" t="str">
        <f t="shared" si="95"/>
        <v/>
      </c>
      <c r="AO103" s="85" t="str">
        <f t="shared" si="96"/>
        <v/>
      </c>
      <c r="AP103" s="86" t="str">
        <f t="shared" si="97"/>
        <v/>
      </c>
    </row>
    <row r="104" spans="1:42" s="76" customFormat="1" x14ac:dyDescent="0.25">
      <c r="A104" s="78">
        <f t="shared" si="72"/>
        <v>98</v>
      </c>
      <c r="B104" s="79"/>
      <c r="C104" s="79"/>
      <c r="D104" s="61"/>
      <c r="E104" s="180" t="str">
        <f>_xlfn.IFNA(HLOOKUP(TEXT(C104,"#"),Table_Conduit[#All],2,FALSE),"")</f>
        <v/>
      </c>
      <c r="F104" s="63" t="str">
        <f t="shared" si="73"/>
        <v/>
      </c>
      <c r="G104" s="61"/>
      <c r="H104" s="180" t="str">
        <f>_xlfn.IFNA(IF(HLOOKUP(TEXT(C104,"#"),Table_BoxMaterial[#All],2,FALSE)=0,"",HLOOKUP(TEXT(C104,"#"),Table_BoxMaterial[#All],2,FALSE)),"")</f>
        <v/>
      </c>
      <c r="I104" s="183" t="str">
        <f>_xlfn.IFNA(HLOOKUP(TEXT(C104,"#"),Table_MountingKits[#All],2,FALSE),"")</f>
        <v/>
      </c>
      <c r="J104" s="183" t="str">
        <f>_xlfn.IFNA(HLOOKUP(H104,Table_BoxColors[#All],2,FALSE),"")</f>
        <v/>
      </c>
      <c r="K104" s="61" t="str">
        <f t="shared" si="74"/>
        <v/>
      </c>
      <c r="L104" s="64" t="str">
        <f t="shared" si="75"/>
        <v/>
      </c>
      <c r="M104" s="185" t="str">
        <f>_xlfn.IFNA("E-"&amp;VLOOKUP(C104,Table_PN_DeviceType[],2,TRUE),"")&amp;IF(D104&lt;&gt;"",IF(D104&gt;99,D104,IF(D104&gt;9,"0"&amp;D104,"00"&amp;D104))&amp;VLOOKUP(E104,Table_PN_ConduitSize[],2,FALSE)&amp;VLOOKUP(F104,Table_PN_ConduitColor[],2,FALSE)&amp;IF(G104&lt;10,"0"&amp;G104,G104)&amp;VLOOKUP(H104,Table_PN_BoxMaterial[],2,FALSE)&amp;IF(I104&lt;&gt;"",VLOOKUP(I104,Table_PN_MountingKit[],2,FALSE)&amp;IF(OR(J104="Yes"),VLOOKUP(F104,Table_PN_BoxColor[],2,FALSE),"")&amp;VLOOKUP(K104,Table_PN_CircuitBreaker[],2,FALSE),""),"")</f>
        <v/>
      </c>
      <c r="N104" s="65"/>
      <c r="O104" s="65"/>
      <c r="P104" s="65"/>
      <c r="Q104" s="65"/>
      <c r="R104" s="65"/>
      <c r="S104" s="170" t="str">
        <f>IFERROR(VLOOKUP(C104,Table_DevicePN[],2,FALSE),"")</f>
        <v/>
      </c>
      <c r="T104" s="66" t="str">
        <f t="shared" si="76"/>
        <v/>
      </c>
      <c r="U104" s="80"/>
      <c r="V104" s="81" t="str">
        <f t="shared" si="77"/>
        <v/>
      </c>
      <c r="W104" s="65" t="str">
        <f t="shared" si="78"/>
        <v/>
      </c>
      <c r="X104" s="65" t="str">
        <f t="shared" si="79"/>
        <v/>
      </c>
      <c r="Y104" s="82" t="str">
        <f t="shared" si="80"/>
        <v/>
      </c>
      <c r="Z104" s="83" t="str">
        <f t="shared" si="81"/>
        <v/>
      </c>
      <c r="AA104" s="65" t="str">
        <f t="shared" si="82"/>
        <v/>
      </c>
      <c r="AB104" s="65" t="str">
        <f t="shared" si="83"/>
        <v/>
      </c>
      <c r="AC104" s="65" t="str">
        <f t="shared" si="84"/>
        <v/>
      </c>
      <c r="AD104" s="84" t="str">
        <f t="shared" si="85"/>
        <v/>
      </c>
      <c r="AE104" s="85" t="str">
        <f t="shared" si="86"/>
        <v/>
      </c>
      <c r="AF104" s="85" t="str">
        <f t="shared" si="87"/>
        <v/>
      </c>
      <c r="AG104" s="86" t="str">
        <f t="shared" si="88"/>
        <v/>
      </c>
      <c r="AH104" s="87" t="str">
        <f t="shared" si="89"/>
        <v/>
      </c>
      <c r="AI104" s="84" t="str">
        <f t="shared" si="90"/>
        <v/>
      </c>
      <c r="AJ104" s="84" t="str">
        <f t="shared" si="91"/>
        <v/>
      </c>
      <c r="AK104" s="88" t="str">
        <f t="shared" si="92"/>
        <v/>
      </c>
      <c r="AL104" s="65" t="str">
        <f t="shared" si="93"/>
        <v/>
      </c>
      <c r="AM104" s="84" t="str">
        <f t="shared" si="94"/>
        <v/>
      </c>
      <c r="AN104" s="85" t="str">
        <f t="shared" si="95"/>
        <v/>
      </c>
      <c r="AO104" s="85" t="str">
        <f t="shared" si="96"/>
        <v/>
      </c>
      <c r="AP104" s="86" t="str">
        <f t="shared" si="97"/>
        <v/>
      </c>
    </row>
    <row r="105" spans="1:42" s="76" customFormat="1" x14ac:dyDescent="0.25">
      <c r="A105" s="78">
        <f t="shared" si="72"/>
        <v>99</v>
      </c>
      <c r="B105" s="79"/>
      <c r="C105" s="79"/>
      <c r="D105" s="61"/>
      <c r="E105" s="180" t="str">
        <f>_xlfn.IFNA(HLOOKUP(TEXT(C105,"#"),Table_Conduit[#All],2,FALSE),"")</f>
        <v/>
      </c>
      <c r="F105" s="63" t="str">
        <f t="shared" si="73"/>
        <v/>
      </c>
      <c r="G105" s="61"/>
      <c r="H105" s="180" t="str">
        <f>_xlfn.IFNA(IF(HLOOKUP(TEXT(C105,"#"),Table_BoxMaterial[#All],2,FALSE)=0,"",HLOOKUP(TEXT(C105,"#"),Table_BoxMaterial[#All],2,FALSE)),"")</f>
        <v/>
      </c>
      <c r="I105" s="183" t="str">
        <f>_xlfn.IFNA(HLOOKUP(TEXT(C105,"#"),Table_MountingKits[#All],2,FALSE),"")</f>
        <v/>
      </c>
      <c r="J105" s="183" t="str">
        <f>_xlfn.IFNA(HLOOKUP(H105,Table_BoxColors[#All],2,FALSE),"")</f>
        <v/>
      </c>
      <c r="K105" s="61" t="str">
        <f t="shared" si="74"/>
        <v/>
      </c>
      <c r="L105" s="64" t="str">
        <f t="shared" si="75"/>
        <v/>
      </c>
      <c r="M105" s="185" t="str">
        <f>_xlfn.IFNA("E-"&amp;VLOOKUP(C105,Table_PN_DeviceType[],2,TRUE),"")&amp;IF(D105&lt;&gt;"",IF(D105&gt;99,D105,IF(D105&gt;9,"0"&amp;D105,"00"&amp;D105))&amp;VLOOKUP(E105,Table_PN_ConduitSize[],2,FALSE)&amp;VLOOKUP(F105,Table_PN_ConduitColor[],2,FALSE)&amp;IF(G105&lt;10,"0"&amp;G105,G105)&amp;VLOOKUP(H105,Table_PN_BoxMaterial[],2,FALSE)&amp;IF(I105&lt;&gt;"",VLOOKUP(I105,Table_PN_MountingKit[],2,FALSE)&amp;IF(OR(J105="Yes"),VLOOKUP(F105,Table_PN_BoxColor[],2,FALSE),"")&amp;VLOOKUP(K105,Table_PN_CircuitBreaker[],2,FALSE),""),"")</f>
        <v/>
      </c>
      <c r="N105" s="65"/>
      <c r="O105" s="65"/>
      <c r="P105" s="65"/>
      <c r="Q105" s="65"/>
      <c r="R105" s="65"/>
      <c r="S105" s="170" t="str">
        <f>IFERROR(VLOOKUP(C105,Table_DevicePN[],2,FALSE),"")</f>
        <v/>
      </c>
      <c r="T105" s="66" t="str">
        <f t="shared" si="76"/>
        <v/>
      </c>
      <c r="U105" s="80"/>
      <c r="V105" s="81" t="str">
        <f t="shared" si="77"/>
        <v/>
      </c>
      <c r="W105" s="65" t="str">
        <f t="shared" si="78"/>
        <v/>
      </c>
      <c r="X105" s="65" t="str">
        <f t="shared" si="79"/>
        <v/>
      </c>
      <c r="Y105" s="82" t="str">
        <f t="shared" si="80"/>
        <v/>
      </c>
      <c r="Z105" s="83" t="str">
        <f t="shared" si="81"/>
        <v/>
      </c>
      <c r="AA105" s="65" t="str">
        <f t="shared" si="82"/>
        <v/>
      </c>
      <c r="AB105" s="65" t="str">
        <f t="shared" si="83"/>
        <v/>
      </c>
      <c r="AC105" s="65" t="str">
        <f t="shared" si="84"/>
        <v/>
      </c>
      <c r="AD105" s="84" t="str">
        <f t="shared" si="85"/>
        <v/>
      </c>
      <c r="AE105" s="85" t="str">
        <f t="shared" si="86"/>
        <v/>
      </c>
      <c r="AF105" s="85" t="str">
        <f t="shared" si="87"/>
        <v/>
      </c>
      <c r="AG105" s="86" t="str">
        <f t="shared" si="88"/>
        <v/>
      </c>
      <c r="AH105" s="87" t="str">
        <f t="shared" si="89"/>
        <v/>
      </c>
      <c r="AI105" s="84" t="str">
        <f t="shared" si="90"/>
        <v/>
      </c>
      <c r="AJ105" s="84" t="str">
        <f t="shared" si="91"/>
        <v/>
      </c>
      <c r="AK105" s="88" t="str">
        <f t="shared" si="92"/>
        <v/>
      </c>
      <c r="AL105" s="65" t="str">
        <f t="shared" si="93"/>
        <v/>
      </c>
      <c r="AM105" s="84" t="str">
        <f t="shared" si="94"/>
        <v/>
      </c>
      <c r="AN105" s="85" t="str">
        <f t="shared" si="95"/>
        <v/>
      </c>
      <c r="AO105" s="85" t="str">
        <f t="shared" si="96"/>
        <v/>
      </c>
      <c r="AP105" s="86" t="str">
        <f t="shared" si="97"/>
        <v/>
      </c>
    </row>
    <row r="106" spans="1:42" s="76" customFormat="1" x14ac:dyDescent="0.25">
      <c r="A106" s="78">
        <f t="shared" si="72"/>
        <v>100</v>
      </c>
      <c r="B106" s="79"/>
      <c r="C106" s="79"/>
      <c r="D106" s="61"/>
      <c r="E106" s="180" t="str">
        <f>_xlfn.IFNA(HLOOKUP(TEXT(C106,"#"),Table_Conduit[#All],2,FALSE),"")</f>
        <v/>
      </c>
      <c r="F106" s="63" t="str">
        <f t="shared" si="73"/>
        <v/>
      </c>
      <c r="G106" s="61"/>
      <c r="H106" s="180" t="str">
        <f>_xlfn.IFNA(IF(HLOOKUP(TEXT(C106,"#"),Table_BoxMaterial[#All],2,FALSE)=0,"",HLOOKUP(TEXT(C106,"#"),Table_BoxMaterial[#All],2,FALSE)),"")</f>
        <v/>
      </c>
      <c r="I106" s="183" t="str">
        <f>_xlfn.IFNA(HLOOKUP(TEXT(C106,"#"),Table_MountingKits[#All],2,FALSE),"")</f>
        <v/>
      </c>
      <c r="J106" s="183" t="str">
        <f>_xlfn.IFNA(HLOOKUP(H106,Table_BoxColors[#All],2,FALSE),"")</f>
        <v/>
      </c>
      <c r="K106" s="61" t="str">
        <f t="shared" si="74"/>
        <v/>
      </c>
      <c r="L106" s="64" t="str">
        <f t="shared" si="75"/>
        <v/>
      </c>
      <c r="M106" s="185" t="str">
        <f>_xlfn.IFNA("E-"&amp;VLOOKUP(C106,Table_PN_DeviceType[],2,TRUE),"")&amp;IF(D106&lt;&gt;"",IF(D106&gt;99,D106,IF(D106&gt;9,"0"&amp;D106,"00"&amp;D106))&amp;VLOOKUP(E106,Table_PN_ConduitSize[],2,FALSE)&amp;VLOOKUP(F106,Table_PN_ConduitColor[],2,FALSE)&amp;IF(G106&lt;10,"0"&amp;G106,G106)&amp;VLOOKUP(H106,Table_PN_BoxMaterial[],2,FALSE)&amp;IF(I106&lt;&gt;"",VLOOKUP(I106,Table_PN_MountingKit[],2,FALSE)&amp;IF(OR(J106="Yes"),VLOOKUP(F106,Table_PN_BoxColor[],2,FALSE),"")&amp;VLOOKUP(K106,Table_PN_CircuitBreaker[],2,FALSE),""),"")</f>
        <v/>
      </c>
      <c r="N106" s="65"/>
      <c r="O106" s="65"/>
      <c r="P106" s="65"/>
      <c r="Q106" s="65"/>
      <c r="R106" s="65"/>
      <c r="S106" s="170" t="str">
        <f>IFERROR(VLOOKUP(C106,Table_DevicePN[],2,FALSE),"")</f>
        <v/>
      </c>
      <c r="T106" s="66" t="str">
        <f t="shared" si="76"/>
        <v/>
      </c>
      <c r="U106" s="80"/>
      <c r="V106" s="81" t="str">
        <f t="shared" si="77"/>
        <v/>
      </c>
      <c r="W106" s="65" t="str">
        <f t="shared" si="78"/>
        <v/>
      </c>
      <c r="X106" s="65" t="str">
        <f t="shared" si="79"/>
        <v/>
      </c>
      <c r="Y106" s="82" t="str">
        <f t="shared" si="80"/>
        <v/>
      </c>
      <c r="Z106" s="83" t="str">
        <f t="shared" si="81"/>
        <v/>
      </c>
      <c r="AA106" s="65" t="str">
        <f t="shared" si="82"/>
        <v/>
      </c>
      <c r="AB106" s="65" t="str">
        <f t="shared" si="83"/>
        <v/>
      </c>
      <c r="AC106" s="65" t="str">
        <f t="shared" si="84"/>
        <v/>
      </c>
      <c r="AD106" s="84" t="str">
        <f t="shared" si="85"/>
        <v/>
      </c>
      <c r="AE106" s="85" t="str">
        <f t="shared" si="86"/>
        <v/>
      </c>
      <c r="AF106" s="85" t="str">
        <f t="shared" si="87"/>
        <v/>
      </c>
      <c r="AG106" s="86" t="str">
        <f t="shared" si="88"/>
        <v/>
      </c>
      <c r="AH106" s="87" t="str">
        <f t="shared" si="89"/>
        <v/>
      </c>
      <c r="AI106" s="84" t="str">
        <f t="shared" si="90"/>
        <v/>
      </c>
      <c r="AJ106" s="84" t="str">
        <f t="shared" si="91"/>
        <v/>
      </c>
      <c r="AK106" s="88" t="str">
        <f t="shared" si="92"/>
        <v/>
      </c>
      <c r="AL106" s="65" t="str">
        <f t="shared" si="93"/>
        <v/>
      </c>
      <c r="AM106" s="84" t="str">
        <f t="shared" si="94"/>
        <v/>
      </c>
      <c r="AN106" s="85" t="str">
        <f t="shared" si="95"/>
        <v/>
      </c>
      <c r="AO106" s="85" t="str">
        <f t="shared" si="96"/>
        <v/>
      </c>
      <c r="AP106" s="86" t="str">
        <f t="shared" si="97"/>
        <v/>
      </c>
    </row>
    <row r="107" spans="1:42" s="76" customFormat="1" x14ac:dyDescent="0.25">
      <c r="A107" s="78">
        <f t="shared" si="72"/>
        <v>101</v>
      </c>
      <c r="B107" s="79"/>
      <c r="C107" s="79"/>
      <c r="D107" s="61"/>
      <c r="E107" s="180" t="str">
        <f>_xlfn.IFNA(HLOOKUP(TEXT(C107,"#"),Table_Conduit[#All],2,FALSE),"")</f>
        <v/>
      </c>
      <c r="F107" s="63" t="str">
        <f t="shared" si="73"/>
        <v/>
      </c>
      <c r="G107" s="61"/>
      <c r="H107" s="180" t="str">
        <f>_xlfn.IFNA(IF(HLOOKUP(TEXT(C107,"#"),Table_BoxMaterial[#All],2,FALSE)=0,"",HLOOKUP(TEXT(C107,"#"),Table_BoxMaterial[#All],2,FALSE)),"")</f>
        <v/>
      </c>
      <c r="I107" s="183" t="str">
        <f>_xlfn.IFNA(HLOOKUP(TEXT(C107,"#"),Table_MountingKits[#All],2,FALSE),"")</f>
        <v/>
      </c>
      <c r="J107" s="183" t="str">
        <f>_xlfn.IFNA(HLOOKUP(H107,Table_BoxColors[#All],2,FALSE),"")</f>
        <v/>
      </c>
      <c r="K107" s="61" t="str">
        <f t="shared" si="74"/>
        <v/>
      </c>
      <c r="L107" s="64" t="str">
        <f t="shared" si="75"/>
        <v/>
      </c>
      <c r="M107" s="185" t="str">
        <f>_xlfn.IFNA("E-"&amp;VLOOKUP(C107,Table_PN_DeviceType[],2,TRUE),"")&amp;IF(D107&lt;&gt;"",IF(D107&gt;99,D107,IF(D107&gt;9,"0"&amp;D107,"00"&amp;D107))&amp;VLOOKUP(E107,Table_PN_ConduitSize[],2,FALSE)&amp;VLOOKUP(F107,Table_PN_ConduitColor[],2,FALSE)&amp;IF(G107&lt;10,"0"&amp;G107,G107)&amp;VLOOKUP(H107,Table_PN_BoxMaterial[],2,FALSE)&amp;IF(I107&lt;&gt;"",VLOOKUP(I107,Table_PN_MountingKit[],2,FALSE)&amp;IF(OR(J107="Yes"),VLOOKUP(F107,Table_PN_BoxColor[],2,FALSE),"")&amp;VLOOKUP(K107,Table_PN_CircuitBreaker[],2,FALSE),""),"")</f>
        <v/>
      </c>
      <c r="N107" s="65"/>
      <c r="O107" s="65"/>
      <c r="P107" s="65"/>
      <c r="Q107" s="65"/>
      <c r="R107" s="65"/>
      <c r="S107" s="170" t="str">
        <f>IFERROR(VLOOKUP(C107,Table_DevicePN[],2,FALSE),"")</f>
        <v/>
      </c>
      <c r="T107" s="66" t="str">
        <f t="shared" si="76"/>
        <v/>
      </c>
      <c r="U107" s="80"/>
      <c r="V107" s="81" t="str">
        <f t="shared" si="77"/>
        <v/>
      </c>
      <c r="W107" s="65" t="str">
        <f t="shared" si="78"/>
        <v/>
      </c>
      <c r="X107" s="65" t="str">
        <f t="shared" si="79"/>
        <v/>
      </c>
      <c r="Y107" s="82" t="str">
        <f t="shared" si="80"/>
        <v/>
      </c>
      <c r="Z107" s="83" t="str">
        <f t="shared" si="81"/>
        <v/>
      </c>
      <c r="AA107" s="65" t="str">
        <f t="shared" si="82"/>
        <v/>
      </c>
      <c r="AB107" s="65" t="str">
        <f t="shared" si="83"/>
        <v/>
      </c>
      <c r="AC107" s="65" t="str">
        <f t="shared" si="84"/>
        <v/>
      </c>
      <c r="AD107" s="84" t="str">
        <f t="shared" si="85"/>
        <v/>
      </c>
      <c r="AE107" s="85" t="str">
        <f t="shared" si="86"/>
        <v/>
      </c>
      <c r="AF107" s="85" t="str">
        <f t="shared" si="87"/>
        <v/>
      </c>
      <c r="AG107" s="86" t="str">
        <f t="shared" si="88"/>
        <v/>
      </c>
      <c r="AH107" s="87" t="str">
        <f t="shared" si="89"/>
        <v/>
      </c>
      <c r="AI107" s="84" t="str">
        <f t="shared" si="90"/>
        <v/>
      </c>
      <c r="AJ107" s="84" t="str">
        <f t="shared" si="91"/>
        <v/>
      </c>
      <c r="AK107" s="88" t="str">
        <f t="shared" si="92"/>
        <v/>
      </c>
      <c r="AL107" s="65" t="str">
        <f t="shared" si="93"/>
        <v/>
      </c>
      <c r="AM107" s="84" t="str">
        <f t="shared" si="94"/>
        <v/>
      </c>
      <c r="AN107" s="85" t="str">
        <f t="shared" si="95"/>
        <v/>
      </c>
      <c r="AO107" s="85" t="str">
        <f t="shared" si="96"/>
        <v/>
      </c>
      <c r="AP107" s="86" t="str">
        <f t="shared" si="97"/>
        <v/>
      </c>
    </row>
    <row r="108" spans="1:42" s="76" customFormat="1" x14ac:dyDescent="0.25">
      <c r="A108" s="78">
        <f t="shared" si="72"/>
        <v>102</v>
      </c>
      <c r="B108" s="79"/>
      <c r="C108" s="79"/>
      <c r="D108" s="61"/>
      <c r="E108" s="180" t="str">
        <f>_xlfn.IFNA(HLOOKUP(TEXT(C108,"#"),Table_Conduit[#All],2,FALSE),"")</f>
        <v/>
      </c>
      <c r="F108" s="63" t="str">
        <f t="shared" si="73"/>
        <v/>
      </c>
      <c r="G108" s="61"/>
      <c r="H108" s="180" t="str">
        <f>_xlfn.IFNA(IF(HLOOKUP(TEXT(C108,"#"),Table_BoxMaterial[#All],2,FALSE)=0,"",HLOOKUP(TEXT(C108,"#"),Table_BoxMaterial[#All],2,FALSE)),"")</f>
        <v/>
      </c>
      <c r="I108" s="183" t="str">
        <f>_xlfn.IFNA(HLOOKUP(TEXT(C108,"#"),Table_MountingKits[#All],2,FALSE),"")</f>
        <v/>
      </c>
      <c r="J108" s="183" t="str">
        <f>_xlfn.IFNA(HLOOKUP(H108,Table_BoxColors[#All],2,FALSE),"")</f>
        <v/>
      </c>
      <c r="K108" s="61" t="str">
        <f t="shared" si="74"/>
        <v/>
      </c>
      <c r="L108" s="64" t="str">
        <f t="shared" si="75"/>
        <v/>
      </c>
      <c r="M108" s="185" t="str">
        <f>_xlfn.IFNA("E-"&amp;VLOOKUP(C108,Table_PN_DeviceType[],2,TRUE),"")&amp;IF(D108&lt;&gt;"",IF(D108&gt;99,D108,IF(D108&gt;9,"0"&amp;D108,"00"&amp;D108))&amp;VLOOKUP(E108,Table_PN_ConduitSize[],2,FALSE)&amp;VLOOKUP(F108,Table_PN_ConduitColor[],2,FALSE)&amp;IF(G108&lt;10,"0"&amp;G108,G108)&amp;VLOOKUP(H108,Table_PN_BoxMaterial[],2,FALSE)&amp;IF(I108&lt;&gt;"",VLOOKUP(I108,Table_PN_MountingKit[],2,FALSE)&amp;IF(OR(J108="Yes"),VLOOKUP(F108,Table_PN_BoxColor[],2,FALSE),"")&amp;VLOOKUP(K108,Table_PN_CircuitBreaker[],2,FALSE),""),"")</f>
        <v/>
      </c>
      <c r="N108" s="65"/>
      <c r="O108" s="65"/>
      <c r="P108" s="65"/>
      <c r="Q108" s="65"/>
      <c r="R108" s="65"/>
      <c r="S108" s="170" t="str">
        <f>IFERROR(VLOOKUP(C108,Table_DevicePN[],2,FALSE),"")</f>
        <v/>
      </c>
      <c r="T108" s="66" t="str">
        <f t="shared" si="76"/>
        <v/>
      </c>
      <c r="U108" s="80"/>
      <c r="V108" s="81" t="str">
        <f t="shared" si="77"/>
        <v/>
      </c>
      <c r="W108" s="65" t="str">
        <f t="shared" si="78"/>
        <v/>
      </c>
      <c r="X108" s="65" t="str">
        <f t="shared" si="79"/>
        <v/>
      </c>
      <c r="Y108" s="82" t="str">
        <f t="shared" si="80"/>
        <v/>
      </c>
      <c r="Z108" s="83" t="str">
        <f t="shared" si="81"/>
        <v/>
      </c>
      <c r="AA108" s="65" t="str">
        <f t="shared" si="82"/>
        <v/>
      </c>
      <c r="AB108" s="65" t="str">
        <f t="shared" si="83"/>
        <v/>
      </c>
      <c r="AC108" s="65" t="str">
        <f t="shared" si="84"/>
        <v/>
      </c>
      <c r="AD108" s="84" t="str">
        <f t="shared" si="85"/>
        <v/>
      </c>
      <c r="AE108" s="85" t="str">
        <f t="shared" si="86"/>
        <v/>
      </c>
      <c r="AF108" s="85" t="str">
        <f t="shared" si="87"/>
        <v/>
      </c>
      <c r="AG108" s="86" t="str">
        <f t="shared" si="88"/>
        <v/>
      </c>
      <c r="AH108" s="87" t="str">
        <f t="shared" si="89"/>
        <v/>
      </c>
      <c r="AI108" s="84" t="str">
        <f t="shared" si="90"/>
        <v/>
      </c>
      <c r="AJ108" s="84" t="str">
        <f t="shared" si="91"/>
        <v/>
      </c>
      <c r="AK108" s="88" t="str">
        <f t="shared" si="92"/>
        <v/>
      </c>
      <c r="AL108" s="65" t="str">
        <f t="shared" si="93"/>
        <v/>
      </c>
      <c r="AM108" s="84" t="str">
        <f t="shared" si="94"/>
        <v/>
      </c>
      <c r="AN108" s="85" t="str">
        <f t="shared" si="95"/>
        <v/>
      </c>
      <c r="AO108" s="85" t="str">
        <f t="shared" si="96"/>
        <v/>
      </c>
      <c r="AP108" s="86" t="str">
        <f t="shared" si="97"/>
        <v/>
      </c>
    </row>
    <row r="109" spans="1:42" s="76" customFormat="1" x14ac:dyDescent="0.25">
      <c r="A109" s="78">
        <f t="shared" si="72"/>
        <v>103</v>
      </c>
      <c r="B109" s="79"/>
      <c r="C109" s="79"/>
      <c r="D109" s="61"/>
      <c r="E109" s="180" t="str">
        <f>_xlfn.IFNA(HLOOKUP(TEXT(C109,"#"),Table_Conduit[#All],2,FALSE),"")</f>
        <v/>
      </c>
      <c r="F109" s="63" t="str">
        <f t="shared" si="73"/>
        <v/>
      </c>
      <c r="G109" s="61"/>
      <c r="H109" s="180" t="str">
        <f>_xlfn.IFNA(IF(HLOOKUP(TEXT(C109,"#"),Table_BoxMaterial[#All],2,FALSE)=0,"",HLOOKUP(TEXT(C109,"#"),Table_BoxMaterial[#All],2,FALSE)),"")</f>
        <v/>
      </c>
      <c r="I109" s="183" t="str">
        <f>_xlfn.IFNA(HLOOKUP(TEXT(C109,"#"),Table_MountingKits[#All],2,FALSE),"")</f>
        <v/>
      </c>
      <c r="J109" s="183" t="str">
        <f>_xlfn.IFNA(HLOOKUP(H109,Table_BoxColors[#All],2,FALSE),"")</f>
        <v/>
      </c>
      <c r="K109" s="61" t="str">
        <f t="shared" si="74"/>
        <v/>
      </c>
      <c r="L109" s="64" t="str">
        <f t="shared" si="75"/>
        <v/>
      </c>
      <c r="M109" s="185" t="str">
        <f>_xlfn.IFNA("E-"&amp;VLOOKUP(C109,Table_PN_DeviceType[],2,TRUE),"")&amp;IF(D109&lt;&gt;"",IF(D109&gt;99,D109,IF(D109&gt;9,"0"&amp;D109,"00"&amp;D109))&amp;VLOOKUP(E109,Table_PN_ConduitSize[],2,FALSE)&amp;VLOOKUP(F109,Table_PN_ConduitColor[],2,FALSE)&amp;IF(G109&lt;10,"0"&amp;G109,G109)&amp;VLOOKUP(H109,Table_PN_BoxMaterial[],2,FALSE)&amp;IF(I109&lt;&gt;"",VLOOKUP(I109,Table_PN_MountingKit[],2,FALSE)&amp;IF(OR(J109="Yes"),VLOOKUP(F109,Table_PN_BoxColor[],2,FALSE),"")&amp;VLOOKUP(K109,Table_PN_CircuitBreaker[],2,FALSE),""),"")</f>
        <v/>
      </c>
      <c r="N109" s="65"/>
      <c r="O109" s="65"/>
      <c r="P109" s="65"/>
      <c r="Q109" s="65"/>
      <c r="R109" s="65"/>
      <c r="S109" s="170" t="str">
        <f>IFERROR(VLOOKUP(C109,Table_DevicePN[],2,FALSE),"")</f>
        <v/>
      </c>
      <c r="T109" s="66" t="str">
        <f t="shared" si="76"/>
        <v/>
      </c>
      <c r="U109" s="80"/>
      <c r="V109" s="81" t="str">
        <f t="shared" si="77"/>
        <v/>
      </c>
      <c r="W109" s="65" t="str">
        <f t="shared" si="78"/>
        <v/>
      </c>
      <c r="X109" s="65" t="str">
        <f t="shared" si="79"/>
        <v/>
      </c>
      <c r="Y109" s="82" t="str">
        <f t="shared" si="80"/>
        <v/>
      </c>
      <c r="Z109" s="83" t="str">
        <f t="shared" si="81"/>
        <v/>
      </c>
      <c r="AA109" s="65" t="str">
        <f t="shared" si="82"/>
        <v/>
      </c>
      <c r="AB109" s="65" t="str">
        <f t="shared" si="83"/>
        <v/>
      </c>
      <c r="AC109" s="65" t="str">
        <f t="shared" si="84"/>
        <v/>
      </c>
      <c r="AD109" s="84" t="str">
        <f t="shared" si="85"/>
        <v/>
      </c>
      <c r="AE109" s="85" t="str">
        <f t="shared" si="86"/>
        <v/>
      </c>
      <c r="AF109" s="85" t="str">
        <f t="shared" si="87"/>
        <v/>
      </c>
      <c r="AG109" s="86" t="str">
        <f t="shared" si="88"/>
        <v/>
      </c>
      <c r="AH109" s="87" t="str">
        <f t="shared" si="89"/>
        <v/>
      </c>
      <c r="AI109" s="84" t="str">
        <f t="shared" si="90"/>
        <v/>
      </c>
      <c r="AJ109" s="84" t="str">
        <f t="shared" si="91"/>
        <v/>
      </c>
      <c r="AK109" s="88" t="str">
        <f t="shared" si="92"/>
        <v/>
      </c>
      <c r="AL109" s="65" t="str">
        <f t="shared" si="93"/>
        <v/>
      </c>
      <c r="AM109" s="84" t="str">
        <f t="shared" si="94"/>
        <v/>
      </c>
      <c r="AN109" s="85" t="str">
        <f t="shared" si="95"/>
        <v/>
      </c>
      <c r="AO109" s="85" t="str">
        <f t="shared" si="96"/>
        <v/>
      </c>
      <c r="AP109" s="86" t="str">
        <f t="shared" si="97"/>
        <v/>
      </c>
    </row>
    <row r="110" spans="1:42" s="76" customFormat="1" x14ac:dyDescent="0.25">
      <c r="A110" s="78">
        <f t="shared" si="72"/>
        <v>104</v>
      </c>
      <c r="B110" s="79"/>
      <c r="C110" s="79"/>
      <c r="D110" s="61"/>
      <c r="E110" s="180" t="str">
        <f>_xlfn.IFNA(HLOOKUP(TEXT(C110,"#"),Table_Conduit[#All],2,FALSE),"")</f>
        <v/>
      </c>
      <c r="F110" s="63" t="str">
        <f t="shared" si="73"/>
        <v/>
      </c>
      <c r="G110" s="61"/>
      <c r="H110" s="180" t="str">
        <f>_xlfn.IFNA(IF(HLOOKUP(TEXT(C110,"#"),Table_BoxMaterial[#All],2,FALSE)=0,"",HLOOKUP(TEXT(C110,"#"),Table_BoxMaterial[#All],2,FALSE)),"")</f>
        <v/>
      </c>
      <c r="I110" s="183" t="str">
        <f>_xlfn.IFNA(HLOOKUP(TEXT(C110,"#"),Table_MountingKits[#All],2,FALSE),"")</f>
        <v/>
      </c>
      <c r="J110" s="183" t="str">
        <f>_xlfn.IFNA(HLOOKUP(H110,Table_BoxColors[#All],2,FALSE),"")</f>
        <v/>
      </c>
      <c r="K110" s="61" t="str">
        <f t="shared" si="74"/>
        <v/>
      </c>
      <c r="L110" s="64" t="str">
        <f t="shared" si="75"/>
        <v/>
      </c>
      <c r="M110" s="185" t="str">
        <f>_xlfn.IFNA("E-"&amp;VLOOKUP(C110,Table_PN_DeviceType[],2,TRUE),"")&amp;IF(D110&lt;&gt;"",IF(D110&gt;99,D110,IF(D110&gt;9,"0"&amp;D110,"00"&amp;D110))&amp;VLOOKUP(E110,Table_PN_ConduitSize[],2,FALSE)&amp;VLOOKUP(F110,Table_PN_ConduitColor[],2,FALSE)&amp;IF(G110&lt;10,"0"&amp;G110,G110)&amp;VLOOKUP(H110,Table_PN_BoxMaterial[],2,FALSE)&amp;IF(I110&lt;&gt;"",VLOOKUP(I110,Table_PN_MountingKit[],2,FALSE)&amp;IF(OR(J110="Yes"),VLOOKUP(F110,Table_PN_BoxColor[],2,FALSE),"")&amp;VLOOKUP(K110,Table_PN_CircuitBreaker[],2,FALSE),""),"")</f>
        <v/>
      </c>
      <c r="N110" s="65"/>
      <c r="O110" s="65"/>
      <c r="P110" s="65"/>
      <c r="Q110" s="65"/>
      <c r="R110" s="65"/>
      <c r="S110" s="170" t="str">
        <f>IFERROR(VLOOKUP(C110,Table_DevicePN[],2,FALSE),"")</f>
        <v/>
      </c>
      <c r="T110" s="66" t="str">
        <f t="shared" si="76"/>
        <v/>
      </c>
      <c r="U110" s="80"/>
      <c r="V110" s="81" t="str">
        <f t="shared" si="77"/>
        <v/>
      </c>
      <c r="W110" s="65" t="str">
        <f t="shared" si="78"/>
        <v/>
      </c>
      <c r="X110" s="65" t="str">
        <f t="shared" si="79"/>
        <v/>
      </c>
      <c r="Y110" s="82" t="str">
        <f t="shared" si="80"/>
        <v/>
      </c>
      <c r="Z110" s="83" t="str">
        <f t="shared" si="81"/>
        <v/>
      </c>
      <c r="AA110" s="65" t="str">
        <f t="shared" si="82"/>
        <v/>
      </c>
      <c r="AB110" s="65" t="str">
        <f t="shared" si="83"/>
        <v/>
      </c>
      <c r="AC110" s="65" t="str">
        <f t="shared" si="84"/>
        <v/>
      </c>
      <c r="AD110" s="84" t="str">
        <f t="shared" si="85"/>
        <v/>
      </c>
      <c r="AE110" s="85" t="str">
        <f t="shared" si="86"/>
        <v/>
      </c>
      <c r="AF110" s="85" t="str">
        <f t="shared" si="87"/>
        <v/>
      </c>
      <c r="AG110" s="86" t="str">
        <f t="shared" si="88"/>
        <v/>
      </c>
      <c r="AH110" s="87" t="str">
        <f t="shared" si="89"/>
        <v/>
      </c>
      <c r="AI110" s="84" t="str">
        <f t="shared" si="90"/>
        <v/>
      </c>
      <c r="AJ110" s="84" t="str">
        <f t="shared" si="91"/>
        <v/>
      </c>
      <c r="AK110" s="88" t="str">
        <f t="shared" si="92"/>
        <v/>
      </c>
      <c r="AL110" s="65" t="str">
        <f t="shared" si="93"/>
        <v/>
      </c>
      <c r="AM110" s="84" t="str">
        <f t="shared" si="94"/>
        <v/>
      </c>
      <c r="AN110" s="85" t="str">
        <f t="shared" si="95"/>
        <v/>
      </c>
      <c r="AO110" s="85" t="str">
        <f t="shared" si="96"/>
        <v/>
      </c>
      <c r="AP110" s="86" t="str">
        <f t="shared" si="97"/>
        <v/>
      </c>
    </row>
    <row r="111" spans="1:42" s="76" customFormat="1" x14ac:dyDescent="0.25">
      <c r="A111" s="78">
        <f t="shared" si="72"/>
        <v>105</v>
      </c>
      <c r="B111" s="79"/>
      <c r="C111" s="79"/>
      <c r="D111" s="61"/>
      <c r="E111" s="180" t="str">
        <f>_xlfn.IFNA(HLOOKUP(TEXT(C111,"#"),Table_Conduit[#All],2,FALSE),"")</f>
        <v/>
      </c>
      <c r="F111" s="63" t="str">
        <f t="shared" si="73"/>
        <v/>
      </c>
      <c r="G111" s="61"/>
      <c r="H111" s="180" t="str">
        <f>_xlfn.IFNA(IF(HLOOKUP(TEXT(C111,"#"),Table_BoxMaterial[#All],2,FALSE)=0,"",HLOOKUP(TEXT(C111,"#"),Table_BoxMaterial[#All],2,FALSE)),"")</f>
        <v/>
      </c>
      <c r="I111" s="183" t="str">
        <f>_xlfn.IFNA(HLOOKUP(TEXT(C111,"#"),Table_MountingKits[#All],2,FALSE),"")</f>
        <v/>
      </c>
      <c r="J111" s="183" t="str">
        <f>_xlfn.IFNA(HLOOKUP(H111,Table_BoxColors[#All],2,FALSE),"")</f>
        <v/>
      </c>
      <c r="K111" s="61" t="str">
        <f t="shared" si="74"/>
        <v/>
      </c>
      <c r="L111" s="64" t="str">
        <f t="shared" si="75"/>
        <v/>
      </c>
      <c r="M111" s="185" t="str">
        <f>_xlfn.IFNA("E-"&amp;VLOOKUP(C111,Table_PN_DeviceType[],2,TRUE),"")&amp;IF(D111&lt;&gt;"",IF(D111&gt;99,D111,IF(D111&gt;9,"0"&amp;D111,"00"&amp;D111))&amp;VLOOKUP(E111,Table_PN_ConduitSize[],2,FALSE)&amp;VLOOKUP(F111,Table_PN_ConduitColor[],2,FALSE)&amp;IF(G111&lt;10,"0"&amp;G111,G111)&amp;VLOOKUP(H111,Table_PN_BoxMaterial[],2,FALSE)&amp;IF(I111&lt;&gt;"",VLOOKUP(I111,Table_PN_MountingKit[],2,FALSE)&amp;IF(OR(J111="Yes"),VLOOKUP(F111,Table_PN_BoxColor[],2,FALSE),"")&amp;VLOOKUP(K111,Table_PN_CircuitBreaker[],2,FALSE),""),"")</f>
        <v/>
      </c>
      <c r="N111" s="65"/>
      <c r="O111" s="65"/>
      <c r="P111" s="65"/>
      <c r="Q111" s="65"/>
      <c r="R111" s="65"/>
      <c r="S111" s="170" t="str">
        <f>IFERROR(VLOOKUP(C111,Table_DevicePN[],2,FALSE),"")</f>
        <v/>
      </c>
      <c r="T111" s="66" t="str">
        <f t="shared" si="76"/>
        <v/>
      </c>
      <c r="U111" s="80"/>
      <c r="V111" s="81" t="str">
        <f t="shared" si="77"/>
        <v/>
      </c>
      <c r="W111" s="65" t="str">
        <f t="shared" si="78"/>
        <v/>
      </c>
      <c r="X111" s="65" t="str">
        <f t="shared" si="79"/>
        <v/>
      </c>
      <c r="Y111" s="82" t="str">
        <f t="shared" si="80"/>
        <v/>
      </c>
      <c r="Z111" s="83" t="str">
        <f t="shared" si="81"/>
        <v/>
      </c>
      <c r="AA111" s="65" t="str">
        <f t="shared" si="82"/>
        <v/>
      </c>
      <c r="AB111" s="65" t="str">
        <f t="shared" si="83"/>
        <v/>
      </c>
      <c r="AC111" s="65" t="str">
        <f t="shared" si="84"/>
        <v/>
      </c>
      <c r="AD111" s="84" t="str">
        <f t="shared" si="85"/>
        <v/>
      </c>
      <c r="AE111" s="85" t="str">
        <f t="shared" si="86"/>
        <v/>
      </c>
      <c r="AF111" s="85" t="str">
        <f t="shared" si="87"/>
        <v/>
      </c>
      <c r="AG111" s="86" t="str">
        <f t="shared" si="88"/>
        <v/>
      </c>
      <c r="AH111" s="87" t="str">
        <f t="shared" si="89"/>
        <v/>
      </c>
      <c r="AI111" s="84" t="str">
        <f t="shared" si="90"/>
        <v/>
      </c>
      <c r="AJ111" s="84" t="str">
        <f t="shared" si="91"/>
        <v/>
      </c>
      <c r="AK111" s="88" t="str">
        <f t="shared" si="92"/>
        <v/>
      </c>
      <c r="AL111" s="65" t="str">
        <f t="shared" si="93"/>
        <v/>
      </c>
      <c r="AM111" s="84" t="str">
        <f t="shared" si="94"/>
        <v/>
      </c>
      <c r="AN111" s="85" t="str">
        <f t="shared" si="95"/>
        <v/>
      </c>
      <c r="AO111" s="85" t="str">
        <f t="shared" si="96"/>
        <v/>
      </c>
      <c r="AP111" s="86" t="str">
        <f t="shared" si="97"/>
        <v/>
      </c>
    </row>
    <row r="112" spans="1:42" s="76" customFormat="1" x14ac:dyDescent="0.25">
      <c r="A112" s="78">
        <f t="shared" si="72"/>
        <v>106</v>
      </c>
      <c r="B112" s="79"/>
      <c r="C112" s="79"/>
      <c r="D112" s="61"/>
      <c r="E112" s="180" t="str">
        <f>_xlfn.IFNA(HLOOKUP(TEXT(C112,"#"),Table_Conduit[#All],2,FALSE),"")</f>
        <v/>
      </c>
      <c r="F112" s="63" t="str">
        <f t="shared" si="73"/>
        <v/>
      </c>
      <c r="G112" s="61"/>
      <c r="H112" s="180" t="str">
        <f>_xlfn.IFNA(IF(HLOOKUP(TEXT(C112,"#"),Table_BoxMaterial[#All],2,FALSE)=0,"",HLOOKUP(TEXT(C112,"#"),Table_BoxMaterial[#All],2,FALSE)),"")</f>
        <v/>
      </c>
      <c r="I112" s="183" t="str">
        <f>_xlfn.IFNA(HLOOKUP(TEXT(C112,"#"),Table_MountingKits[#All],2,FALSE),"")</f>
        <v/>
      </c>
      <c r="J112" s="183" t="str">
        <f>_xlfn.IFNA(HLOOKUP(H112,Table_BoxColors[#All],2,FALSE),"")</f>
        <v/>
      </c>
      <c r="K112" s="61" t="str">
        <f t="shared" si="74"/>
        <v/>
      </c>
      <c r="L112" s="64" t="str">
        <f t="shared" si="75"/>
        <v/>
      </c>
      <c r="M112" s="185" t="str">
        <f>_xlfn.IFNA("E-"&amp;VLOOKUP(C112,Table_PN_DeviceType[],2,TRUE),"")&amp;IF(D112&lt;&gt;"",IF(D112&gt;99,D112,IF(D112&gt;9,"0"&amp;D112,"00"&amp;D112))&amp;VLOOKUP(E112,Table_PN_ConduitSize[],2,FALSE)&amp;VLOOKUP(F112,Table_PN_ConduitColor[],2,FALSE)&amp;IF(G112&lt;10,"0"&amp;G112,G112)&amp;VLOOKUP(H112,Table_PN_BoxMaterial[],2,FALSE)&amp;IF(I112&lt;&gt;"",VLOOKUP(I112,Table_PN_MountingKit[],2,FALSE)&amp;IF(OR(J112="Yes"),VLOOKUP(F112,Table_PN_BoxColor[],2,FALSE),"")&amp;VLOOKUP(K112,Table_PN_CircuitBreaker[],2,FALSE),""),"")</f>
        <v/>
      </c>
      <c r="N112" s="65"/>
      <c r="O112" s="65"/>
      <c r="P112" s="65"/>
      <c r="Q112" s="65"/>
      <c r="R112" s="65"/>
      <c r="S112" s="170" t="str">
        <f>IFERROR(VLOOKUP(C112,Table_DevicePN[],2,FALSE),"")</f>
        <v/>
      </c>
      <c r="T112" s="66" t="str">
        <f t="shared" si="76"/>
        <v/>
      </c>
      <c r="U112" s="80"/>
      <c r="V112" s="81" t="str">
        <f t="shared" si="77"/>
        <v/>
      </c>
      <c r="W112" s="65" t="str">
        <f t="shared" si="78"/>
        <v/>
      </c>
      <c r="X112" s="65" t="str">
        <f t="shared" si="79"/>
        <v/>
      </c>
      <c r="Y112" s="82" t="str">
        <f t="shared" si="80"/>
        <v/>
      </c>
      <c r="Z112" s="83" t="str">
        <f t="shared" si="81"/>
        <v/>
      </c>
      <c r="AA112" s="65" t="str">
        <f t="shared" si="82"/>
        <v/>
      </c>
      <c r="AB112" s="65" t="str">
        <f t="shared" si="83"/>
        <v/>
      </c>
      <c r="AC112" s="65" t="str">
        <f t="shared" si="84"/>
        <v/>
      </c>
      <c r="AD112" s="84" t="str">
        <f t="shared" si="85"/>
        <v/>
      </c>
      <c r="AE112" s="85" t="str">
        <f t="shared" si="86"/>
        <v/>
      </c>
      <c r="AF112" s="85" t="str">
        <f t="shared" si="87"/>
        <v/>
      </c>
      <c r="AG112" s="86" t="str">
        <f t="shared" si="88"/>
        <v/>
      </c>
      <c r="AH112" s="87" t="str">
        <f t="shared" si="89"/>
        <v/>
      </c>
      <c r="AI112" s="84" t="str">
        <f t="shared" si="90"/>
        <v/>
      </c>
      <c r="AJ112" s="84" t="str">
        <f t="shared" si="91"/>
        <v/>
      </c>
      <c r="AK112" s="88" t="str">
        <f t="shared" si="92"/>
        <v/>
      </c>
      <c r="AL112" s="65" t="str">
        <f t="shared" si="93"/>
        <v/>
      </c>
      <c r="AM112" s="84" t="str">
        <f t="shared" si="94"/>
        <v/>
      </c>
      <c r="AN112" s="85" t="str">
        <f t="shared" si="95"/>
        <v/>
      </c>
      <c r="AO112" s="85" t="str">
        <f t="shared" si="96"/>
        <v/>
      </c>
      <c r="AP112" s="86" t="str">
        <f t="shared" si="97"/>
        <v/>
      </c>
    </row>
    <row r="113" spans="1:42" s="76" customFormat="1" x14ac:dyDescent="0.25">
      <c r="A113" s="78">
        <f t="shared" si="72"/>
        <v>107</v>
      </c>
      <c r="B113" s="79"/>
      <c r="C113" s="79"/>
      <c r="D113" s="61"/>
      <c r="E113" s="180" t="str">
        <f>_xlfn.IFNA(HLOOKUP(TEXT(C113,"#"),Table_Conduit[#All],2,FALSE),"")</f>
        <v/>
      </c>
      <c r="F113" s="63" t="str">
        <f t="shared" si="73"/>
        <v/>
      </c>
      <c r="G113" s="61"/>
      <c r="H113" s="180" t="str">
        <f>_xlfn.IFNA(IF(HLOOKUP(TEXT(C113,"#"),Table_BoxMaterial[#All],2,FALSE)=0,"",HLOOKUP(TEXT(C113,"#"),Table_BoxMaterial[#All],2,FALSE)),"")</f>
        <v/>
      </c>
      <c r="I113" s="183" t="str">
        <f>_xlfn.IFNA(HLOOKUP(TEXT(C113,"#"),Table_MountingKits[#All],2,FALSE),"")</f>
        <v/>
      </c>
      <c r="J113" s="183" t="str">
        <f>_xlfn.IFNA(HLOOKUP(H113,Table_BoxColors[#All],2,FALSE),"")</f>
        <v/>
      </c>
      <c r="K113" s="61" t="str">
        <f t="shared" si="74"/>
        <v/>
      </c>
      <c r="L113" s="64" t="str">
        <f t="shared" si="75"/>
        <v/>
      </c>
      <c r="M113" s="185" t="str">
        <f>_xlfn.IFNA("E-"&amp;VLOOKUP(C113,Table_PN_DeviceType[],2,TRUE),"")&amp;IF(D113&lt;&gt;"",IF(D113&gt;99,D113,IF(D113&gt;9,"0"&amp;D113,"00"&amp;D113))&amp;VLOOKUP(E113,Table_PN_ConduitSize[],2,FALSE)&amp;VLOOKUP(F113,Table_PN_ConduitColor[],2,FALSE)&amp;IF(G113&lt;10,"0"&amp;G113,G113)&amp;VLOOKUP(H113,Table_PN_BoxMaterial[],2,FALSE)&amp;IF(I113&lt;&gt;"",VLOOKUP(I113,Table_PN_MountingKit[],2,FALSE)&amp;IF(OR(J113="Yes"),VLOOKUP(F113,Table_PN_BoxColor[],2,FALSE),"")&amp;VLOOKUP(K113,Table_PN_CircuitBreaker[],2,FALSE),""),"")</f>
        <v/>
      </c>
      <c r="N113" s="65"/>
      <c r="O113" s="65"/>
      <c r="P113" s="65"/>
      <c r="Q113" s="65"/>
      <c r="R113" s="65"/>
      <c r="S113" s="170" t="str">
        <f>IFERROR(VLOOKUP(C113,Table_DevicePN[],2,FALSE),"")</f>
        <v/>
      </c>
      <c r="T113" s="66" t="str">
        <f t="shared" si="76"/>
        <v/>
      </c>
      <c r="U113" s="80"/>
      <c r="V113" s="81" t="str">
        <f t="shared" si="77"/>
        <v/>
      </c>
      <c r="W113" s="65" t="str">
        <f t="shared" si="78"/>
        <v/>
      </c>
      <c r="X113" s="65" t="str">
        <f t="shared" si="79"/>
        <v/>
      </c>
      <c r="Y113" s="82" t="str">
        <f t="shared" si="80"/>
        <v/>
      </c>
      <c r="Z113" s="83" t="str">
        <f t="shared" si="81"/>
        <v/>
      </c>
      <c r="AA113" s="65" t="str">
        <f t="shared" si="82"/>
        <v/>
      </c>
      <c r="AB113" s="65" t="str">
        <f t="shared" si="83"/>
        <v/>
      </c>
      <c r="AC113" s="65" t="str">
        <f t="shared" si="84"/>
        <v/>
      </c>
      <c r="AD113" s="84" t="str">
        <f t="shared" si="85"/>
        <v/>
      </c>
      <c r="AE113" s="85" t="str">
        <f t="shared" si="86"/>
        <v/>
      </c>
      <c r="AF113" s="85" t="str">
        <f t="shared" si="87"/>
        <v/>
      </c>
      <c r="AG113" s="86" t="str">
        <f t="shared" si="88"/>
        <v/>
      </c>
      <c r="AH113" s="87" t="str">
        <f t="shared" si="89"/>
        <v/>
      </c>
      <c r="AI113" s="84" t="str">
        <f t="shared" si="90"/>
        <v/>
      </c>
      <c r="AJ113" s="84" t="str">
        <f t="shared" si="91"/>
        <v/>
      </c>
      <c r="AK113" s="88" t="str">
        <f t="shared" si="92"/>
        <v/>
      </c>
      <c r="AL113" s="65" t="str">
        <f t="shared" si="93"/>
        <v/>
      </c>
      <c r="AM113" s="84" t="str">
        <f t="shared" si="94"/>
        <v/>
      </c>
      <c r="AN113" s="85" t="str">
        <f t="shared" si="95"/>
        <v/>
      </c>
      <c r="AO113" s="85" t="str">
        <f t="shared" si="96"/>
        <v/>
      </c>
      <c r="AP113" s="86" t="str">
        <f t="shared" si="97"/>
        <v/>
      </c>
    </row>
    <row r="114" spans="1:42" s="76" customFormat="1" x14ac:dyDescent="0.25">
      <c r="A114" s="78">
        <f t="shared" si="72"/>
        <v>108</v>
      </c>
      <c r="B114" s="79"/>
      <c r="C114" s="79"/>
      <c r="D114" s="61"/>
      <c r="E114" s="180" t="str">
        <f>_xlfn.IFNA(HLOOKUP(TEXT(C114,"#"),Table_Conduit[#All],2,FALSE),"")</f>
        <v/>
      </c>
      <c r="F114" s="63" t="str">
        <f t="shared" si="73"/>
        <v/>
      </c>
      <c r="G114" s="61"/>
      <c r="H114" s="180" t="str">
        <f>_xlfn.IFNA(IF(HLOOKUP(TEXT(C114,"#"),Table_BoxMaterial[#All],2,FALSE)=0,"",HLOOKUP(TEXT(C114,"#"),Table_BoxMaterial[#All],2,FALSE)),"")</f>
        <v/>
      </c>
      <c r="I114" s="183" t="str">
        <f>_xlfn.IFNA(HLOOKUP(TEXT(C114,"#"),Table_MountingKits[#All],2,FALSE),"")</f>
        <v/>
      </c>
      <c r="J114" s="183" t="str">
        <f>_xlfn.IFNA(HLOOKUP(H114,Table_BoxColors[#All],2,FALSE),"")</f>
        <v/>
      </c>
      <c r="K114" s="61" t="str">
        <f t="shared" si="74"/>
        <v/>
      </c>
      <c r="L114" s="64" t="str">
        <f t="shared" si="75"/>
        <v/>
      </c>
      <c r="M114" s="185" t="str">
        <f>_xlfn.IFNA("E-"&amp;VLOOKUP(C114,Table_PN_DeviceType[],2,TRUE),"")&amp;IF(D114&lt;&gt;"",IF(D114&gt;99,D114,IF(D114&gt;9,"0"&amp;D114,"00"&amp;D114))&amp;VLOOKUP(E114,Table_PN_ConduitSize[],2,FALSE)&amp;VLOOKUP(F114,Table_PN_ConduitColor[],2,FALSE)&amp;IF(G114&lt;10,"0"&amp;G114,G114)&amp;VLOOKUP(H114,Table_PN_BoxMaterial[],2,FALSE)&amp;IF(I114&lt;&gt;"",VLOOKUP(I114,Table_PN_MountingKit[],2,FALSE)&amp;IF(OR(J114="Yes"),VLOOKUP(F114,Table_PN_BoxColor[],2,FALSE),"")&amp;VLOOKUP(K114,Table_PN_CircuitBreaker[],2,FALSE),""),"")</f>
        <v/>
      </c>
      <c r="N114" s="65"/>
      <c r="O114" s="65"/>
      <c r="P114" s="65"/>
      <c r="Q114" s="65"/>
      <c r="R114" s="65"/>
      <c r="S114" s="170" t="str">
        <f>IFERROR(VLOOKUP(C114,Table_DevicePN[],2,FALSE),"")</f>
        <v/>
      </c>
      <c r="T114" s="66" t="str">
        <f t="shared" si="76"/>
        <v/>
      </c>
      <c r="U114" s="80"/>
      <c r="V114" s="81" t="str">
        <f t="shared" si="77"/>
        <v/>
      </c>
      <c r="W114" s="65" t="str">
        <f t="shared" si="78"/>
        <v/>
      </c>
      <c r="X114" s="65" t="str">
        <f t="shared" si="79"/>
        <v/>
      </c>
      <c r="Y114" s="82" t="str">
        <f t="shared" si="80"/>
        <v/>
      </c>
      <c r="Z114" s="83" t="str">
        <f t="shared" si="81"/>
        <v/>
      </c>
      <c r="AA114" s="65" t="str">
        <f t="shared" si="82"/>
        <v/>
      </c>
      <c r="AB114" s="65" t="str">
        <f t="shared" si="83"/>
        <v/>
      </c>
      <c r="AC114" s="65" t="str">
        <f t="shared" si="84"/>
        <v/>
      </c>
      <c r="AD114" s="84" t="str">
        <f t="shared" si="85"/>
        <v/>
      </c>
      <c r="AE114" s="85" t="str">
        <f t="shared" si="86"/>
        <v/>
      </c>
      <c r="AF114" s="85" t="str">
        <f t="shared" si="87"/>
        <v/>
      </c>
      <c r="AG114" s="86" t="str">
        <f t="shared" si="88"/>
        <v/>
      </c>
      <c r="AH114" s="87" t="str">
        <f t="shared" si="89"/>
        <v/>
      </c>
      <c r="AI114" s="84" t="str">
        <f t="shared" si="90"/>
        <v/>
      </c>
      <c r="AJ114" s="84" t="str">
        <f t="shared" si="91"/>
        <v/>
      </c>
      <c r="AK114" s="88" t="str">
        <f t="shared" si="92"/>
        <v/>
      </c>
      <c r="AL114" s="65" t="str">
        <f t="shared" si="93"/>
        <v/>
      </c>
      <c r="AM114" s="84" t="str">
        <f t="shared" si="94"/>
        <v/>
      </c>
      <c r="AN114" s="85" t="str">
        <f t="shared" si="95"/>
        <v/>
      </c>
      <c r="AO114" s="85" t="str">
        <f t="shared" si="96"/>
        <v/>
      </c>
      <c r="AP114" s="86" t="str">
        <f t="shared" si="97"/>
        <v/>
      </c>
    </row>
    <row r="115" spans="1:42" s="76" customFormat="1" x14ac:dyDescent="0.25">
      <c r="A115" s="78">
        <f t="shared" si="72"/>
        <v>109</v>
      </c>
      <c r="B115" s="79"/>
      <c r="C115" s="79"/>
      <c r="D115" s="61"/>
      <c r="E115" s="180" t="str">
        <f>_xlfn.IFNA(HLOOKUP(TEXT(C115,"#"),Table_Conduit[#All],2,FALSE),"")</f>
        <v/>
      </c>
      <c r="F115" s="63" t="str">
        <f t="shared" si="73"/>
        <v/>
      </c>
      <c r="G115" s="61"/>
      <c r="H115" s="180" t="str">
        <f>_xlfn.IFNA(IF(HLOOKUP(TEXT(C115,"#"),Table_BoxMaterial[#All],2,FALSE)=0,"",HLOOKUP(TEXT(C115,"#"),Table_BoxMaterial[#All],2,FALSE)),"")</f>
        <v/>
      </c>
      <c r="I115" s="183" t="str">
        <f>_xlfn.IFNA(HLOOKUP(TEXT(C115,"#"),Table_MountingKits[#All],2,FALSE),"")</f>
        <v/>
      </c>
      <c r="J115" s="183" t="str">
        <f>_xlfn.IFNA(HLOOKUP(H115,Table_BoxColors[#All],2,FALSE),"")</f>
        <v/>
      </c>
      <c r="K115" s="61" t="str">
        <f t="shared" si="74"/>
        <v/>
      </c>
      <c r="L115" s="64" t="str">
        <f t="shared" si="75"/>
        <v/>
      </c>
      <c r="M115" s="185" t="str">
        <f>_xlfn.IFNA("E-"&amp;VLOOKUP(C115,Table_PN_DeviceType[],2,TRUE),"")&amp;IF(D115&lt;&gt;"",IF(D115&gt;99,D115,IF(D115&gt;9,"0"&amp;D115,"00"&amp;D115))&amp;VLOOKUP(E115,Table_PN_ConduitSize[],2,FALSE)&amp;VLOOKUP(F115,Table_PN_ConduitColor[],2,FALSE)&amp;IF(G115&lt;10,"0"&amp;G115,G115)&amp;VLOOKUP(H115,Table_PN_BoxMaterial[],2,FALSE)&amp;IF(I115&lt;&gt;"",VLOOKUP(I115,Table_PN_MountingKit[],2,FALSE)&amp;IF(OR(J115="Yes"),VLOOKUP(F115,Table_PN_BoxColor[],2,FALSE),"")&amp;VLOOKUP(K115,Table_PN_CircuitBreaker[],2,FALSE),""),"")</f>
        <v/>
      </c>
      <c r="N115" s="65"/>
      <c r="O115" s="65"/>
      <c r="P115" s="65"/>
      <c r="Q115" s="65"/>
      <c r="R115" s="65"/>
      <c r="S115" s="170" t="str">
        <f>IFERROR(VLOOKUP(C115,Table_DevicePN[],2,FALSE),"")</f>
        <v/>
      </c>
      <c r="T115" s="66" t="str">
        <f t="shared" si="76"/>
        <v/>
      </c>
      <c r="U115" s="80"/>
      <c r="V115" s="81" t="str">
        <f t="shared" si="77"/>
        <v/>
      </c>
      <c r="W115" s="65" t="str">
        <f t="shared" si="78"/>
        <v/>
      </c>
      <c r="X115" s="65" t="str">
        <f t="shared" si="79"/>
        <v/>
      </c>
      <c r="Y115" s="82" t="str">
        <f t="shared" si="80"/>
        <v/>
      </c>
      <c r="Z115" s="83" t="str">
        <f t="shared" si="81"/>
        <v/>
      </c>
      <c r="AA115" s="65" t="str">
        <f t="shared" si="82"/>
        <v/>
      </c>
      <c r="AB115" s="65" t="str">
        <f t="shared" si="83"/>
        <v/>
      </c>
      <c r="AC115" s="65" t="str">
        <f t="shared" si="84"/>
        <v/>
      </c>
      <c r="AD115" s="84" t="str">
        <f t="shared" si="85"/>
        <v/>
      </c>
      <c r="AE115" s="85" t="str">
        <f t="shared" si="86"/>
        <v/>
      </c>
      <c r="AF115" s="85" t="str">
        <f t="shared" si="87"/>
        <v/>
      </c>
      <c r="AG115" s="86" t="str">
        <f t="shared" si="88"/>
        <v/>
      </c>
      <c r="AH115" s="87" t="str">
        <f t="shared" si="89"/>
        <v/>
      </c>
      <c r="AI115" s="84" t="str">
        <f t="shared" si="90"/>
        <v/>
      </c>
      <c r="AJ115" s="84" t="str">
        <f t="shared" si="91"/>
        <v/>
      </c>
      <c r="AK115" s="88" t="str">
        <f t="shared" si="92"/>
        <v/>
      </c>
      <c r="AL115" s="65" t="str">
        <f t="shared" si="93"/>
        <v/>
      </c>
      <c r="AM115" s="84" t="str">
        <f t="shared" si="94"/>
        <v/>
      </c>
      <c r="AN115" s="85" t="str">
        <f t="shared" si="95"/>
        <v/>
      </c>
      <c r="AO115" s="85" t="str">
        <f t="shared" si="96"/>
        <v/>
      </c>
      <c r="AP115" s="86" t="str">
        <f t="shared" si="97"/>
        <v/>
      </c>
    </row>
    <row r="116" spans="1:42" s="76" customFormat="1" x14ac:dyDescent="0.25">
      <c r="A116" s="78">
        <f t="shared" si="72"/>
        <v>110</v>
      </c>
      <c r="B116" s="79"/>
      <c r="C116" s="79"/>
      <c r="D116" s="61"/>
      <c r="E116" s="180" t="str">
        <f>_xlfn.IFNA(HLOOKUP(TEXT(C116,"#"),Table_Conduit[#All],2,FALSE),"")</f>
        <v/>
      </c>
      <c r="F116" s="63" t="str">
        <f t="shared" si="73"/>
        <v/>
      </c>
      <c r="G116" s="61"/>
      <c r="H116" s="180" t="str">
        <f>_xlfn.IFNA(IF(HLOOKUP(TEXT(C116,"#"),Table_BoxMaterial[#All],2,FALSE)=0,"",HLOOKUP(TEXT(C116,"#"),Table_BoxMaterial[#All],2,FALSE)),"")</f>
        <v/>
      </c>
      <c r="I116" s="183" t="str">
        <f>_xlfn.IFNA(HLOOKUP(TEXT(C116,"#"),Table_MountingKits[#All],2,FALSE),"")</f>
        <v/>
      </c>
      <c r="J116" s="183" t="str">
        <f>_xlfn.IFNA(HLOOKUP(H116,Table_BoxColors[#All],2,FALSE),"")</f>
        <v/>
      </c>
      <c r="K116" s="61" t="str">
        <f t="shared" si="74"/>
        <v/>
      </c>
      <c r="L116" s="64" t="str">
        <f t="shared" si="75"/>
        <v/>
      </c>
      <c r="M116" s="185" t="str">
        <f>_xlfn.IFNA("E-"&amp;VLOOKUP(C116,Table_PN_DeviceType[],2,TRUE),"")&amp;IF(D116&lt;&gt;"",IF(D116&gt;99,D116,IF(D116&gt;9,"0"&amp;D116,"00"&amp;D116))&amp;VLOOKUP(E116,Table_PN_ConduitSize[],2,FALSE)&amp;VLOOKUP(F116,Table_PN_ConduitColor[],2,FALSE)&amp;IF(G116&lt;10,"0"&amp;G116,G116)&amp;VLOOKUP(H116,Table_PN_BoxMaterial[],2,FALSE)&amp;IF(I116&lt;&gt;"",VLOOKUP(I116,Table_PN_MountingKit[],2,FALSE)&amp;IF(OR(J116="Yes"),VLOOKUP(F116,Table_PN_BoxColor[],2,FALSE),"")&amp;VLOOKUP(K116,Table_PN_CircuitBreaker[],2,FALSE),""),"")</f>
        <v/>
      </c>
      <c r="N116" s="65"/>
      <c r="O116" s="65"/>
      <c r="P116" s="65"/>
      <c r="Q116" s="65"/>
      <c r="R116" s="65"/>
      <c r="S116" s="170" t="str">
        <f>IFERROR(VLOOKUP(C116,Table_DevicePN[],2,FALSE),"")</f>
        <v/>
      </c>
      <c r="T116" s="66" t="str">
        <f t="shared" si="76"/>
        <v/>
      </c>
      <c r="U116" s="80"/>
      <c r="V116" s="81" t="str">
        <f t="shared" si="77"/>
        <v/>
      </c>
      <c r="W116" s="65" t="str">
        <f t="shared" si="78"/>
        <v/>
      </c>
      <c r="X116" s="65" t="str">
        <f t="shared" si="79"/>
        <v/>
      </c>
      <c r="Y116" s="82" t="str">
        <f t="shared" si="80"/>
        <v/>
      </c>
      <c r="Z116" s="83" t="str">
        <f t="shared" si="81"/>
        <v/>
      </c>
      <c r="AA116" s="65" t="str">
        <f t="shared" si="82"/>
        <v/>
      </c>
      <c r="AB116" s="65" t="str">
        <f t="shared" si="83"/>
        <v/>
      </c>
      <c r="AC116" s="65" t="str">
        <f t="shared" si="84"/>
        <v/>
      </c>
      <c r="AD116" s="84" t="str">
        <f t="shared" si="85"/>
        <v/>
      </c>
      <c r="AE116" s="85" t="str">
        <f t="shared" si="86"/>
        <v/>
      </c>
      <c r="AF116" s="85" t="str">
        <f t="shared" si="87"/>
        <v/>
      </c>
      <c r="AG116" s="86" t="str">
        <f t="shared" si="88"/>
        <v/>
      </c>
      <c r="AH116" s="87" t="str">
        <f t="shared" si="89"/>
        <v/>
      </c>
      <c r="AI116" s="84" t="str">
        <f t="shared" si="90"/>
        <v/>
      </c>
      <c r="AJ116" s="84" t="str">
        <f t="shared" si="91"/>
        <v/>
      </c>
      <c r="AK116" s="88" t="str">
        <f t="shared" si="92"/>
        <v/>
      </c>
      <c r="AL116" s="65" t="str">
        <f t="shared" si="93"/>
        <v/>
      </c>
      <c r="AM116" s="84" t="str">
        <f t="shared" si="94"/>
        <v/>
      </c>
      <c r="AN116" s="85" t="str">
        <f t="shared" si="95"/>
        <v/>
      </c>
      <c r="AO116" s="85" t="str">
        <f t="shared" si="96"/>
        <v/>
      </c>
      <c r="AP116" s="86" t="str">
        <f t="shared" si="97"/>
        <v/>
      </c>
    </row>
    <row r="117" spans="1:42" s="76" customFormat="1" x14ac:dyDescent="0.25">
      <c r="A117" s="78">
        <f t="shared" si="72"/>
        <v>111</v>
      </c>
      <c r="B117" s="79"/>
      <c r="C117" s="79"/>
      <c r="D117" s="61"/>
      <c r="E117" s="180" t="str">
        <f>_xlfn.IFNA(HLOOKUP(TEXT(C117,"#"),Table_Conduit[#All],2,FALSE),"")</f>
        <v/>
      </c>
      <c r="F117" s="63" t="str">
        <f t="shared" si="73"/>
        <v/>
      </c>
      <c r="G117" s="61"/>
      <c r="H117" s="180" t="str">
        <f>_xlfn.IFNA(IF(HLOOKUP(TEXT(C117,"#"),Table_BoxMaterial[#All],2,FALSE)=0,"",HLOOKUP(TEXT(C117,"#"),Table_BoxMaterial[#All],2,FALSE)),"")</f>
        <v/>
      </c>
      <c r="I117" s="183" t="str">
        <f>_xlfn.IFNA(HLOOKUP(TEXT(C117,"#"),Table_MountingKits[#All],2,FALSE),"")</f>
        <v/>
      </c>
      <c r="J117" s="183" t="str">
        <f>_xlfn.IFNA(HLOOKUP(H117,Table_BoxColors[#All],2,FALSE),"")</f>
        <v/>
      </c>
      <c r="K117" s="61" t="str">
        <f t="shared" si="74"/>
        <v/>
      </c>
      <c r="L117" s="64" t="str">
        <f t="shared" si="75"/>
        <v/>
      </c>
      <c r="M117" s="185" t="str">
        <f>_xlfn.IFNA("E-"&amp;VLOOKUP(C117,Table_PN_DeviceType[],2,TRUE),"")&amp;IF(D117&lt;&gt;"",IF(D117&gt;99,D117,IF(D117&gt;9,"0"&amp;D117,"00"&amp;D117))&amp;VLOOKUP(E117,Table_PN_ConduitSize[],2,FALSE)&amp;VLOOKUP(F117,Table_PN_ConduitColor[],2,FALSE)&amp;IF(G117&lt;10,"0"&amp;G117,G117)&amp;VLOOKUP(H117,Table_PN_BoxMaterial[],2,FALSE)&amp;IF(I117&lt;&gt;"",VLOOKUP(I117,Table_PN_MountingKit[],2,FALSE)&amp;IF(OR(J117="Yes"),VLOOKUP(F117,Table_PN_BoxColor[],2,FALSE),"")&amp;VLOOKUP(K117,Table_PN_CircuitBreaker[],2,FALSE),""),"")</f>
        <v/>
      </c>
      <c r="N117" s="65"/>
      <c r="O117" s="65"/>
      <c r="P117" s="65"/>
      <c r="Q117" s="65"/>
      <c r="R117" s="65"/>
      <c r="S117" s="170" t="str">
        <f>IFERROR(VLOOKUP(C117,Table_DevicePN[],2,FALSE),"")</f>
        <v/>
      </c>
      <c r="T117" s="66" t="str">
        <f t="shared" si="76"/>
        <v/>
      </c>
      <c r="U117" s="80"/>
      <c r="V117" s="81" t="str">
        <f t="shared" si="77"/>
        <v/>
      </c>
      <c r="W117" s="65" t="str">
        <f t="shared" si="78"/>
        <v/>
      </c>
      <c r="X117" s="65" t="str">
        <f t="shared" si="79"/>
        <v/>
      </c>
      <c r="Y117" s="82" t="str">
        <f t="shared" si="80"/>
        <v/>
      </c>
      <c r="Z117" s="83" t="str">
        <f t="shared" si="81"/>
        <v/>
      </c>
      <c r="AA117" s="65" t="str">
        <f t="shared" si="82"/>
        <v/>
      </c>
      <c r="AB117" s="65" t="str">
        <f t="shared" si="83"/>
        <v/>
      </c>
      <c r="AC117" s="65" t="str">
        <f t="shared" si="84"/>
        <v/>
      </c>
      <c r="AD117" s="84" t="str">
        <f t="shared" si="85"/>
        <v/>
      </c>
      <c r="AE117" s="85" t="str">
        <f t="shared" si="86"/>
        <v/>
      </c>
      <c r="AF117" s="85" t="str">
        <f t="shared" si="87"/>
        <v/>
      </c>
      <c r="AG117" s="86" t="str">
        <f t="shared" si="88"/>
        <v/>
      </c>
      <c r="AH117" s="87" t="str">
        <f t="shared" si="89"/>
        <v/>
      </c>
      <c r="AI117" s="84" t="str">
        <f t="shared" si="90"/>
        <v/>
      </c>
      <c r="AJ117" s="84" t="str">
        <f t="shared" si="91"/>
        <v/>
      </c>
      <c r="AK117" s="88" t="str">
        <f t="shared" si="92"/>
        <v/>
      </c>
      <c r="AL117" s="65" t="str">
        <f t="shared" si="93"/>
        <v/>
      </c>
      <c r="AM117" s="84" t="str">
        <f t="shared" si="94"/>
        <v/>
      </c>
      <c r="AN117" s="85" t="str">
        <f t="shared" si="95"/>
        <v/>
      </c>
      <c r="AO117" s="85" t="str">
        <f t="shared" si="96"/>
        <v/>
      </c>
      <c r="AP117" s="86" t="str">
        <f t="shared" si="97"/>
        <v/>
      </c>
    </row>
    <row r="118" spans="1:42" s="76" customFormat="1" x14ac:dyDescent="0.25">
      <c r="A118" s="78">
        <f t="shared" si="72"/>
        <v>112</v>
      </c>
      <c r="B118" s="79"/>
      <c r="C118" s="79"/>
      <c r="D118" s="61"/>
      <c r="E118" s="180" t="str">
        <f>_xlfn.IFNA(HLOOKUP(TEXT(C118,"#"),Table_Conduit[#All],2,FALSE),"")</f>
        <v/>
      </c>
      <c r="F118" s="63" t="str">
        <f t="shared" si="73"/>
        <v/>
      </c>
      <c r="G118" s="61"/>
      <c r="H118" s="180" t="str">
        <f>_xlfn.IFNA(IF(HLOOKUP(TEXT(C118,"#"),Table_BoxMaterial[#All],2,FALSE)=0,"",HLOOKUP(TEXT(C118,"#"),Table_BoxMaterial[#All],2,FALSE)),"")</f>
        <v/>
      </c>
      <c r="I118" s="183" t="str">
        <f>_xlfn.IFNA(HLOOKUP(TEXT(C118,"#"),Table_MountingKits[#All],2,FALSE),"")</f>
        <v/>
      </c>
      <c r="J118" s="183" t="str">
        <f>_xlfn.IFNA(HLOOKUP(H118,Table_BoxColors[#All],2,FALSE),"")</f>
        <v/>
      </c>
      <c r="K118" s="61" t="str">
        <f t="shared" si="74"/>
        <v/>
      </c>
      <c r="L118" s="64" t="str">
        <f t="shared" si="75"/>
        <v/>
      </c>
      <c r="M118" s="185" t="str">
        <f>_xlfn.IFNA("E-"&amp;VLOOKUP(C118,Table_PN_DeviceType[],2,TRUE),"")&amp;IF(D118&lt;&gt;"",IF(D118&gt;99,D118,IF(D118&gt;9,"0"&amp;D118,"00"&amp;D118))&amp;VLOOKUP(E118,Table_PN_ConduitSize[],2,FALSE)&amp;VLOOKUP(F118,Table_PN_ConduitColor[],2,FALSE)&amp;IF(G118&lt;10,"0"&amp;G118,G118)&amp;VLOOKUP(H118,Table_PN_BoxMaterial[],2,FALSE)&amp;IF(I118&lt;&gt;"",VLOOKUP(I118,Table_PN_MountingKit[],2,FALSE)&amp;IF(OR(J118="Yes"),VLOOKUP(F118,Table_PN_BoxColor[],2,FALSE),"")&amp;VLOOKUP(K118,Table_PN_CircuitBreaker[],2,FALSE),""),"")</f>
        <v/>
      </c>
      <c r="N118" s="65"/>
      <c r="O118" s="65"/>
      <c r="P118" s="65"/>
      <c r="Q118" s="65"/>
      <c r="R118" s="65"/>
      <c r="S118" s="170" t="str">
        <f>IFERROR(VLOOKUP(C118,Table_DevicePN[],2,FALSE),"")</f>
        <v/>
      </c>
      <c r="T118" s="66" t="str">
        <f t="shared" si="76"/>
        <v/>
      </c>
      <c r="U118" s="80"/>
      <c r="V118" s="81" t="str">
        <f t="shared" si="77"/>
        <v/>
      </c>
      <c r="W118" s="65" t="str">
        <f t="shared" si="78"/>
        <v/>
      </c>
      <c r="X118" s="65" t="str">
        <f t="shared" si="79"/>
        <v/>
      </c>
      <c r="Y118" s="82" t="str">
        <f t="shared" si="80"/>
        <v/>
      </c>
      <c r="Z118" s="83" t="str">
        <f t="shared" si="81"/>
        <v/>
      </c>
      <c r="AA118" s="65" t="str">
        <f t="shared" si="82"/>
        <v/>
      </c>
      <c r="AB118" s="65" t="str">
        <f t="shared" si="83"/>
        <v/>
      </c>
      <c r="AC118" s="65" t="str">
        <f t="shared" si="84"/>
        <v/>
      </c>
      <c r="AD118" s="84" t="str">
        <f t="shared" si="85"/>
        <v/>
      </c>
      <c r="AE118" s="85" t="str">
        <f t="shared" si="86"/>
        <v/>
      </c>
      <c r="AF118" s="85" t="str">
        <f t="shared" si="87"/>
        <v/>
      </c>
      <c r="AG118" s="86" t="str">
        <f t="shared" si="88"/>
        <v/>
      </c>
      <c r="AH118" s="87" t="str">
        <f t="shared" si="89"/>
        <v/>
      </c>
      <c r="AI118" s="84" t="str">
        <f t="shared" si="90"/>
        <v/>
      </c>
      <c r="AJ118" s="84" t="str">
        <f t="shared" si="91"/>
        <v/>
      </c>
      <c r="AK118" s="88" t="str">
        <f t="shared" si="92"/>
        <v/>
      </c>
      <c r="AL118" s="65" t="str">
        <f t="shared" si="93"/>
        <v/>
      </c>
      <c r="AM118" s="84" t="str">
        <f t="shared" si="94"/>
        <v/>
      </c>
      <c r="AN118" s="85" t="str">
        <f t="shared" si="95"/>
        <v/>
      </c>
      <c r="AO118" s="85" t="str">
        <f t="shared" si="96"/>
        <v/>
      </c>
      <c r="AP118" s="86" t="str">
        <f t="shared" si="97"/>
        <v/>
      </c>
    </row>
    <row r="119" spans="1:42" s="76" customFormat="1" x14ac:dyDescent="0.25">
      <c r="A119" s="78">
        <f t="shared" si="72"/>
        <v>113</v>
      </c>
      <c r="B119" s="79"/>
      <c r="C119" s="79"/>
      <c r="D119" s="61"/>
      <c r="E119" s="180" t="str">
        <f>_xlfn.IFNA(HLOOKUP(TEXT(C119,"#"),Table_Conduit[#All],2,FALSE),"")</f>
        <v/>
      </c>
      <c r="F119" s="63" t="str">
        <f t="shared" si="73"/>
        <v/>
      </c>
      <c r="G119" s="61"/>
      <c r="H119" s="180" t="str">
        <f>_xlfn.IFNA(IF(HLOOKUP(TEXT(C119,"#"),Table_BoxMaterial[#All],2,FALSE)=0,"",HLOOKUP(TEXT(C119,"#"),Table_BoxMaterial[#All],2,FALSE)),"")</f>
        <v/>
      </c>
      <c r="I119" s="183" t="str">
        <f>_xlfn.IFNA(HLOOKUP(TEXT(C119,"#"),Table_MountingKits[#All],2,FALSE),"")</f>
        <v/>
      </c>
      <c r="J119" s="183" t="str">
        <f>_xlfn.IFNA(HLOOKUP(H119,Table_BoxColors[#All],2,FALSE),"")</f>
        <v/>
      </c>
      <c r="K119" s="61" t="str">
        <f t="shared" si="74"/>
        <v/>
      </c>
      <c r="L119" s="64" t="str">
        <f t="shared" si="75"/>
        <v/>
      </c>
      <c r="M119" s="185" t="str">
        <f>_xlfn.IFNA("E-"&amp;VLOOKUP(C119,Table_PN_DeviceType[],2,TRUE),"")&amp;IF(D119&lt;&gt;"",IF(D119&gt;99,D119,IF(D119&gt;9,"0"&amp;D119,"00"&amp;D119))&amp;VLOOKUP(E119,Table_PN_ConduitSize[],2,FALSE)&amp;VLOOKUP(F119,Table_PN_ConduitColor[],2,FALSE)&amp;IF(G119&lt;10,"0"&amp;G119,G119)&amp;VLOOKUP(H119,Table_PN_BoxMaterial[],2,FALSE)&amp;IF(I119&lt;&gt;"",VLOOKUP(I119,Table_PN_MountingKit[],2,FALSE)&amp;IF(OR(J119="Yes"),VLOOKUP(F119,Table_PN_BoxColor[],2,FALSE),"")&amp;VLOOKUP(K119,Table_PN_CircuitBreaker[],2,FALSE),""),"")</f>
        <v/>
      </c>
      <c r="N119" s="65"/>
      <c r="O119" s="65"/>
      <c r="P119" s="65"/>
      <c r="Q119" s="65"/>
      <c r="R119" s="65"/>
      <c r="S119" s="170" t="str">
        <f>IFERROR(VLOOKUP(C119,Table_DevicePN[],2,FALSE),"")</f>
        <v/>
      </c>
      <c r="T119" s="66" t="str">
        <f t="shared" si="76"/>
        <v/>
      </c>
      <c r="U119" s="80"/>
      <c r="V119" s="81" t="str">
        <f t="shared" si="77"/>
        <v/>
      </c>
      <c r="W119" s="65" t="str">
        <f t="shared" si="78"/>
        <v/>
      </c>
      <c r="X119" s="65" t="str">
        <f t="shared" si="79"/>
        <v/>
      </c>
      <c r="Y119" s="82" t="str">
        <f t="shared" si="80"/>
        <v/>
      </c>
      <c r="Z119" s="83" t="str">
        <f t="shared" si="81"/>
        <v/>
      </c>
      <c r="AA119" s="65" t="str">
        <f t="shared" si="82"/>
        <v/>
      </c>
      <c r="AB119" s="65" t="str">
        <f t="shared" si="83"/>
        <v/>
      </c>
      <c r="AC119" s="65" t="str">
        <f t="shared" si="84"/>
        <v/>
      </c>
      <c r="AD119" s="84" t="str">
        <f t="shared" si="85"/>
        <v/>
      </c>
      <c r="AE119" s="85" t="str">
        <f t="shared" si="86"/>
        <v/>
      </c>
      <c r="AF119" s="85" t="str">
        <f t="shared" si="87"/>
        <v/>
      </c>
      <c r="AG119" s="86" t="str">
        <f t="shared" si="88"/>
        <v/>
      </c>
      <c r="AH119" s="87" t="str">
        <f t="shared" si="89"/>
        <v/>
      </c>
      <c r="AI119" s="84" t="str">
        <f t="shared" si="90"/>
        <v/>
      </c>
      <c r="AJ119" s="84" t="str">
        <f t="shared" si="91"/>
        <v/>
      </c>
      <c r="AK119" s="88" t="str">
        <f t="shared" si="92"/>
        <v/>
      </c>
      <c r="AL119" s="65" t="str">
        <f t="shared" si="93"/>
        <v/>
      </c>
      <c r="AM119" s="84" t="str">
        <f t="shared" si="94"/>
        <v/>
      </c>
      <c r="AN119" s="85" t="str">
        <f t="shared" si="95"/>
        <v/>
      </c>
      <c r="AO119" s="85" t="str">
        <f t="shared" si="96"/>
        <v/>
      </c>
      <c r="AP119" s="86" t="str">
        <f t="shared" si="97"/>
        <v/>
      </c>
    </row>
    <row r="120" spans="1:42" s="76" customFormat="1" x14ac:dyDescent="0.25">
      <c r="A120" s="78">
        <f t="shared" si="72"/>
        <v>114</v>
      </c>
      <c r="B120" s="79"/>
      <c r="C120" s="79"/>
      <c r="D120" s="61"/>
      <c r="E120" s="180" t="str">
        <f>_xlfn.IFNA(HLOOKUP(TEXT(C120,"#"),Table_Conduit[#All],2,FALSE),"")</f>
        <v/>
      </c>
      <c r="F120" s="63" t="str">
        <f t="shared" si="73"/>
        <v/>
      </c>
      <c r="G120" s="61"/>
      <c r="H120" s="180" t="str">
        <f>_xlfn.IFNA(IF(HLOOKUP(TEXT(C120,"#"),Table_BoxMaterial[#All],2,FALSE)=0,"",HLOOKUP(TEXT(C120,"#"),Table_BoxMaterial[#All],2,FALSE)),"")</f>
        <v/>
      </c>
      <c r="I120" s="183" t="str">
        <f>_xlfn.IFNA(HLOOKUP(TEXT(C120,"#"),Table_MountingKits[#All],2,FALSE),"")</f>
        <v/>
      </c>
      <c r="J120" s="183" t="str">
        <f>_xlfn.IFNA(HLOOKUP(H120,Table_BoxColors[#All],2,FALSE),"")</f>
        <v/>
      </c>
      <c r="K120" s="61" t="str">
        <f t="shared" si="74"/>
        <v/>
      </c>
      <c r="L120" s="64" t="str">
        <f t="shared" si="75"/>
        <v/>
      </c>
      <c r="M120" s="185" t="str">
        <f>_xlfn.IFNA("E-"&amp;VLOOKUP(C120,Table_PN_DeviceType[],2,TRUE),"")&amp;IF(D120&lt;&gt;"",IF(D120&gt;99,D120,IF(D120&gt;9,"0"&amp;D120,"00"&amp;D120))&amp;VLOOKUP(E120,Table_PN_ConduitSize[],2,FALSE)&amp;VLOOKUP(F120,Table_PN_ConduitColor[],2,FALSE)&amp;IF(G120&lt;10,"0"&amp;G120,G120)&amp;VLOOKUP(H120,Table_PN_BoxMaterial[],2,FALSE)&amp;IF(I120&lt;&gt;"",VLOOKUP(I120,Table_PN_MountingKit[],2,FALSE)&amp;IF(OR(J120="Yes"),VLOOKUP(F120,Table_PN_BoxColor[],2,FALSE),"")&amp;VLOOKUP(K120,Table_PN_CircuitBreaker[],2,FALSE),""),"")</f>
        <v/>
      </c>
      <c r="N120" s="65"/>
      <c r="O120" s="65"/>
      <c r="P120" s="65"/>
      <c r="Q120" s="65"/>
      <c r="R120" s="65"/>
      <c r="S120" s="170" t="str">
        <f>IFERROR(VLOOKUP(C120,Table_DevicePN[],2,FALSE),"")</f>
        <v/>
      </c>
      <c r="T120" s="66" t="str">
        <f t="shared" si="76"/>
        <v/>
      </c>
      <c r="U120" s="80"/>
      <c r="V120" s="81" t="str">
        <f t="shared" si="77"/>
        <v/>
      </c>
      <c r="W120" s="65" t="str">
        <f t="shared" si="78"/>
        <v/>
      </c>
      <c r="X120" s="65" t="str">
        <f t="shared" si="79"/>
        <v/>
      </c>
      <c r="Y120" s="82" t="str">
        <f t="shared" si="80"/>
        <v/>
      </c>
      <c r="Z120" s="83" t="str">
        <f t="shared" si="81"/>
        <v/>
      </c>
      <c r="AA120" s="65" t="str">
        <f t="shared" si="82"/>
        <v/>
      </c>
      <c r="AB120" s="65" t="str">
        <f t="shared" si="83"/>
        <v/>
      </c>
      <c r="AC120" s="65" t="str">
        <f t="shared" si="84"/>
        <v/>
      </c>
      <c r="AD120" s="84" t="str">
        <f t="shared" si="85"/>
        <v/>
      </c>
      <c r="AE120" s="85" t="str">
        <f t="shared" si="86"/>
        <v/>
      </c>
      <c r="AF120" s="85" t="str">
        <f t="shared" si="87"/>
        <v/>
      </c>
      <c r="AG120" s="86" t="str">
        <f t="shared" si="88"/>
        <v/>
      </c>
      <c r="AH120" s="87" t="str">
        <f t="shared" si="89"/>
        <v/>
      </c>
      <c r="AI120" s="84" t="str">
        <f t="shared" si="90"/>
        <v/>
      </c>
      <c r="AJ120" s="84" t="str">
        <f t="shared" si="91"/>
        <v/>
      </c>
      <c r="AK120" s="88" t="str">
        <f t="shared" si="92"/>
        <v/>
      </c>
      <c r="AL120" s="65" t="str">
        <f t="shared" si="93"/>
        <v/>
      </c>
      <c r="AM120" s="84" t="str">
        <f t="shared" si="94"/>
        <v/>
      </c>
      <c r="AN120" s="85" t="str">
        <f t="shared" si="95"/>
        <v/>
      </c>
      <c r="AO120" s="85" t="str">
        <f t="shared" si="96"/>
        <v/>
      </c>
      <c r="AP120" s="86" t="str">
        <f t="shared" si="97"/>
        <v/>
      </c>
    </row>
    <row r="121" spans="1:42" s="76" customFormat="1" x14ac:dyDescent="0.25">
      <c r="A121" s="78">
        <f t="shared" si="72"/>
        <v>115</v>
      </c>
      <c r="B121" s="79"/>
      <c r="C121" s="79"/>
      <c r="D121" s="61"/>
      <c r="E121" s="180" t="str">
        <f>_xlfn.IFNA(HLOOKUP(TEXT(C121,"#"),Table_Conduit[#All],2,FALSE),"")</f>
        <v/>
      </c>
      <c r="F121" s="63" t="str">
        <f t="shared" si="73"/>
        <v/>
      </c>
      <c r="G121" s="61"/>
      <c r="H121" s="180" t="str">
        <f>_xlfn.IFNA(IF(HLOOKUP(TEXT(C121,"#"),Table_BoxMaterial[#All],2,FALSE)=0,"",HLOOKUP(TEXT(C121,"#"),Table_BoxMaterial[#All],2,FALSE)),"")</f>
        <v/>
      </c>
      <c r="I121" s="183" t="str">
        <f>_xlfn.IFNA(HLOOKUP(TEXT(C121,"#"),Table_MountingKits[#All],2,FALSE),"")</f>
        <v/>
      </c>
      <c r="J121" s="183" t="str">
        <f>_xlfn.IFNA(HLOOKUP(H121,Table_BoxColors[#All],2,FALSE),"")</f>
        <v/>
      </c>
      <c r="K121" s="61" t="str">
        <f t="shared" si="74"/>
        <v/>
      </c>
      <c r="L121" s="64" t="str">
        <f t="shared" si="75"/>
        <v/>
      </c>
      <c r="M121" s="185" t="str">
        <f>_xlfn.IFNA("E-"&amp;VLOOKUP(C121,Table_PN_DeviceType[],2,TRUE),"")&amp;IF(D121&lt;&gt;"",IF(D121&gt;99,D121,IF(D121&gt;9,"0"&amp;D121,"00"&amp;D121))&amp;VLOOKUP(E121,Table_PN_ConduitSize[],2,FALSE)&amp;VLOOKUP(F121,Table_PN_ConduitColor[],2,FALSE)&amp;IF(G121&lt;10,"0"&amp;G121,G121)&amp;VLOOKUP(H121,Table_PN_BoxMaterial[],2,FALSE)&amp;IF(I121&lt;&gt;"",VLOOKUP(I121,Table_PN_MountingKit[],2,FALSE)&amp;IF(OR(J121="Yes"),VLOOKUP(F121,Table_PN_BoxColor[],2,FALSE),"")&amp;VLOOKUP(K121,Table_PN_CircuitBreaker[],2,FALSE),""),"")</f>
        <v/>
      </c>
      <c r="N121" s="65"/>
      <c r="O121" s="65"/>
      <c r="P121" s="65"/>
      <c r="Q121" s="65"/>
      <c r="R121" s="65"/>
      <c r="S121" s="170" t="str">
        <f>IFERROR(VLOOKUP(C121,Table_DevicePN[],2,FALSE),"")</f>
        <v/>
      </c>
      <c r="T121" s="66" t="str">
        <f t="shared" si="76"/>
        <v/>
      </c>
      <c r="U121" s="80"/>
      <c r="V121" s="81" t="str">
        <f t="shared" si="77"/>
        <v/>
      </c>
      <c r="W121" s="65" t="str">
        <f t="shared" si="78"/>
        <v/>
      </c>
      <c r="X121" s="65" t="str">
        <f t="shared" si="79"/>
        <v/>
      </c>
      <c r="Y121" s="82" t="str">
        <f t="shared" si="80"/>
        <v/>
      </c>
      <c r="Z121" s="83" t="str">
        <f t="shared" si="81"/>
        <v/>
      </c>
      <c r="AA121" s="65" t="str">
        <f t="shared" si="82"/>
        <v/>
      </c>
      <c r="AB121" s="65" t="str">
        <f t="shared" si="83"/>
        <v/>
      </c>
      <c r="AC121" s="65" t="str">
        <f t="shared" si="84"/>
        <v/>
      </c>
      <c r="AD121" s="84" t="str">
        <f t="shared" si="85"/>
        <v/>
      </c>
      <c r="AE121" s="85" t="str">
        <f t="shared" si="86"/>
        <v/>
      </c>
      <c r="AF121" s="85" t="str">
        <f t="shared" si="87"/>
        <v/>
      </c>
      <c r="AG121" s="86" t="str">
        <f t="shared" si="88"/>
        <v/>
      </c>
      <c r="AH121" s="87" t="str">
        <f t="shared" si="89"/>
        <v/>
      </c>
      <c r="AI121" s="84" t="str">
        <f t="shared" si="90"/>
        <v/>
      </c>
      <c r="AJ121" s="84" t="str">
        <f t="shared" si="91"/>
        <v/>
      </c>
      <c r="AK121" s="88" t="str">
        <f t="shared" si="92"/>
        <v/>
      </c>
      <c r="AL121" s="65" t="str">
        <f t="shared" si="93"/>
        <v/>
      </c>
      <c r="AM121" s="84" t="str">
        <f t="shared" si="94"/>
        <v/>
      </c>
      <c r="AN121" s="85" t="str">
        <f t="shared" si="95"/>
        <v/>
      </c>
      <c r="AO121" s="85" t="str">
        <f t="shared" si="96"/>
        <v/>
      </c>
      <c r="AP121" s="86" t="str">
        <f t="shared" si="97"/>
        <v/>
      </c>
    </row>
    <row r="122" spans="1:42" s="76" customFormat="1" x14ac:dyDescent="0.25">
      <c r="A122" s="78">
        <f t="shared" si="72"/>
        <v>116</v>
      </c>
      <c r="B122" s="79"/>
      <c r="C122" s="79"/>
      <c r="D122" s="61"/>
      <c r="E122" s="180" t="str">
        <f>_xlfn.IFNA(HLOOKUP(TEXT(C122,"#"),Table_Conduit[#All],2,FALSE),"")</f>
        <v/>
      </c>
      <c r="F122" s="63" t="str">
        <f t="shared" si="73"/>
        <v/>
      </c>
      <c r="G122" s="61"/>
      <c r="H122" s="180" t="str">
        <f>_xlfn.IFNA(IF(HLOOKUP(TEXT(C122,"#"),Table_BoxMaterial[#All],2,FALSE)=0,"",HLOOKUP(TEXT(C122,"#"),Table_BoxMaterial[#All],2,FALSE)),"")</f>
        <v/>
      </c>
      <c r="I122" s="183" t="str">
        <f>_xlfn.IFNA(HLOOKUP(TEXT(C122,"#"),Table_MountingKits[#All],2,FALSE),"")</f>
        <v/>
      </c>
      <c r="J122" s="183" t="str">
        <f>_xlfn.IFNA(HLOOKUP(H122,Table_BoxColors[#All],2,FALSE),"")</f>
        <v/>
      </c>
      <c r="K122" s="61" t="str">
        <f t="shared" si="74"/>
        <v/>
      </c>
      <c r="L122" s="64" t="str">
        <f t="shared" si="75"/>
        <v/>
      </c>
      <c r="M122" s="185" t="str">
        <f>_xlfn.IFNA("E-"&amp;VLOOKUP(C122,Table_PN_DeviceType[],2,TRUE),"")&amp;IF(D122&lt;&gt;"",IF(D122&gt;99,D122,IF(D122&gt;9,"0"&amp;D122,"00"&amp;D122))&amp;VLOOKUP(E122,Table_PN_ConduitSize[],2,FALSE)&amp;VLOOKUP(F122,Table_PN_ConduitColor[],2,FALSE)&amp;IF(G122&lt;10,"0"&amp;G122,G122)&amp;VLOOKUP(H122,Table_PN_BoxMaterial[],2,FALSE)&amp;IF(I122&lt;&gt;"",VLOOKUP(I122,Table_PN_MountingKit[],2,FALSE)&amp;IF(OR(J122="Yes"),VLOOKUP(F122,Table_PN_BoxColor[],2,FALSE),"")&amp;VLOOKUP(K122,Table_PN_CircuitBreaker[],2,FALSE),""),"")</f>
        <v/>
      </c>
      <c r="N122" s="65"/>
      <c r="O122" s="65"/>
      <c r="P122" s="65"/>
      <c r="Q122" s="65"/>
      <c r="R122" s="65"/>
      <c r="S122" s="170" t="str">
        <f>IFERROR(VLOOKUP(C122,Table_DevicePN[],2,FALSE),"")</f>
        <v/>
      </c>
      <c r="T122" s="66" t="str">
        <f t="shared" si="76"/>
        <v/>
      </c>
      <c r="U122" s="80"/>
      <c r="V122" s="81" t="str">
        <f t="shared" si="77"/>
        <v/>
      </c>
      <c r="W122" s="65" t="str">
        <f t="shared" si="78"/>
        <v/>
      </c>
      <c r="X122" s="65" t="str">
        <f t="shared" si="79"/>
        <v/>
      </c>
      <c r="Y122" s="82" t="str">
        <f t="shared" si="80"/>
        <v/>
      </c>
      <c r="Z122" s="83" t="str">
        <f t="shared" si="81"/>
        <v/>
      </c>
      <c r="AA122" s="65" t="str">
        <f t="shared" si="82"/>
        <v/>
      </c>
      <c r="AB122" s="65" t="str">
        <f t="shared" si="83"/>
        <v/>
      </c>
      <c r="AC122" s="65" t="str">
        <f t="shared" si="84"/>
        <v/>
      </c>
      <c r="AD122" s="84" t="str">
        <f t="shared" si="85"/>
        <v/>
      </c>
      <c r="AE122" s="85" t="str">
        <f t="shared" si="86"/>
        <v/>
      </c>
      <c r="AF122" s="85" t="str">
        <f t="shared" si="87"/>
        <v/>
      </c>
      <c r="AG122" s="86" t="str">
        <f t="shared" si="88"/>
        <v/>
      </c>
      <c r="AH122" s="87" t="str">
        <f t="shared" si="89"/>
        <v/>
      </c>
      <c r="AI122" s="84" t="str">
        <f t="shared" si="90"/>
        <v/>
      </c>
      <c r="AJ122" s="84" t="str">
        <f t="shared" si="91"/>
        <v/>
      </c>
      <c r="AK122" s="88" t="str">
        <f t="shared" si="92"/>
        <v/>
      </c>
      <c r="AL122" s="65" t="str">
        <f t="shared" si="93"/>
        <v/>
      </c>
      <c r="AM122" s="84" t="str">
        <f t="shared" si="94"/>
        <v/>
      </c>
      <c r="AN122" s="85" t="str">
        <f t="shared" si="95"/>
        <v/>
      </c>
      <c r="AO122" s="85" t="str">
        <f t="shared" si="96"/>
        <v/>
      </c>
      <c r="AP122" s="86" t="str">
        <f t="shared" si="97"/>
        <v/>
      </c>
    </row>
    <row r="123" spans="1:42" s="76" customFormat="1" x14ac:dyDescent="0.25">
      <c r="A123" s="78">
        <f t="shared" si="72"/>
        <v>117</v>
      </c>
      <c r="B123" s="79"/>
      <c r="C123" s="79"/>
      <c r="D123" s="61"/>
      <c r="E123" s="180" t="str">
        <f>_xlfn.IFNA(HLOOKUP(TEXT(C123,"#"),Table_Conduit[#All],2,FALSE),"")</f>
        <v/>
      </c>
      <c r="F123" s="63" t="str">
        <f t="shared" si="73"/>
        <v/>
      </c>
      <c r="G123" s="61"/>
      <c r="H123" s="180" t="str">
        <f>_xlfn.IFNA(IF(HLOOKUP(TEXT(C123,"#"),Table_BoxMaterial[#All],2,FALSE)=0,"",HLOOKUP(TEXT(C123,"#"),Table_BoxMaterial[#All],2,FALSE)),"")</f>
        <v/>
      </c>
      <c r="I123" s="183" t="str">
        <f>_xlfn.IFNA(HLOOKUP(TEXT(C123,"#"),Table_MountingKits[#All],2,FALSE),"")</f>
        <v/>
      </c>
      <c r="J123" s="183" t="str">
        <f>_xlfn.IFNA(HLOOKUP(H123,Table_BoxColors[#All],2,FALSE),"")</f>
        <v/>
      </c>
      <c r="K123" s="61" t="str">
        <f t="shared" si="74"/>
        <v/>
      </c>
      <c r="L123" s="64" t="str">
        <f t="shared" si="75"/>
        <v/>
      </c>
      <c r="M123" s="185" t="str">
        <f>_xlfn.IFNA("E-"&amp;VLOOKUP(C123,Table_PN_DeviceType[],2,TRUE),"")&amp;IF(D123&lt;&gt;"",IF(D123&gt;99,D123,IF(D123&gt;9,"0"&amp;D123,"00"&amp;D123))&amp;VLOOKUP(E123,Table_PN_ConduitSize[],2,FALSE)&amp;VLOOKUP(F123,Table_PN_ConduitColor[],2,FALSE)&amp;IF(G123&lt;10,"0"&amp;G123,G123)&amp;VLOOKUP(H123,Table_PN_BoxMaterial[],2,FALSE)&amp;IF(I123&lt;&gt;"",VLOOKUP(I123,Table_PN_MountingKit[],2,FALSE)&amp;IF(OR(J123="Yes"),VLOOKUP(F123,Table_PN_BoxColor[],2,FALSE),"")&amp;VLOOKUP(K123,Table_PN_CircuitBreaker[],2,FALSE),""),"")</f>
        <v/>
      </c>
      <c r="N123" s="65"/>
      <c r="O123" s="65"/>
      <c r="P123" s="65"/>
      <c r="Q123" s="65"/>
      <c r="R123" s="65"/>
      <c r="S123" s="170" t="str">
        <f>IFERROR(VLOOKUP(C123,Table_DevicePN[],2,FALSE),"")</f>
        <v/>
      </c>
      <c r="T123" s="66" t="str">
        <f t="shared" si="76"/>
        <v/>
      </c>
      <c r="U123" s="80"/>
      <c r="V123" s="81" t="str">
        <f t="shared" si="77"/>
        <v/>
      </c>
      <c r="W123" s="65" t="str">
        <f t="shared" si="78"/>
        <v/>
      </c>
      <c r="X123" s="65" t="str">
        <f t="shared" si="79"/>
        <v/>
      </c>
      <c r="Y123" s="82" t="str">
        <f t="shared" si="80"/>
        <v/>
      </c>
      <c r="Z123" s="83" t="str">
        <f t="shared" si="81"/>
        <v/>
      </c>
      <c r="AA123" s="65" t="str">
        <f t="shared" si="82"/>
        <v/>
      </c>
      <c r="AB123" s="65" t="str">
        <f t="shared" si="83"/>
        <v/>
      </c>
      <c r="AC123" s="65" t="str">
        <f t="shared" si="84"/>
        <v/>
      </c>
      <c r="AD123" s="84" t="str">
        <f t="shared" si="85"/>
        <v/>
      </c>
      <c r="AE123" s="85" t="str">
        <f t="shared" si="86"/>
        <v/>
      </c>
      <c r="AF123" s="85" t="str">
        <f t="shared" si="87"/>
        <v/>
      </c>
      <c r="AG123" s="86" t="str">
        <f t="shared" si="88"/>
        <v/>
      </c>
      <c r="AH123" s="87" t="str">
        <f t="shared" si="89"/>
        <v/>
      </c>
      <c r="AI123" s="84" t="str">
        <f t="shared" si="90"/>
        <v/>
      </c>
      <c r="AJ123" s="84" t="str">
        <f t="shared" si="91"/>
        <v/>
      </c>
      <c r="AK123" s="88" t="str">
        <f t="shared" si="92"/>
        <v/>
      </c>
      <c r="AL123" s="65" t="str">
        <f t="shared" si="93"/>
        <v/>
      </c>
      <c r="AM123" s="84" t="str">
        <f t="shared" si="94"/>
        <v/>
      </c>
      <c r="AN123" s="85" t="str">
        <f t="shared" si="95"/>
        <v/>
      </c>
      <c r="AO123" s="85" t="str">
        <f t="shared" si="96"/>
        <v/>
      </c>
      <c r="AP123" s="86" t="str">
        <f t="shared" si="97"/>
        <v/>
      </c>
    </row>
    <row r="124" spans="1:42" s="76" customFormat="1" x14ac:dyDescent="0.25">
      <c r="A124" s="78">
        <f t="shared" si="72"/>
        <v>118</v>
      </c>
      <c r="B124" s="79"/>
      <c r="C124" s="79"/>
      <c r="D124" s="61"/>
      <c r="E124" s="180" t="str">
        <f>_xlfn.IFNA(HLOOKUP(TEXT(C124,"#"),Table_Conduit[#All],2,FALSE),"")</f>
        <v/>
      </c>
      <c r="F124" s="63" t="str">
        <f t="shared" si="73"/>
        <v/>
      </c>
      <c r="G124" s="61"/>
      <c r="H124" s="180" t="str">
        <f>_xlfn.IFNA(IF(HLOOKUP(TEXT(C124,"#"),Table_BoxMaterial[#All],2,FALSE)=0,"",HLOOKUP(TEXT(C124,"#"),Table_BoxMaterial[#All],2,FALSE)),"")</f>
        <v/>
      </c>
      <c r="I124" s="183" t="str">
        <f>_xlfn.IFNA(HLOOKUP(TEXT(C124,"#"),Table_MountingKits[#All],2,FALSE),"")</f>
        <v/>
      </c>
      <c r="J124" s="183" t="str">
        <f>_xlfn.IFNA(HLOOKUP(H124,Table_BoxColors[#All],2,FALSE),"")</f>
        <v/>
      </c>
      <c r="K124" s="61" t="str">
        <f t="shared" si="74"/>
        <v/>
      </c>
      <c r="L124" s="64" t="str">
        <f t="shared" si="75"/>
        <v/>
      </c>
      <c r="M124" s="185" t="str">
        <f>_xlfn.IFNA("E-"&amp;VLOOKUP(C124,Table_PN_DeviceType[],2,TRUE),"")&amp;IF(D124&lt;&gt;"",IF(D124&gt;99,D124,IF(D124&gt;9,"0"&amp;D124,"00"&amp;D124))&amp;VLOOKUP(E124,Table_PN_ConduitSize[],2,FALSE)&amp;VLOOKUP(F124,Table_PN_ConduitColor[],2,FALSE)&amp;IF(G124&lt;10,"0"&amp;G124,G124)&amp;VLOOKUP(H124,Table_PN_BoxMaterial[],2,FALSE)&amp;IF(I124&lt;&gt;"",VLOOKUP(I124,Table_PN_MountingKit[],2,FALSE)&amp;IF(OR(J124="Yes"),VLOOKUP(F124,Table_PN_BoxColor[],2,FALSE),"")&amp;VLOOKUP(K124,Table_PN_CircuitBreaker[],2,FALSE),""),"")</f>
        <v/>
      </c>
      <c r="N124" s="65"/>
      <c r="O124" s="65"/>
      <c r="P124" s="65"/>
      <c r="Q124" s="65"/>
      <c r="R124" s="65"/>
      <c r="S124" s="170" t="str">
        <f>IFERROR(VLOOKUP(C124,Table_DevicePN[],2,FALSE),"")</f>
        <v/>
      </c>
      <c r="T124" s="66" t="str">
        <f t="shared" si="76"/>
        <v/>
      </c>
      <c r="U124" s="80"/>
      <c r="V124" s="81" t="str">
        <f t="shared" si="77"/>
        <v/>
      </c>
      <c r="W124" s="65" t="str">
        <f t="shared" si="78"/>
        <v/>
      </c>
      <c r="X124" s="65" t="str">
        <f t="shared" si="79"/>
        <v/>
      </c>
      <c r="Y124" s="82" t="str">
        <f t="shared" si="80"/>
        <v/>
      </c>
      <c r="Z124" s="83" t="str">
        <f t="shared" si="81"/>
        <v/>
      </c>
      <c r="AA124" s="65" t="str">
        <f t="shared" si="82"/>
        <v/>
      </c>
      <c r="AB124" s="65" t="str">
        <f t="shared" si="83"/>
        <v/>
      </c>
      <c r="AC124" s="65" t="str">
        <f t="shared" si="84"/>
        <v/>
      </c>
      <c r="AD124" s="84" t="str">
        <f t="shared" si="85"/>
        <v/>
      </c>
      <c r="AE124" s="85" t="str">
        <f t="shared" si="86"/>
        <v/>
      </c>
      <c r="AF124" s="85" t="str">
        <f t="shared" si="87"/>
        <v/>
      </c>
      <c r="AG124" s="86" t="str">
        <f t="shared" si="88"/>
        <v/>
      </c>
      <c r="AH124" s="87" t="str">
        <f t="shared" si="89"/>
        <v/>
      </c>
      <c r="AI124" s="84" t="str">
        <f t="shared" si="90"/>
        <v/>
      </c>
      <c r="AJ124" s="84" t="str">
        <f t="shared" si="91"/>
        <v/>
      </c>
      <c r="AK124" s="88" t="str">
        <f t="shared" si="92"/>
        <v/>
      </c>
      <c r="AL124" s="65" t="str">
        <f t="shared" si="93"/>
        <v/>
      </c>
      <c r="AM124" s="84" t="str">
        <f t="shared" si="94"/>
        <v/>
      </c>
      <c r="AN124" s="85" t="str">
        <f t="shared" si="95"/>
        <v/>
      </c>
      <c r="AO124" s="85" t="str">
        <f t="shared" si="96"/>
        <v/>
      </c>
      <c r="AP124" s="86" t="str">
        <f t="shared" si="97"/>
        <v/>
      </c>
    </row>
    <row r="125" spans="1:42" s="76" customFormat="1" x14ac:dyDescent="0.25">
      <c r="A125" s="78">
        <f t="shared" si="72"/>
        <v>119</v>
      </c>
      <c r="B125" s="79"/>
      <c r="C125" s="79"/>
      <c r="D125" s="61"/>
      <c r="E125" s="180" t="str">
        <f>_xlfn.IFNA(HLOOKUP(TEXT(C125,"#"),Table_Conduit[#All],2,FALSE),"")</f>
        <v/>
      </c>
      <c r="F125" s="63" t="str">
        <f t="shared" si="73"/>
        <v/>
      </c>
      <c r="G125" s="61"/>
      <c r="H125" s="180" t="str">
        <f>_xlfn.IFNA(IF(HLOOKUP(TEXT(C125,"#"),Table_BoxMaterial[#All],2,FALSE)=0,"",HLOOKUP(TEXT(C125,"#"),Table_BoxMaterial[#All],2,FALSE)),"")</f>
        <v/>
      </c>
      <c r="I125" s="183" t="str">
        <f>_xlfn.IFNA(HLOOKUP(TEXT(C125,"#"),Table_MountingKits[#All],2,FALSE),"")</f>
        <v/>
      </c>
      <c r="J125" s="183" t="str">
        <f>_xlfn.IFNA(HLOOKUP(H125,Table_BoxColors[#All],2,FALSE),"")</f>
        <v/>
      </c>
      <c r="K125" s="61" t="str">
        <f t="shared" si="74"/>
        <v/>
      </c>
      <c r="L125" s="64" t="str">
        <f t="shared" si="75"/>
        <v/>
      </c>
      <c r="M125" s="185" t="str">
        <f>_xlfn.IFNA("E-"&amp;VLOOKUP(C125,Table_PN_DeviceType[],2,TRUE),"")&amp;IF(D125&lt;&gt;"",IF(D125&gt;99,D125,IF(D125&gt;9,"0"&amp;D125,"00"&amp;D125))&amp;VLOOKUP(E125,Table_PN_ConduitSize[],2,FALSE)&amp;VLOOKUP(F125,Table_PN_ConduitColor[],2,FALSE)&amp;IF(G125&lt;10,"0"&amp;G125,G125)&amp;VLOOKUP(H125,Table_PN_BoxMaterial[],2,FALSE)&amp;IF(I125&lt;&gt;"",VLOOKUP(I125,Table_PN_MountingKit[],2,FALSE)&amp;IF(OR(J125="Yes"),VLOOKUP(F125,Table_PN_BoxColor[],2,FALSE),"")&amp;VLOOKUP(K125,Table_PN_CircuitBreaker[],2,FALSE),""),"")</f>
        <v/>
      </c>
      <c r="N125" s="65"/>
      <c r="O125" s="65"/>
      <c r="P125" s="65"/>
      <c r="Q125" s="65"/>
      <c r="R125" s="65"/>
      <c r="S125" s="170" t="str">
        <f>IFERROR(VLOOKUP(C125,Table_DevicePN[],2,FALSE),"")</f>
        <v/>
      </c>
      <c r="T125" s="66" t="str">
        <f t="shared" si="76"/>
        <v/>
      </c>
      <c r="U125" s="80"/>
      <c r="V125" s="81" t="str">
        <f t="shared" si="77"/>
        <v/>
      </c>
      <c r="W125" s="65" t="str">
        <f t="shared" si="78"/>
        <v/>
      </c>
      <c r="X125" s="65" t="str">
        <f t="shared" si="79"/>
        <v/>
      </c>
      <c r="Y125" s="82" t="str">
        <f t="shared" si="80"/>
        <v/>
      </c>
      <c r="Z125" s="83" t="str">
        <f t="shared" si="81"/>
        <v/>
      </c>
      <c r="AA125" s="65" t="str">
        <f t="shared" si="82"/>
        <v/>
      </c>
      <c r="AB125" s="65" t="str">
        <f t="shared" si="83"/>
        <v/>
      </c>
      <c r="AC125" s="65" t="str">
        <f t="shared" si="84"/>
        <v/>
      </c>
      <c r="AD125" s="84" t="str">
        <f t="shared" si="85"/>
        <v/>
      </c>
      <c r="AE125" s="85" t="str">
        <f t="shared" si="86"/>
        <v/>
      </c>
      <c r="AF125" s="85" t="str">
        <f t="shared" si="87"/>
        <v/>
      </c>
      <c r="AG125" s="86" t="str">
        <f t="shared" si="88"/>
        <v/>
      </c>
      <c r="AH125" s="87" t="str">
        <f t="shared" si="89"/>
        <v/>
      </c>
      <c r="AI125" s="84" t="str">
        <f t="shared" si="90"/>
        <v/>
      </c>
      <c r="AJ125" s="84" t="str">
        <f t="shared" si="91"/>
        <v/>
      </c>
      <c r="AK125" s="88" t="str">
        <f t="shared" si="92"/>
        <v/>
      </c>
      <c r="AL125" s="65" t="str">
        <f t="shared" si="93"/>
        <v/>
      </c>
      <c r="AM125" s="84" t="str">
        <f t="shared" si="94"/>
        <v/>
      </c>
      <c r="AN125" s="85" t="str">
        <f t="shared" si="95"/>
        <v/>
      </c>
      <c r="AO125" s="85" t="str">
        <f t="shared" si="96"/>
        <v/>
      </c>
      <c r="AP125" s="86" t="str">
        <f t="shared" si="97"/>
        <v/>
      </c>
    </row>
    <row r="126" spans="1:42" s="76" customFormat="1" x14ac:dyDescent="0.25">
      <c r="A126" s="78">
        <f t="shared" si="72"/>
        <v>120</v>
      </c>
      <c r="B126" s="79"/>
      <c r="C126" s="79"/>
      <c r="D126" s="61"/>
      <c r="E126" s="180" t="str">
        <f>_xlfn.IFNA(HLOOKUP(TEXT(C126,"#"),Table_Conduit[#All],2,FALSE),"")</f>
        <v/>
      </c>
      <c r="F126" s="63" t="str">
        <f t="shared" si="73"/>
        <v/>
      </c>
      <c r="G126" s="61"/>
      <c r="H126" s="180" t="str">
        <f>_xlfn.IFNA(IF(HLOOKUP(TEXT(C126,"#"),Table_BoxMaterial[#All],2,FALSE)=0,"",HLOOKUP(TEXT(C126,"#"),Table_BoxMaterial[#All],2,FALSE)),"")</f>
        <v/>
      </c>
      <c r="I126" s="183" t="str">
        <f>_xlfn.IFNA(HLOOKUP(TEXT(C126,"#"),Table_MountingKits[#All],2,FALSE),"")</f>
        <v/>
      </c>
      <c r="J126" s="183" t="str">
        <f>_xlfn.IFNA(HLOOKUP(H126,Table_BoxColors[#All],2,FALSE),"")</f>
        <v/>
      </c>
      <c r="K126" s="61" t="str">
        <f t="shared" si="74"/>
        <v/>
      </c>
      <c r="L126" s="64" t="str">
        <f t="shared" si="75"/>
        <v/>
      </c>
      <c r="M126" s="185" t="str">
        <f>_xlfn.IFNA("E-"&amp;VLOOKUP(C126,Table_PN_DeviceType[],2,TRUE),"")&amp;IF(D126&lt;&gt;"",IF(D126&gt;99,D126,IF(D126&gt;9,"0"&amp;D126,"00"&amp;D126))&amp;VLOOKUP(E126,Table_PN_ConduitSize[],2,FALSE)&amp;VLOOKUP(F126,Table_PN_ConduitColor[],2,FALSE)&amp;IF(G126&lt;10,"0"&amp;G126,G126)&amp;VLOOKUP(H126,Table_PN_BoxMaterial[],2,FALSE)&amp;IF(I126&lt;&gt;"",VLOOKUP(I126,Table_PN_MountingKit[],2,FALSE)&amp;IF(OR(J126="Yes"),VLOOKUP(F126,Table_PN_BoxColor[],2,FALSE),"")&amp;VLOOKUP(K126,Table_PN_CircuitBreaker[],2,FALSE),""),"")</f>
        <v/>
      </c>
      <c r="N126" s="65"/>
      <c r="O126" s="65"/>
      <c r="P126" s="65"/>
      <c r="Q126" s="65"/>
      <c r="R126" s="65"/>
      <c r="S126" s="170" t="str">
        <f>IFERROR(VLOOKUP(C126,Table_DevicePN[],2,FALSE),"")</f>
        <v/>
      </c>
      <c r="T126" s="66" t="str">
        <f t="shared" si="76"/>
        <v/>
      </c>
      <c r="U126" s="80"/>
      <c r="V126" s="81" t="str">
        <f t="shared" si="77"/>
        <v/>
      </c>
      <c r="W126" s="65" t="str">
        <f t="shared" si="78"/>
        <v/>
      </c>
      <c r="X126" s="65" t="str">
        <f t="shared" si="79"/>
        <v/>
      </c>
      <c r="Y126" s="82" t="str">
        <f t="shared" si="80"/>
        <v/>
      </c>
      <c r="Z126" s="83" t="str">
        <f t="shared" si="81"/>
        <v/>
      </c>
      <c r="AA126" s="65" t="str">
        <f t="shared" si="82"/>
        <v/>
      </c>
      <c r="AB126" s="65" t="str">
        <f t="shared" si="83"/>
        <v/>
      </c>
      <c r="AC126" s="65" t="str">
        <f t="shared" si="84"/>
        <v/>
      </c>
      <c r="AD126" s="84" t="str">
        <f t="shared" si="85"/>
        <v/>
      </c>
      <c r="AE126" s="85" t="str">
        <f t="shared" si="86"/>
        <v/>
      </c>
      <c r="AF126" s="85" t="str">
        <f t="shared" si="87"/>
        <v/>
      </c>
      <c r="AG126" s="86" t="str">
        <f t="shared" si="88"/>
        <v/>
      </c>
      <c r="AH126" s="87" t="str">
        <f t="shared" si="89"/>
        <v/>
      </c>
      <c r="AI126" s="84" t="str">
        <f t="shared" si="90"/>
        <v/>
      </c>
      <c r="AJ126" s="84" t="str">
        <f t="shared" si="91"/>
        <v/>
      </c>
      <c r="AK126" s="88" t="str">
        <f t="shared" si="92"/>
        <v/>
      </c>
      <c r="AL126" s="65" t="str">
        <f t="shared" si="93"/>
        <v/>
      </c>
      <c r="AM126" s="84" t="str">
        <f t="shared" si="94"/>
        <v/>
      </c>
      <c r="AN126" s="85" t="str">
        <f t="shared" si="95"/>
        <v/>
      </c>
      <c r="AO126" s="85" t="str">
        <f t="shared" si="96"/>
        <v/>
      </c>
      <c r="AP126" s="86" t="str">
        <f t="shared" si="97"/>
        <v/>
      </c>
    </row>
    <row r="127" spans="1:42" s="76" customFormat="1" x14ac:dyDescent="0.25">
      <c r="A127" s="78">
        <f t="shared" si="72"/>
        <v>121</v>
      </c>
      <c r="B127" s="79"/>
      <c r="C127" s="79"/>
      <c r="D127" s="61"/>
      <c r="E127" s="180" t="str">
        <f>_xlfn.IFNA(HLOOKUP(TEXT(C127,"#"),Table_Conduit[#All],2,FALSE),"")</f>
        <v/>
      </c>
      <c r="F127" s="63" t="str">
        <f t="shared" si="73"/>
        <v/>
      </c>
      <c r="G127" s="61"/>
      <c r="H127" s="180" t="str">
        <f>_xlfn.IFNA(IF(HLOOKUP(TEXT(C127,"#"),Table_BoxMaterial[#All],2,FALSE)=0,"",HLOOKUP(TEXT(C127,"#"),Table_BoxMaterial[#All],2,FALSE)),"")</f>
        <v/>
      </c>
      <c r="I127" s="183" t="str">
        <f>_xlfn.IFNA(HLOOKUP(TEXT(C127,"#"),Table_MountingKits[#All],2,FALSE),"")</f>
        <v/>
      </c>
      <c r="J127" s="183" t="str">
        <f>_xlfn.IFNA(HLOOKUP(H127,Table_BoxColors[#All],2,FALSE),"")</f>
        <v/>
      </c>
      <c r="K127" s="61" t="str">
        <f t="shared" si="74"/>
        <v/>
      </c>
      <c r="L127" s="64" t="str">
        <f t="shared" si="75"/>
        <v/>
      </c>
      <c r="M127" s="185" t="str">
        <f>_xlfn.IFNA("E-"&amp;VLOOKUP(C127,Table_PN_DeviceType[],2,TRUE),"")&amp;IF(D127&lt;&gt;"",IF(D127&gt;99,D127,IF(D127&gt;9,"0"&amp;D127,"00"&amp;D127))&amp;VLOOKUP(E127,Table_PN_ConduitSize[],2,FALSE)&amp;VLOOKUP(F127,Table_PN_ConduitColor[],2,FALSE)&amp;IF(G127&lt;10,"0"&amp;G127,G127)&amp;VLOOKUP(H127,Table_PN_BoxMaterial[],2,FALSE)&amp;IF(I127&lt;&gt;"",VLOOKUP(I127,Table_PN_MountingKit[],2,FALSE)&amp;IF(OR(J127="Yes"),VLOOKUP(F127,Table_PN_BoxColor[],2,FALSE),"")&amp;VLOOKUP(K127,Table_PN_CircuitBreaker[],2,FALSE),""),"")</f>
        <v/>
      </c>
      <c r="N127" s="65"/>
      <c r="O127" s="65"/>
      <c r="P127" s="65"/>
      <c r="Q127" s="65"/>
      <c r="R127" s="65"/>
      <c r="S127" s="170" t="str">
        <f>IFERROR(VLOOKUP(C127,Table_DevicePN[],2,FALSE),"")</f>
        <v/>
      </c>
      <c r="T127" s="66" t="str">
        <f t="shared" si="76"/>
        <v/>
      </c>
      <c r="U127" s="80"/>
      <c r="V127" s="81" t="str">
        <f t="shared" si="77"/>
        <v/>
      </c>
      <c r="W127" s="65" t="str">
        <f t="shared" si="78"/>
        <v/>
      </c>
      <c r="X127" s="65" t="str">
        <f t="shared" si="79"/>
        <v/>
      </c>
      <c r="Y127" s="82" t="str">
        <f t="shared" si="80"/>
        <v/>
      </c>
      <c r="Z127" s="83" t="str">
        <f t="shared" si="81"/>
        <v/>
      </c>
      <c r="AA127" s="65" t="str">
        <f t="shared" si="82"/>
        <v/>
      </c>
      <c r="AB127" s="65" t="str">
        <f t="shared" si="83"/>
        <v/>
      </c>
      <c r="AC127" s="65" t="str">
        <f t="shared" si="84"/>
        <v/>
      </c>
      <c r="AD127" s="84" t="str">
        <f t="shared" si="85"/>
        <v/>
      </c>
      <c r="AE127" s="85" t="str">
        <f t="shared" si="86"/>
        <v/>
      </c>
      <c r="AF127" s="85" t="str">
        <f t="shared" si="87"/>
        <v/>
      </c>
      <c r="AG127" s="86" t="str">
        <f t="shared" si="88"/>
        <v/>
      </c>
      <c r="AH127" s="87" t="str">
        <f t="shared" si="89"/>
        <v/>
      </c>
      <c r="AI127" s="84" t="str">
        <f t="shared" si="90"/>
        <v/>
      </c>
      <c r="AJ127" s="84" t="str">
        <f t="shared" si="91"/>
        <v/>
      </c>
      <c r="AK127" s="88" t="str">
        <f t="shared" si="92"/>
        <v/>
      </c>
      <c r="AL127" s="65" t="str">
        <f t="shared" si="93"/>
        <v/>
      </c>
      <c r="AM127" s="84" t="str">
        <f t="shared" si="94"/>
        <v/>
      </c>
      <c r="AN127" s="85" t="str">
        <f t="shared" si="95"/>
        <v/>
      </c>
      <c r="AO127" s="85" t="str">
        <f t="shared" si="96"/>
        <v/>
      </c>
      <c r="AP127" s="86" t="str">
        <f t="shared" si="97"/>
        <v/>
      </c>
    </row>
    <row r="128" spans="1:42" s="76" customFormat="1" x14ac:dyDescent="0.25">
      <c r="A128" s="78">
        <f t="shared" si="72"/>
        <v>122</v>
      </c>
      <c r="B128" s="79"/>
      <c r="C128" s="79"/>
      <c r="D128" s="61"/>
      <c r="E128" s="180" t="str">
        <f>_xlfn.IFNA(HLOOKUP(TEXT(C128,"#"),Table_Conduit[#All],2,FALSE),"")</f>
        <v/>
      </c>
      <c r="F128" s="63" t="str">
        <f t="shared" si="73"/>
        <v/>
      </c>
      <c r="G128" s="61"/>
      <c r="H128" s="180" t="str">
        <f>_xlfn.IFNA(IF(HLOOKUP(TEXT(C128,"#"),Table_BoxMaterial[#All],2,FALSE)=0,"",HLOOKUP(TEXT(C128,"#"),Table_BoxMaterial[#All],2,FALSE)),"")</f>
        <v/>
      </c>
      <c r="I128" s="183" t="str">
        <f>_xlfn.IFNA(HLOOKUP(TEXT(C128,"#"),Table_MountingKits[#All],2,FALSE),"")</f>
        <v/>
      </c>
      <c r="J128" s="183" t="str">
        <f>_xlfn.IFNA(HLOOKUP(H128,Table_BoxColors[#All],2,FALSE),"")</f>
        <v/>
      </c>
      <c r="K128" s="61" t="str">
        <f t="shared" si="74"/>
        <v/>
      </c>
      <c r="L128" s="64" t="str">
        <f t="shared" si="75"/>
        <v/>
      </c>
      <c r="M128" s="185" t="str">
        <f>_xlfn.IFNA("E-"&amp;VLOOKUP(C128,Table_PN_DeviceType[],2,TRUE),"")&amp;IF(D128&lt;&gt;"",IF(D128&gt;99,D128,IF(D128&gt;9,"0"&amp;D128,"00"&amp;D128))&amp;VLOOKUP(E128,Table_PN_ConduitSize[],2,FALSE)&amp;VLOOKUP(F128,Table_PN_ConduitColor[],2,FALSE)&amp;IF(G128&lt;10,"0"&amp;G128,G128)&amp;VLOOKUP(H128,Table_PN_BoxMaterial[],2,FALSE)&amp;IF(I128&lt;&gt;"",VLOOKUP(I128,Table_PN_MountingKit[],2,FALSE)&amp;IF(OR(J128="Yes"),VLOOKUP(F128,Table_PN_BoxColor[],2,FALSE),"")&amp;VLOOKUP(K128,Table_PN_CircuitBreaker[],2,FALSE),""),"")</f>
        <v/>
      </c>
      <c r="N128" s="65"/>
      <c r="O128" s="65"/>
      <c r="P128" s="65"/>
      <c r="Q128" s="65"/>
      <c r="R128" s="65"/>
      <c r="S128" s="170" t="str">
        <f>IFERROR(VLOOKUP(C128,Table_DevicePN[],2,FALSE),"")</f>
        <v/>
      </c>
      <c r="T128" s="66" t="str">
        <f t="shared" si="76"/>
        <v/>
      </c>
      <c r="U128" s="80"/>
      <c r="V128" s="81" t="str">
        <f t="shared" si="77"/>
        <v/>
      </c>
      <c r="W128" s="65" t="str">
        <f t="shared" si="78"/>
        <v/>
      </c>
      <c r="X128" s="65" t="str">
        <f t="shared" si="79"/>
        <v/>
      </c>
      <c r="Y128" s="82" t="str">
        <f t="shared" si="80"/>
        <v/>
      </c>
      <c r="Z128" s="83" t="str">
        <f t="shared" si="81"/>
        <v/>
      </c>
      <c r="AA128" s="65" t="str">
        <f t="shared" si="82"/>
        <v/>
      </c>
      <c r="AB128" s="65" t="str">
        <f t="shared" si="83"/>
        <v/>
      </c>
      <c r="AC128" s="65" t="str">
        <f t="shared" si="84"/>
        <v/>
      </c>
      <c r="AD128" s="84" t="str">
        <f t="shared" si="85"/>
        <v/>
      </c>
      <c r="AE128" s="85" t="str">
        <f t="shared" si="86"/>
        <v/>
      </c>
      <c r="AF128" s="85" t="str">
        <f t="shared" si="87"/>
        <v/>
      </c>
      <c r="AG128" s="86" t="str">
        <f t="shared" si="88"/>
        <v/>
      </c>
      <c r="AH128" s="87" t="str">
        <f t="shared" si="89"/>
        <v/>
      </c>
      <c r="AI128" s="84" t="str">
        <f t="shared" si="90"/>
        <v/>
      </c>
      <c r="AJ128" s="84" t="str">
        <f t="shared" si="91"/>
        <v/>
      </c>
      <c r="AK128" s="88" t="str">
        <f t="shared" si="92"/>
        <v/>
      </c>
      <c r="AL128" s="65" t="str">
        <f t="shared" si="93"/>
        <v/>
      </c>
      <c r="AM128" s="84" t="str">
        <f t="shared" si="94"/>
        <v/>
      </c>
      <c r="AN128" s="85" t="str">
        <f t="shared" si="95"/>
        <v/>
      </c>
      <c r="AO128" s="85" t="str">
        <f t="shared" si="96"/>
        <v/>
      </c>
      <c r="AP128" s="86" t="str">
        <f t="shared" si="97"/>
        <v/>
      </c>
    </row>
    <row r="129" spans="1:42" s="76" customFormat="1" x14ac:dyDescent="0.25">
      <c r="A129" s="78">
        <f t="shared" si="72"/>
        <v>123</v>
      </c>
      <c r="B129" s="79"/>
      <c r="C129" s="79"/>
      <c r="D129" s="61"/>
      <c r="E129" s="180" t="str">
        <f>_xlfn.IFNA(HLOOKUP(TEXT(C129,"#"),Table_Conduit[#All],2,FALSE),"")</f>
        <v/>
      </c>
      <c r="F129" s="63" t="str">
        <f t="shared" si="73"/>
        <v/>
      </c>
      <c r="G129" s="61"/>
      <c r="H129" s="180" t="str">
        <f>_xlfn.IFNA(IF(HLOOKUP(TEXT(C129,"#"),Table_BoxMaterial[#All],2,FALSE)=0,"",HLOOKUP(TEXT(C129,"#"),Table_BoxMaterial[#All],2,FALSE)),"")</f>
        <v/>
      </c>
      <c r="I129" s="183" t="str">
        <f>_xlfn.IFNA(HLOOKUP(TEXT(C129,"#"),Table_MountingKits[#All],2,FALSE),"")</f>
        <v/>
      </c>
      <c r="J129" s="183" t="str">
        <f>_xlfn.IFNA(HLOOKUP(H129,Table_BoxColors[#All],2,FALSE),"")</f>
        <v/>
      </c>
      <c r="K129" s="61" t="str">
        <f t="shared" si="74"/>
        <v/>
      </c>
      <c r="L129" s="64" t="str">
        <f t="shared" si="75"/>
        <v/>
      </c>
      <c r="M129" s="185" t="str">
        <f>_xlfn.IFNA("E-"&amp;VLOOKUP(C129,Table_PN_DeviceType[],2,TRUE),"")&amp;IF(D129&lt;&gt;"",IF(D129&gt;99,D129,IF(D129&gt;9,"0"&amp;D129,"00"&amp;D129))&amp;VLOOKUP(E129,Table_PN_ConduitSize[],2,FALSE)&amp;VLOOKUP(F129,Table_PN_ConduitColor[],2,FALSE)&amp;IF(G129&lt;10,"0"&amp;G129,G129)&amp;VLOOKUP(H129,Table_PN_BoxMaterial[],2,FALSE)&amp;IF(I129&lt;&gt;"",VLOOKUP(I129,Table_PN_MountingKit[],2,FALSE)&amp;IF(OR(J129="Yes"),VLOOKUP(F129,Table_PN_BoxColor[],2,FALSE),"")&amp;VLOOKUP(K129,Table_PN_CircuitBreaker[],2,FALSE),""),"")</f>
        <v/>
      </c>
      <c r="N129" s="65"/>
      <c r="O129" s="65"/>
      <c r="P129" s="65"/>
      <c r="Q129" s="65"/>
      <c r="R129" s="65"/>
      <c r="S129" s="170" t="str">
        <f>IFERROR(VLOOKUP(C129,Table_DevicePN[],2,FALSE),"")</f>
        <v/>
      </c>
      <c r="T129" s="66" t="str">
        <f t="shared" si="76"/>
        <v/>
      </c>
      <c r="U129" s="80"/>
      <c r="V129" s="81" t="str">
        <f t="shared" si="77"/>
        <v/>
      </c>
      <c r="W129" s="65" t="str">
        <f t="shared" si="78"/>
        <v/>
      </c>
      <c r="X129" s="65" t="str">
        <f t="shared" si="79"/>
        <v/>
      </c>
      <c r="Y129" s="82" t="str">
        <f t="shared" si="80"/>
        <v/>
      </c>
      <c r="Z129" s="83" t="str">
        <f t="shared" si="81"/>
        <v/>
      </c>
      <c r="AA129" s="65" t="str">
        <f t="shared" si="82"/>
        <v/>
      </c>
      <c r="AB129" s="65" t="str">
        <f t="shared" si="83"/>
        <v/>
      </c>
      <c r="AC129" s="65" t="str">
        <f t="shared" si="84"/>
        <v/>
      </c>
      <c r="AD129" s="84" t="str">
        <f t="shared" si="85"/>
        <v/>
      </c>
      <c r="AE129" s="85" t="str">
        <f t="shared" si="86"/>
        <v/>
      </c>
      <c r="AF129" s="85" t="str">
        <f t="shared" si="87"/>
        <v/>
      </c>
      <c r="AG129" s="86" t="str">
        <f t="shared" si="88"/>
        <v/>
      </c>
      <c r="AH129" s="87" t="str">
        <f t="shared" si="89"/>
        <v/>
      </c>
      <c r="AI129" s="84" t="str">
        <f t="shared" si="90"/>
        <v/>
      </c>
      <c r="AJ129" s="84" t="str">
        <f t="shared" si="91"/>
        <v/>
      </c>
      <c r="AK129" s="88" t="str">
        <f t="shared" si="92"/>
        <v/>
      </c>
      <c r="AL129" s="65" t="str">
        <f t="shared" si="93"/>
        <v/>
      </c>
      <c r="AM129" s="84" t="str">
        <f t="shared" si="94"/>
        <v/>
      </c>
      <c r="AN129" s="85" t="str">
        <f t="shared" si="95"/>
        <v/>
      </c>
      <c r="AO129" s="85" t="str">
        <f t="shared" si="96"/>
        <v/>
      </c>
      <c r="AP129" s="86" t="str">
        <f t="shared" si="97"/>
        <v/>
      </c>
    </row>
    <row r="130" spans="1:42" s="76" customFormat="1" x14ac:dyDescent="0.25">
      <c r="A130" s="78">
        <f t="shared" si="72"/>
        <v>124</v>
      </c>
      <c r="B130" s="79"/>
      <c r="C130" s="79"/>
      <c r="D130" s="61"/>
      <c r="E130" s="180" t="str">
        <f>_xlfn.IFNA(HLOOKUP(TEXT(C130,"#"),Table_Conduit[#All],2,FALSE),"")</f>
        <v/>
      </c>
      <c r="F130" s="63" t="str">
        <f t="shared" si="73"/>
        <v/>
      </c>
      <c r="G130" s="61"/>
      <c r="H130" s="180" t="str">
        <f>_xlfn.IFNA(IF(HLOOKUP(TEXT(C130,"#"),Table_BoxMaterial[#All],2,FALSE)=0,"",HLOOKUP(TEXT(C130,"#"),Table_BoxMaterial[#All],2,FALSE)),"")</f>
        <v/>
      </c>
      <c r="I130" s="183" t="str">
        <f>_xlfn.IFNA(HLOOKUP(TEXT(C130,"#"),Table_MountingKits[#All],2,FALSE),"")</f>
        <v/>
      </c>
      <c r="J130" s="183" t="str">
        <f>_xlfn.IFNA(HLOOKUP(H130,Table_BoxColors[#All],2,FALSE),"")</f>
        <v/>
      </c>
      <c r="K130" s="61" t="str">
        <f t="shared" si="74"/>
        <v/>
      </c>
      <c r="L130" s="64" t="str">
        <f t="shared" si="75"/>
        <v/>
      </c>
      <c r="M130" s="185" t="str">
        <f>_xlfn.IFNA("E-"&amp;VLOOKUP(C130,Table_PN_DeviceType[],2,TRUE),"")&amp;IF(D130&lt;&gt;"",IF(D130&gt;99,D130,IF(D130&gt;9,"0"&amp;D130,"00"&amp;D130))&amp;VLOOKUP(E130,Table_PN_ConduitSize[],2,FALSE)&amp;VLOOKUP(F130,Table_PN_ConduitColor[],2,FALSE)&amp;IF(G130&lt;10,"0"&amp;G130,G130)&amp;VLOOKUP(H130,Table_PN_BoxMaterial[],2,FALSE)&amp;IF(I130&lt;&gt;"",VLOOKUP(I130,Table_PN_MountingKit[],2,FALSE)&amp;IF(OR(J130="Yes"),VLOOKUP(F130,Table_PN_BoxColor[],2,FALSE),"")&amp;VLOOKUP(K130,Table_PN_CircuitBreaker[],2,FALSE),""),"")</f>
        <v/>
      </c>
      <c r="N130" s="65"/>
      <c r="O130" s="65"/>
      <c r="P130" s="65"/>
      <c r="Q130" s="65"/>
      <c r="R130" s="65"/>
      <c r="S130" s="170" t="str">
        <f>IFERROR(VLOOKUP(C130,Table_DevicePN[],2,FALSE),"")</f>
        <v/>
      </c>
      <c r="T130" s="66" t="str">
        <f t="shared" si="76"/>
        <v/>
      </c>
      <c r="U130" s="80"/>
      <c r="V130" s="81" t="str">
        <f t="shared" si="77"/>
        <v/>
      </c>
      <c r="W130" s="65" t="str">
        <f t="shared" si="78"/>
        <v/>
      </c>
      <c r="X130" s="65" t="str">
        <f t="shared" si="79"/>
        <v/>
      </c>
      <c r="Y130" s="82" t="str">
        <f t="shared" si="80"/>
        <v/>
      </c>
      <c r="Z130" s="83" t="str">
        <f t="shared" si="81"/>
        <v/>
      </c>
      <c r="AA130" s="65" t="str">
        <f t="shared" si="82"/>
        <v/>
      </c>
      <c r="AB130" s="65" t="str">
        <f t="shared" si="83"/>
        <v/>
      </c>
      <c r="AC130" s="65" t="str">
        <f t="shared" si="84"/>
        <v/>
      </c>
      <c r="AD130" s="84" t="str">
        <f t="shared" si="85"/>
        <v/>
      </c>
      <c r="AE130" s="85" t="str">
        <f t="shared" si="86"/>
        <v/>
      </c>
      <c r="AF130" s="85" t="str">
        <f t="shared" si="87"/>
        <v/>
      </c>
      <c r="AG130" s="86" t="str">
        <f t="shared" si="88"/>
        <v/>
      </c>
      <c r="AH130" s="87" t="str">
        <f t="shared" si="89"/>
        <v/>
      </c>
      <c r="AI130" s="84" t="str">
        <f t="shared" si="90"/>
        <v/>
      </c>
      <c r="AJ130" s="84" t="str">
        <f t="shared" si="91"/>
        <v/>
      </c>
      <c r="AK130" s="88" t="str">
        <f t="shared" si="92"/>
        <v/>
      </c>
      <c r="AL130" s="65" t="str">
        <f t="shared" si="93"/>
        <v/>
      </c>
      <c r="AM130" s="84" t="str">
        <f t="shared" si="94"/>
        <v/>
      </c>
      <c r="AN130" s="85" t="str">
        <f t="shared" si="95"/>
        <v/>
      </c>
      <c r="AO130" s="85" t="str">
        <f t="shared" si="96"/>
        <v/>
      </c>
      <c r="AP130" s="86" t="str">
        <f t="shared" si="97"/>
        <v/>
      </c>
    </row>
    <row r="131" spans="1:42" s="76" customFormat="1" x14ac:dyDescent="0.25">
      <c r="A131" s="78">
        <f t="shared" si="72"/>
        <v>125</v>
      </c>
      <c r="B131" s="79"/>
      <c r="C131" s="79"/>
      <c r="D131" s="61"/>
      <c r="E131" s="180" t="str">
        <f>_xlfn.IFNA(HLOOKUP(TEXT(C131,"#"),Table_Conduit[#All],2,FALSE),"")</f>
        <v/>
      </c>
      <c r="F131" s="63" t="str">
        <f t="shared" si="73"/>
        <v/>
      </c>
      <c r="G131" s="61"/>
      <c r="H131" s="180" t="str">
        <f>_xlfn.IFNA(IF(HLOOKUP(TEXT(C131,"#"),Table_BoxMaterial[#All],2,FALSE)=0,"",HLOOKUP(TEXT(C131,"#"),Table_BoxMaterial[#All],2,FALSE)),"")</f>
        <v/>
      </c>
      <c r="I131" s="183" t="str">
        <f>_xlfn.IFNA(HLOOKUP(TEXT(C131,"#"),Table_MountingKits[#All],2,FALSE),"")</f>
        <v/>
      </c>
      <c r="J131" s="183" t="str">
        <f>_xlfn.IFNA(HLOOKUP(H131,Table_BoxColors[#All],2,FALSE),"")</f>
        <v/>
      </c>
      <c r="K131" s="61" t="str">
        <f t="shared" si="74"/>
        <v/>
      </c>
      <c r="L131" s="64" t="str">
        <f t="shared" si="75"/>
        <v/>
      </c>
      <c r="M131" s="185" t="str">
        <f>_xlfn.IFNA("E-"&amp;VLOOKUP(C131,Table_PN_DeviceType[],2,TRUE),"")&amp;IF(D131&lt;&gt;"",IF(D131&gt;99,D131,IF(D131&gt;9,"0"&amp;D131,"00"&amp;D131))&amp;VLOOKUP(E131,Table_PN_ConduitSize[],2,FALSE)&amp;VLOOKUP(F131,Table_PN_ConduitColor[],2,FALSE)&amp;IF(G131&lt;10,"0"&amp;G131,G131)&amp;VLOOKUP(H131,Table_PN_BoxMaterial[],2,FALSE)&amp;IF(I131&lt;&gt;"",VLOOKUP(I131,Table_PN_MountingKit[],2,FALSE)&amp;IF(OR(J131="Yes"),VLOOKUP(F131,Table_PN_BoxColor[],2,FALSE),"")&amp;VLOOKUP(K131,Table_PN_CircuitBreaker[],2,FALSE),""),"")</f>
        <v/>
      </c>
      <c r="N131" s="65"/>
      <c r="O131" s="65"/>
      <c r="P131" s="65"/>
      <c r="Q131" s="65"/>
      <c r="R131" s="65"/>
      <c r="S131" s="170" t="str">
        <f>IFERROR(VLOOKUP(C131,Table_DevicePN[],2,FALSE),"")</f>
        <v/>
      </c>
      <c r="T131" s="66" t="str">
        <f t="shared" si="76"/>
        <v/>
      </c>
      <c r="U131" s="80"/>
      <c r="V131" s="81" t="str">
        <f t="shared" si="77"/>
        <v/>
      </c>
      <c r="W131" s="65" t="str">
        <f t="shared" si="78"/>
        <v/>
      </c>
      <c r="X131" s="65" t="str">
        <f t="shared" si="79"/>
        <v/>
      </c>
      <c r="Y131" s="82" t="str">
        <f t="shared" si="80"/>
        <v/>
      </c>
      <c r="Z131" s="83" t="str">
        <f t="shared" si="81"/>
        <v/>
      </c>
      <c r="AA131" s="65" t="str">
        <f t="shared" si="82"/>
        <v/>
      </c>
      <c r="AB131" s="65" t="str">
        <f t="shared" si="83"/>
        <v/>
      </c>
      <c r="AC131" s="65" t="str">
        <f t="shared" si="84"/>
        <v/>
      </c>
      <c r="AD131" s="84" t="str">
        <f t="shared" si="85"/>
        <v/>
      </c>
      <c r="AE131" s="85" t="str">
        <f t="shared" si="86"/>
        <v/>
      </c>
      <c r="AF131" s="85" t="str">
        <f t="shared" si="87"/>
        <v/>
      </c>
      <c r="AG131" s="86" t="str">
        <f t="shared" si="88"/>
        <v/>
      </c>
      <c r="AH131" s="87" t="str">
        <f t="shared" si="89"/>
        <v/>
      </c>
      <c r="AI131" s="84" t="str">
        <f t="shared" si="90"/>
        <v/>
      </c>
      <c r="AJ131" s="84" t="str">
        <f t="shared" si="91"/>
        <v/>
      </c>
      <c r="AK131" s="88" t="str">
        <f t="shared" si="92"/>
        <v/>
      </c>
      <c r="AL131" s="65" t="str">
        <f t="shared" si="93"/>
        <v/>
      </c>
      <c r="AM131" s="84" t="str">
        <f t="shared" si="94"/>
        <v/>
      </c>
      <c r="AN131" s="85" t="str">
        <f t="shared" si="95"/>
        <v/>
      </c>
      <c r="AO131" s="85" t="str">
        <f t="shared" si="96"/>
        <v/>
      </c>
      <c r="AP131" s="86" t="str">
        <f t="shared" si="97"/>
        <v/>
      </c>
    </row>
    <row r="132" spans="1:42" s="76" customFormat="1" x14ac:dyDescent="0.25">
      <c r="A132" s="78">
        <f t="shared" si="72"/>
        <v>126</v>
      </c>
      <c r="B132" s="79"/>
      <c r="C132" s="79"/>
      <c r="D132" s="61"/>
      <c r="E132" s="180" t="str">
        <f>_xlfn.IFNA(HLOOKUP(TEXT(C132,"#"),Table_Conduit[#All],2,FALSE),"")</f>
        <v/>
      </c>
      <c r="F132" s="63" t="str">
        <f t="shared" si="73"/>
        <v/>
      </c>
      <c r="G132" s="61"/>
      <c r="H132" s="180" t="str">
        <f>_xlfn.IFNA(IF(HLOOKUP(TEXT(C132,"#"),Table_BoxMaterial[#All],2,FALSE)=0,"",HLOOKUP(TEXT(C132,"#"),Table_BoxMaterial[#All],2,FALSE)),"")</f>
        <v/>
      </c>
      <c r="I132" s="183" t="str">
        <f>_xlfn.IFNA(HLOOKUP(TEXT(C132,"#"),Table_MountingKits[#All],2,FALSE),"")</f>
        <v/>
      </c>
      <c r="J132" s="183" t="str">
        <f>_xlfn.IFNA(HLOOKUP(H132,Table_BoxColors[#All],2,FALSE),"")</f>
        <v/>
      </c>
      <c r="K132" s="61" t="str">
        <f t="shared" si="74"/>
        <v/>
      </c>
      <c r="L132" s="64" t="str">
        <f t="shared" si="75"/>
        <v/>
      </c>
      <c r="M132" s="185" t="str">
        <f>_xlfn.IFNA("E-"&amp;VLOOKUP(C132,Table_PN_DeviceType[],2,TRUE),"")&amp;IF(D132&lt;&gt;"",IF(D132&gt;99,D132,IF(D132&gt;9,"0"&amp;D132,"00"&amp;D132))&amp;VLOOKUP(E132,Table_PN_ConduitSize[],2,FALSE)&amp;VLOOKUP(F132,Table_PN_ConduitColor[],2,FALSE)&amp;IF(G132&lt;10,"0"&amp;G132,G132)&amp;VLOOKUP(H132,Table_PN_BoxMaterial[],2,FALSE)&amp;IF(I132&lt;&gt;"",VLOOKUP(I132,Table_PN_MountingKit[],2,FALSE)&amp;IF(OR(J132="Yes"),VLOOKUP(F132,Table_PN_BoxColor[],2,FALSE),"")&amp;VLOOKUP(K132,Table_PN_CircuitBreaker[],2,FALSE),""),"")</f>
        <v/>
      </c>
      <c r="N132" s="65"/>
      <c r="O132" s="65"/>
      <c r="P132" s="65"/>
      <c r="Q132" s="65"/>
      <c r="R132" s="65"/>
      <c r="S132" s="170" t="str">
        <f>IFERROR(VLOOKUP(C132,Table_DevicePN[],2,FALSE),"")</f>
        <v/>
      </c>
      <c r="T132" s="66" t="str">
        <f t="shared" si="76"/>
        <v/>
      </c>
      <c r="U132" s="80"/>
      <c r="V132" s="81" t="str">
        <f t="shared" si="77"/>
        <v/>
      </c>
      <c r="W132" s="65" t="str">
        <f t="shared" si="78"/>
        <v/>
      </c>
      <c r="X132" s="65" t="str">
        <f t="shared" si="79"/>
        <v/>
      </c>
      <c r="Y132" s="82" t="str">
        <f t="shared" si="80"/>
        <v/>
      </c>
      <c r="Z132" s="83" t="str">
        <f t="shared" si="81"/>
        <v/>
      </c>
      <c r="AA132" s="65" t="str">
        <f t="shared" si="82"/>
        <v/>
      </c>
      <c r="AB132" s="65" t="str">
        <f t="shared" si="83"/>
        <v/>
      </c>
      <c r="AC132" s="65" t="str">
        <f t="shared" si="84"/>
        <v/>
      </c>
      <c r="AD132" s="84" t="str">
        <f t="shared" si="85"/>
        <v/>
      </c>
      <c r="AE132" s="85" t="str">
        <f t="shared" si="86"/>
        <v/>
      </c>
      <c r="AF132" s="85" t="str">
        <f t="shared" si="87"/>
        <v/>
      </c>
      <c r="AG132" s="86" t="str">
        <f t="shared" si="88"/>
        <v/>
      </c>
      <c r="AH132" s="87" t="str">
        <f t="shared" si="89"/>
        <v/>
      </c>
      <c r="AI132" s="84" t="str">
        <f t="shared" si="90"/>
        <v/>
      </c>
      <c r="AJ132" s="84" t="str">
        <f t="shared" si="91"/>
        <v/>
      </c>
      <c r="AK132" s="88" t="str">
        <f t="shared" si="92"/>
        <v/>
      </c>
      <c r="AL132" s="65" t="str">
        <f t="shared" si="93"/>
        <v/>
      </c>
      <c r="AM132" s="84" t="str">
        <f t="shared" si="94"/>
        <v/>
      </c>
      <c r="AN132" s="85" t="str">
        <f t="shared" si="95"/>
        <v/>
      </c>
      <c r="AO132" s="85" t="str">
        <f t="shared" si="96"/>
        <v/>
      </c>
      <c r="AP132" s="86" t="str">
        <f t="shared" si="97"/>
        <v/>
      </c>
    </row>
    <row r="133" spans="1:42" s="76" customFormat="1" x14ac:dyDescent="0.25">
      <c r="A133" s="78">
        <f t="shared" si="72"/>
        <v>127</v>
      </c>
      <c r="B133" s="79"/>
      <c r="C133" s="79"/>
      <c r="D133" s="61"/>
      <c r="E133" s="180" t="str">
        <f>_xlfn.IFNA(HLOOKUP(TEXT(C133,"#"),Table_Conduit[#All],2,FALSE),"")</f>
        <v/>
      </c>
      <c r="F133" s="63" t="str">
        <f t="shared" si="73"/>
        <v/>
      </c>
      <c r="G133" s="61"/>
      <c r="H133" s="180" t="str">
        <f>_xlfn.IFNA(IF(HLOOKUP(TEXT(C133,"#"),Table_BoxMaterial[#All],2,FALSE)=0,"",HLOOKUP(TEXT(C133,"#"),Table_BoxMaterial[#All],2,FALSE)),"")</f>
        <v/>
      </c>
      <c r="I133" s="183" t="str">
        <f>_xlfn.IFNA(HLOOKUP(TEXT(C133,"#"),Table_MountingKits[#All],2,FALSE),"")</f>
        <v/>
      </c>
      <c r="J133" s="183" t="str">
        <f>_xlfn.IFNA(HLOOKUP(H133,Table_BoxColors[#All],2,FALSE),"")</f>
        <v/>
      </c>
      <c r="K133" s="61" t="str">
        <f t="shared" si="74"/>
        <v/>
      </c>
      <c r="L133" s="64" t="str">
        <f t="shared" si="75"/>
        <v/>
      </c>
      <c r="M133" s="185" t="str">
        <f>_xlfn.IFNA("E-"&amp;VLOOKUP(C133,Table_PN_DeviceType[],2,TRUE),"")&amp;IF(D133&lt;&gt;"",IF(D133&gt;99,D133,IF(D133&gt;9,"0"&amp;D133,"00"&amp;D133))&amp;VLOOKUP(E133,Table_PN_ConduitSize[],2,FALSE)&amp;VLOOKUP(F133,Table_PN_ConduitColor[],2,FALSE)&amp;IF(G133&lt;10,"0"&amp;G133,G133)&amp;VLOOKUP(H133,Table_PN_BoxMaterial[],2,FALSE)&amp;IF(I133&lt;&gt;"",VLOOKUP(I133,Table_PN_MountingKit[],2,FALSE)&amp;IF(OR(J133="Yes"),VLOOKUP(F133,Table_PN_BoxColor[],2,FALSE),"")&amp;VLOOKUP(K133,Table_PN_CircuitBreaker[],2,FALSE),""),"")</f>
        <v/>
      </c>
      <c r="N133" s="65"/>
      <c r="O133" s="65"/>
      <c r="P133" s="65"/>
      <c r="Q133" s="65"/>
      <c r="R133" s="65"/>
      <c r="S133" s="170" t="str">
        <f>IFERROR(VLOOKUP(C133,Table_DevicePN[],2,FALSE),"")</f>
        <v/>
      </c>
      <c r="T133" s="66" t="str">
        <f t="shared" si="76"/>
        <v/>
      </c>
      <c r="U133" s="80"/>
      <c r="V133" s="81" t="str">
        <f t="shared" si="77"/>
        <v/>
      </c>
      <c r="W133" s="65" t="str">
        <f t="shared" si="78"/>
        <v/>
      </c>
      <c r="X133" s="65" t="str">
        <f t="shared" si="79"/>
        <v/>
      </c>
      <c r="Y133" s="82" t="str">
        <f t="shared" si="80"/>
        <v/>
      </c>
      <c r="Z133" s="83" t="str">
        <f t="shared" si="81"/>
        <v/>
      </c>
      <c r="AA133" s="65" t="str">
        <f t="shared" si="82"/>
        <v/>
      </c>
      <c r="AB133" s="65" t="str">
        <f t="shared" si="83"/>
        <v/>
      </c>
      <c r="AC133" s="65" t="str">
        <f t="shared" si="84"/>
        <v/>
      </c>
      <c r="AD133" s="84" t="str">
        <f t="shared" si="85"/>
        <v/>
      </c>
      <c r="AE133" s="85" t="str">
        <f t="shared" si="86"/>
        <v/>
      </c>
      <c r="AF133" s="85" t="str">
        <f t="shared" si="87"/>
        <v/>
      </c>
      <c r="AG133" s="86" t="str">
        <f t="shared" si="88"/>
        <v/>
      </c>
      <c r="AH133" s="87" t="str">
        <f t="shared" si="89"/>
        <v/>
      </c>
      <c r="AI133" s="84" t="str">
        <f t="shared" si="90"/>
        <v/>
      </c>
      <c r="AJ133" s="84" t="str">
        <f t="shared" si="91"/>
        <v/>
      </c>
      <c r="AK133" s="88" t="str">
        <f t="shared" si="92"/>
        <v/>
      </c>
      <c r="AL133" s="65" t="str">
        <f t="shared" si="93"/>
        <v/>
      </c>
      <c r="AM133" s="84" t="str">
        <f t="shared" si="94"/>
        <v/>
      </c>
      <c r="AN133" s="85" t="str">
        <f t="shared" si="95"/>
        <v/>
      </c>
      <c r="AO133" s="85" t="str">
        <f t="shared" si="96"/>
        <v/>
      </c>
      <c r="AP133" s="86" t="str">
        <f t="shared" si="97"/>
        <v/>
      </c>
    </row>
    <row r="134" spans="1:42" s="76" customFormat="1" x14ac:dyDescent="0.25">
      <c r="A134" s="78">
        <f t="shared" si="72"/>
        <v>128</v>
      </c>
      <c r="B134" s="79"/>
      <c r="C134" s="79"/>
      <c r="D134" s="61"/>
      <c r="E134" s="180" t="str">
        <f>_xlfn.IFNA(HLOOKUP(TEXT(C134,"#"),Table_Conduit[#All],2,FALSE),"")</f>
        <v/>
      </c>
      <c r="F134" s="63" t="str">
        <f t="shared" si="73"/>
        <v/>
      </c>
      <c r="G134" s="61"/>
      <c r="H134" s="180" t="str">
        <f>_xlfn.IFNA(IF(HLOOKUP(TEXT(C134,"#"),Table_BoxMaterial[#All],2,FALSE)=0,"",HLOOKUP(TEXT(C134,"#"),Table_BoxMaterial[#All],2,FALSE)),"")</f>
        <v/>
      </c>
      <c r="I134" s="183" t="str">
        <f>_xlfn.IFNA(HLOOKUP(TEXT(C134,"#"),Table_MountingKits[#All],2,FALSE),"")</f>
        <v/>
      </c>
      <c r="J134" s="183" t="str">
        <f>_xlfn.IFNA(HLOOKUP(H134,Table_BoxColors[#All],2,FALSE),"")</f>
        <v/>
      </c>
      <c r="K134" s="61" t="str">
        <f t="shared" si="74"/>
        <v/>
      </c>
      <c r="L134" s="64" t="str">
        <f t="shared" si="75"/>
        <v/>
      </c>
      <c r="M134" s="185" t="str">
        <f>_xlfn.IFNA("E-"&amp;VLOOKUP(C134,Table_PN_DeviceType[],2,TRUE),"")&amp;IF(D134&lt;&gt;"",IF(D134&gt;99,D134,IF(D134&gt;9,"0"&amp;D134,"00"&amp;D134))&amp;VLOOKUP(E134,Table_PN_ConduitSize[],2,FALSE)&amp;VLOOKUP(F134,Table_PN_ConduitColor[],2,FALSE)&amp;IF(G134&lt;10,"0"&amp;G134,G134)&amp;VLOOKUP(H134,Table_PN_BoxMaterial[],2,FALSE)&amp;IF(I134&lt;&gt;"",VLOOKUP(I134,Table_PN_MountingKit[],2,FALSE)&amp;IF(OR(J134="Yes"),VLOOKUP(F134,Table_PN_BoxColor[],2,FALSE),"")&amp;VLOOKUP(K134,Table_PN_CircuitBreaker[],2,FALSE),""),"")</f>
        <v/>
      </c>
      <c r="N134" s="65"/>
      <c r="O134" s="65"/>
      <c r="P134" s="65"/>
      <c r="Q134" s="65"/>
      <c r="R134" s="65"/>
      <c r="S134" s="170" t="str">
        <f>IFERROR(VLOOKUP(C134,Table_DevicePN[],2,FALSE),"")</f>
        <v/>
      </c>
      <c r="T134" s="66" t="str">
        <f t="shared" si="76"/>
        <v/>
      </c>
      <c r="U134" s="80"/>
      <c r="V134" s="81" t="str">
        <f t="shared" si="77"/>
        <v/>
      </c>
      <c r="W134" s="65" t="str">
        <f t="shared" si="78"/>
        <v/>
      </c>
      <c r="X134" s="65" t="str">
        <f t="shared" si="79"/>
        <v/>
      </c>
      <c r="Y134" s="82" t="str">
        <f t="shared" si="80"/>
        <v/>
      </c>
      <c r="Z134" s="83" t="str">
        <f t="shared" si="81"/>
        <v/>
      </c>
      <c r="AA134" s="65" t="str">
        <f t="shared" si="82"/>
        <v/>
      </c>
      <c r="AB134" s="65" t="str">
        <f t="shared" si="83"/>
        <v/>
      </c>
      <c r="AC134" s="65" t="str">
        <f t="shared" si="84"/>
        <v/>
      </c>
      <c r="AD134" s="84" t="str">
        <f t="shared" si="85"/>
        <v/>
      </c>
      <c r="AE134" s="85" t="str">
        <f t="shared" si="86"/>
        <v/>
      </c>
      <c r="AF134" s="85" t="str">
        <f t="shared" si="87"/>
        <v/>
      </c>
      <c r="AG134" s="86" t="str">
        <f t="shared" si="88"/>
        <v/>
      </c>
      <c r="AH134" s="87" t="str">
        <f t="shared" si="89"/>
        <v/>
      </c>
      <c r="AI134" s="84" t="str">
        <f t="shared" si="90"/>
        <v/>
      </c>
      <c r="AJ134" s="84" t="str">
        <f t="shared" si="91"/>
        <v/>
      </c>
      <c r="AK134" s="88" t="str">
        <f t="shared" si="92"/>
        <v/>
      </c>
      <c r="AL134" s="65" t="str">
        <f t="shared" si="93"/>
        <v/>
      </c>
      <c r="AM134" s="84" t="str">
        <f t="shared" si="94"/>
        <v/>
      </c>
      <c r="AN134" s="85" t="str">
        <f t="shared" si="95"/>
        <v/>
      </c>
      <c r="AO134" s="85" t="str">
        <f t="shared" si="96"/>
        <v/>
      </c>
      <c r="AP134" s="86" t="str">
        <f t="shared" si="97"/>
        <v/>
      </c>
    </row>
    <row r="135" spans="1:42" s="76" customFormat="1" x14ac:dyDescent="0.25">
      <c r="A135" s="78">
        <f t="shared" si="72"/>
        <v>129</v>
      </c>
      <c r="B135" s="79"/>
      <c r="C135" s="79"/>
      <c r="D135" s="61"/>
      <c r="E135" s="180" t="str">
        <f>_xlfn.IFNA(HLOOKUP(TEXT(C135,"#"),Table_Conduit[#All],2,FALSE),"")</f>
        <v/>
      </c>
      <c r="F135" s="63" t="str">
        <f t="shared" si="73"/>
        <v/>
      </c>
      <c r="G135" s="61"/>
      <c r="H135" s="180" t="str">
        <f>_xlfn.IFNA(IF(HLOOKUP(TEXT(C135,"#"),Table_BoxMaterial[#All],2,FALSE)=0,"",HLOOKUP(TEXT(C135,"#"),Table_BoxMaterial[#All],2,FALSE)),"")</f>
        <v/>
      </c>
      <c r="I135" s="183" t="str">
        <f>_xlfn.IFNA(HLOOKUP(TEXT(C135,"#"),Table_MountingKits[#All],2,FALSE),"")</f>
        <v/>
      </c>
      <c r="J135" s="183" t="str">
        <f>_xlfn.IFNA(HLOOKUP(H135,Table_BoxColors[#All],2,FALSE),"")</f>
        <v/>
      </c>
      <c r="K135" s="61" t="str">
        <f t="shared" si="74"/>
        <v/>
      </c>
      <c r="L135" s="64" t="str">
        <f t="shared" si="75"/>
        <v/>
      </c>
      <c r="M135" s="185" t="str">
        <f>_xlfn.IFNA("E-"&amp;VLOOKUP(C135,Table_PN_DeviceType[],2,TRUE),"")&amp;IF(D135&lt;&gt;"",IF(D135&gt;99,D135,IF(D135&gt;9,"0"&amp;D135,"00"&amp;D135))&amp;VLOOKUP(E135,Table_PN_ConduitSize[],2,FALSE)&amp;VLOOKUP(F135,Table_PN_ConduitColor[],2,FALSE)&amp;IF(G135&lt;10,"0"&amp;G135,G135)&amp;VLOOKUP(H135,Table_PN_BoxMaterial[],2,FALSE)&amp;IF(I135&lt;&gt;"",VLOOKUP(I135,Table_PN_MountingKit[],2,FALSE)&amp;IF(OR(J135="Yes"),VLOOKUP(F135,Table_PN_BoxColor[],2,FALSE),"")&amp;VLOOKUP(K135,Table_PN_CircuitBreaker[],2,FALSE),""),"")</f>
        <v/>
      </c>
      <c r="N135" s="65"/>
      <c r="O135" s="65"/>
      <c r="P135" s="65"/>
      <c r="Q135" s="65"/>
      <c r="R135" s="65"/>
      <c r="S135" s="170" t="str">
        <f>IFERROR(VLOOKUP(C135,Table_DevicePN[],2,FALSE),"")</f>
        <v/>
      </c>
      <c r="T135" s="66" t="str">
        <f t="shared" si="76"/>
        <v/>
      </c>
      <c r="U135" s="80"/>
      <c r="V135" s="81" t="str">
        <f t="shared" si="77"/>
        <v/>
      </c>
      <c r="W135" s="65" t="str">
        <f t="shared" si="78"/>
        <v/>
      </c>
      <c r="X135" s="65" t="str">
        <f t="shared" si="79"/>
        <v/>
      </c>
      <c r="Y135" s="82" t="str">
        <f t="shared" si="80"/>
        <v/>
      </c>
      <c r="Z135" s="83" t="str">
        <f t="shared" si="81"/>
        <v/>
      </c>
      <c r="AA135" s="65" t="str">
        <f t="shared" si="82"/>
        <v/>
      </c>
      <c r="AB135" s="65" t="str">
        <f t="shared" si="83"/>
        <v/>
      </c>
      <c r="AC135" s="65" t="str">
        <f t="shared" si="84"/>
        <v/>
      </c>
      <c r="AD135" s="84" t="str">
        <f t="shared" si="85"/>
        <v/>
      </c>
      <c r="AE135" s="85" t="str">
        <f t="shared" si="86"/>
        <v/>
      </c>
      <c r="AF135" s="85" t="str">
        <f t="shared" si="87"/>
        <v/>
      </c>
      <c r="AG135" s="86" t="str">
        <f t="shared" si="88"/>
        <v/>
      </c>
      <c r="AH135" s="87" t="str">
        <f t="shared" si="89"/>
        <v/>
      </c>
      <c r="AI135" s="84" t="str">
        <f t="shared" si="90"/>
        <v/>
      </c>
      <c r="AJ135" s="84" t="str">
        <f t="shared" si="91"/>
        <v/>
      </c>
      <c r="AK135" s="88" t="str">
        <f t="shared" si="92"/>
        <v/>
      </c>
      <c r="AL135" s="65" t="str">
        <f t="shared" si="93"/>
        <v/>
      </c>
      <c r="AM135" s="84" t="str">
        <f t="shared" si="94"/>
        <v/>
      </c>
      <c r="AN135" s="85" t="str">
        <f t="shared" si="95"/>
        <v/>
      </c>
      <c r="AO135" s="85" t="str">
        <f t="shared" si="96"/>
        <v/>
      </c>
      <c r="AP135" s="86" t="str">
        <f t="shared" si="97"/>
        <v/>
      </c>
    </row>
    <row r="136" spans="1:42" s="76" customFormat="1" x14ac:dyDescent="0.25">
      <c r="A136" s="78">
        <f t="shared" ref="A136:A199" si="98">ROW()-6</f>
        <v>130</v>
      </c>
      <c r="B136" s="79"/>
      <c r="C136" s="79"/>
      <c r="D136" s="61"/>
      <c r="E136" s="180" t="str">
        <f>_xlfn.IFNA(HLOOKUP(TEXT(C136,"#"),Table_Conduit[#All],2,FALSE),"")</f>
        <v/>
      </c>
      <c r="F136" s="63" t="str">
        <f t="shared" si="73"/>
        <v/>
      </c>
      <c r="G136" s="61"/>
      <c r="H136" s="180" t="str">
        <f>_xlfn.IFNA(IF(HLOOKUP(TEXT(C136,"#"),Table_BoxMaterial[#All],2,FALSE)=0,"",HLOOKUP(TEXT(C136,"#"),Table_BoxMaterial[#All],2,FALSE)),"")</f>
        <v/>
      </c>
      <c r="I136" s="183" t="str">
        <f>_xlfn.IFNA(HLOOKUP(TEXT(C136,"#"),Table_MountingKits[#All],2,FALSE),"")</f>
        <v/>
      </c>
      <c r="J136" s="183" t="str">
        <f>_xlfn.IFNA(HLOOKUP(H136,Table_BoxColors[#All],2,FALSE),"")</f>
        <v/>
      </c>
      <c r="K136" s="61" t="str">
        <f t="shared" si="74"/>
        <v/>
      </c>
      <c r="L136" s="64" t="str">
        <f t="shared" si="75"/>
        <v/>
      </c>
      <c r="M136" s="185" t="str">
        <f>_xlfn.IFNA("E-"&amp;VLOOKUP(C136,Table_PN_DeviceType[],2,TRUE),"")&amp;IF(D136&lt;&gt;"",IF(D136&gt;99,D136,IF(D136&gt;9,"0"&amp;D136,"00"&amp;D136))&amp;VLOOKUP(E136,Table_PN_ConduitSize[],2,FALSE)&amp;VLOOKUP(F136,Table_PN_ConduitColor[],2,FALSE)&amp;IF(G136&lt;10,"0"&amp;G136,G136)&amp;VLOOKUP(H136,Table_PN_BoxMaterial[],2,FALSE)&amp;IF(I136&lt;&gt;"",VLOOKUP(I136,Table_PN_MountingKit[],2,FALSE)&amp;IF(OR(J136="Yes"),VLOOKUP(F136,Table_PN_BoxColor[],2,FALSE),"")&amp;VLOOKUP(K136,Table_PN_CircuitBreaker[],2,FALSE),""),"")</f>
        <v/>
      </c>
      <c r="N136" s="65"/>
      <c r="O136" s="65"/>
      <c r="P136" s="65"/>
      <c r="Q136" s="65"/>
      <c r="R136" s="65"/>
      <c r="S136" s="170" t="str">
        <f>IFERROR(VLOOKUP(C136,Table_DevicePN[],2,FALSE),"")</f>
        <v/>
      </c>
      <c r="T136" s="66" t="str">
        <f t="shared" si="76"/>
        <v/>
      </c>
      <c r="U136" s="80"/>
      <c r="V136" s="81" t="str">
        <f t="shared" si="77"/>
        <v/>
      </c>
      <c r="W136" s="65" t="str">
        <f t="shared" si="78"/>
        <v/>
      </c>
      <c r="X136" s="65" t="str">
        <f t="shared" si="79"/>
        <v/>
      </c>
      <c r="Y136" s="82" t="str">
        <f t="shared" si="80"/>
        <v/>
      </c>
      <c r="Z136" s="83" t="str">
        <f t="shared" si="81"/>
        <v/>
      </c>
      <c r="AA136" s="65" t="str">
        <f t="shared" si="82"/>
        <v/>
      </c>
      <c r="AB136" s="65" t="str">
        <f t="shared" si="83"/>
        <v/>
      </c>
      <c r="AC136" s="65" t="str">
        <f t="shared" si="84"/>
        <v/>
      </c>
      <c r="AD136" s="84" t="str">
        <f t="shared" si="85"/>
        <v/>
      </c>
      <c r="AE136" s="85" t="str">
        <f t="shared" si="86"/>
        <v/>
      </c>
      <c r="AF136" s="85" t="str">
        <f t="shared" si="87"/>
        <v/>
      </c>
      <c r="AG136" s="86" t="str">
        <f t="shared" si="88"/>
        <v/>
      </c>
      <c r="AH136" s="87" t="str">
        <f t="shared" si="89"/>
        <v/>
      </c>
      <c r="AI136" s="84" t="str">
        <f t="shared" si="90"/>
        <v/>
      </c>
      <c r="AJ136" s="84" t="str">
        <f t="shared" si="91"/>
        <v/>
      </c>
      <c r="AK136" s="88" t="str">
        <f t="shared" si="92"/>
        <v/>
      </c>
      <c r="AL136" s="65" t="str">
        <f t="shared" si="93"/>
        <v/>
      </c>
      <c r="AM136" s="84" t="str">
        <f t="shared" si="94"/>
        <v/>
      </c>
      <c r="AN136" s="85" t="str">
        <f t="shared" si="95"/>
        <v/>
      </c>
      <c r="AO136" s="85" t="str">
        <f t="shared" si="96"/>
        <v/>
      </c>
      <c r="AP136" s="86" t="str">
        <f t="shared" si="97"/>
        <v/>
      </c>
    </row>
    <row r="137" spans="1:42" s="76" customFormat="1" x14ac:dyDescent="0.25">
      <c r="A137" s="78">
        <f t="shared" si="98"/>
        <v>131</v>
      </c>
      <c r="B137" s="79"/>
      <c r="C137" s="79"/>
      <c r="D137" s="61"/>
      <c r="E137" s="180" t="str">
        <f>_xlfn.IFNA(HLOOKUP(TEXT(C137,"#"),Table_Conduit[#All],2,FALSE),"")</f>
        <v/>
      </c>
      <c r="F137" s="63" t="str">
        <f t="shared" si="73"/>
        <v/>
      </c>
      <c r="G137" s="61"/>
      <c r="H137" s="180" t="str">
        <f>_xlfn.IFNA(IF(HLOOKUP(TEXT(C137,"#"),Table_BoxMaterial[#All],2,FALSE)=0,"",HLOOKUP(TEXT(C137,"#"),Table_BoxMaterial[#All],2,FALSE)),"")</f>
        <v/>
      </c>
      <c r="I137" s="183" t="str">
        <f>_xlfn.IFNA(HLOOKUP(TEXT(C137,"#"),Table_MountingKits[#All],2,FALSE),"")</f>
        <v/>
      </c>
      <c r="J137" s="183" t="str">
        <f>_xlfn.IFNA(HLOOKUP(H137,Table_BoxColors[#All],2,FALSE),"")</f>
        <v/>
      </c>
      <c r="K137" s="61" t="str">
        <f t="shared" si="74"/>
        <v/>
      </c>
      <c r="L137" s="64" t="str">
        <f t="shared" si="75"/>
        <v/>
      </c>
      <c r="M137" s="185" t="str">
        <f>_xlfn.IFNA("E-"&amp;VLOOKUP(C137,Table_PN_DeviceType[],2,TRUE),"")&amp;IF(D137&lt;&gt;"",IF(D137&gt;99,D137,IF(D137&gt;9,"0"&amp;D137,"00"&amp;D137))&amp;VLOOKUP(E137,Table_PN_ConduitSize[],2,FALSE)&amp;VLOOKUP(F137,Table_PN_ConduitColor[],2,FALSE)&amp;IF(G137&lt;10,"0"&amp;G137,G137)&amp;VLOOKUP(H137,Table_PN_BoxMaterial[],2,FALSE)&amp;IF(I137&lt;&gt;"",VLOOKUP(I137,Table_PN_MountingKit[],2,FALSE)&amp;IF(OR(J137="Yes"),VLOOKUP(F137,Table_PN_BoxColor[],2,FALSE),"")&amp;VLOOKUP(K137,Table_PN_CircuitBreaker[],2,FALSE),""),"")</f>
        <v/>
      </c>
      <c r="N137" s="65"/>
      <c r="O137" s="65"/>
      <c r="P137" s="65"/>
      <c r="Q137" s="65"/>
      <c r="R137" s="65"/>
      <c r="S137" s="170" t="str">
        <f>IFERROR(VLOOKUP(C137,Table_DevicePN[],2,FALSE),"")</f>
        <v/>
      </c>
      <c r="T137" s="66" t="str">
        <f t="shared" si="76"/>
        <v/>
      </c>
      <c r="U137" s="80"/>
      <c r="V137" s="81" t="str">
        <f t="shared" si="77"/>
        <v/>
      </c>
      <c r="W137" s="65" t="str">
        <f t="shared" si="78"/>
        <v/>
      </c>
      <c r="X137" s="65" t="str">
        <f t="shared" si="79"/>
        <v/>
      </c>
      <c r="Y137" s="82" t="str">
        <f t="shared" si="80"/>
        <v/>
      </c>
      <c r="Z137" s="83" t="str">
        <f t="shared" si="81"/>
        <v/>
      </c>
      <c r="AA137" s="65" t="str">
        <f t="shared" si="82"/>
        <v/>
      </c>
      <c r="AB137" s="65" t="str">
        <f t="shared" si="83"/>
        <v/>
      </c>
      <c r="AC137" s="65" t="str">
        <f t="shared" si="84"/>
        <v/>
      </c>
      <c r="AD137" s="84" t="str">
        <f t="shared" si="85"/>
        <v/>
      </c>
      <c r="AE137" s="85" t="str">
        <f t="shared" si="86"/>
        <v/>
      </c>
      <c r="AF137" s="85" t="str">
        <f t="shared" si="87"/>
        <v/>
      </c>
      <c r="AG137" s="86" t="str">
        <f t="shared" si="88"/>
        <v/>
      </c>
      <c r="AH137" s="87" t="str">
        <f t="shared" si="89"/>
        <v/>
      </c>
      <c r="AI137" s="84" t="str">
        <f t="shared" si="90"/>
        <v/>
      </c>
      <c r="AJ137" s="84" t="str">
        <f t="shared" si="91"/>
        <v/>
      </c>
      <c r="AK137" s="88" t="str">
        <f t="shared" si="92"/>
        <v/>
      </c>
      <c r="AL137" s="65" t="str">
        <f t="shared" si="93"/>
        <v/>
      </c>
      <c r="AM137" s="84" t="str">
        <f t="shared" si="94"/>
        <v/>
      </c>
      <c r="AN137" s="85" t="str">
        <f t="shared" si="95"/>
        <v/>
      </c>
      <c r="AO137" s="85" t="str">
        <f t="shared" si="96"/>
        <v/>
      </c>
      <c r="AP137" s="86" t="str">
        <f t="shared" si="97"/>
        <v/>
      </c>
    </row>
    <row r="138" spans="1:42" s="76" customFormat="1" x14ac:dyDescent="0.25">
      <c r="A138" s="78">
        <f t="shared" si="98"/>
        <v>132</v>
      </c>
      <c r="B138" s="79"/>
      <c r="C138" s="79"/>
      <c r="D138" s="61"/>
      <c r="E138" s="180" t="str">
        <f>_xlfn.IFNA(HLOOKUP(TEXT(C138,"#"),Table_Conduit[#All],2,FALSE),"")</f>
        <v/>
      </c>
      <c r="F138" s="63" t="str">
        <f t="shared" si="73"/>
        <v/>
      </c>
      <c r="G138" s="61"/>
      <c r="H138" s="180" t="str">
        <f>_xlfn.IFNA(IF(HLOOKUP(TEXT(C138,"#"),Table_BoxMaterial[#All],2,FALSE)=0,"",HLOOKUP(TEXT(C138,"#"),Table_BoxMaterial[#All],2,FALSE)),"")</f>
        <v/>
      </c>
      <c r="I138" s="183" t="str">
        <f>_xlfn.IFNA(HLOOKUP(TEXT(C138,"#"),Table_MountingKits[#All],2,FALSE),"")</f>
        <v/>
      </c>
      <c r="J138" s="183" t="str">
        <f>_xlfn.IFNA(HLOOKUP(H138,Table_BoxColors[#All],2,FALSE),"")</f>
        <v/>
      </c>
      <c r="K138" s="61" t="str">
        <f t="shared" si="74"/>
        <v/>
      </c>
      <c r="L138" s="64" t="str">
        <f t="shared" si="75"/>
        <v/>
      </c>
      <c r="M138" s="185" t="str">
        <f>_xlfn.IFNA("E-"&amp;VLOOKUP(C138,Table_PN_DeviceType[],2,TRUE),"")&amp;IF(D138&lt;&gt;"",IF(D138&gt;99,D138,IF(D138&gt;9,"0"&amp;D138,"00"&amp;D138))&amp;VLOOKUP(E138,Table_PN_ConduitSize[],2,FALSE)&amp;VLOOKUP(F138,Table_PN_ConduitColor[],2,FALSE)&amp;IF(G138&lt;10,"0"&amp;G138,G138)&amp;VLOOKUP(H138,Table_PN_BoxMaterial[],2,FALSE)&amp;IF(I138&lt;&gt;"",VLOOKUP(I138,Table_PN_MountingKit[],2,FALSE)&amp;IF(OR(J138="Yes"),VLOOKUP(F138,Table_PN_BoxColor[],2,FALSE),"")&amp;VLOOKUP(K138,Table_PN_CircuitBreaker[],2,FALSE),""),"")</f>
        <v/>
      </c>
      <c r="N138" s="65"/>
      <c r="O138" s="65"/>
      <c r="P138" s="65"/>
      <c r="Q138" s="65"/>
      <c r="R138" s="65"/>
      <c r="S138" s="170" t="str">
        <f>IFERROR(VLOOKUP(C138,Table_DevicePN[],2,FALSE),"")</f>
        <v/>
      </c>
      <c r="T138" s="66" t="str">
        <f t="shared" si="76"/>
        <v/>
      </c>
      <c r="U138" s="80"/>
      <c r="V138" s="81" t="str">
        <f t="shared" si="77"/>
        <v/>
      </c>
      <c r="W138" s="65" t="str">
        <f t="shared" si="78"/>
        <v/>
      </c>
      <c r="X138" s="65" t="str">
        <f t="shared" si="79"/>
        <v/>
      </c>
      <c r="Y138" s="82" t="str">
        <f t="shared" si="80"/>
        <v/>
      </c>
      <c r="Z138" s="83" t="str">
        <f t="shared" si="81"/>
        <v/>
      </c>
      <c r="AA138" s="65" t="str">
        <f t="shared" si="82"/>
        <v/>
      </c>
      <c r="AB138" s="65" t="str">
        <f t="shared" si="83"/>
        <v/>
      </c>
      <c r="AC138" s="65" t="str">
        <f t="shared" si="84"/>
        <v/>
      </c>
      <c r="AD138" s="84" t="str">
        <f t="shared" si="85"/>
        <v/>
      </c>
      <c r="AE138" s="85" t="str">
        <f t="shared" si="86"/>
        <v/>
      </c>
      <c r="AF138" s="85" t="str">
        <f t="shared" si="87"/>
        <v/>
      </c>
      <c r="AG138" s="86" t="str">
        <f t="shared" si="88"/>
        <v/>
      </c>
      <c r="AH138" s="87" t="str">
        <f t="shared" si="89"/>
        <v/>
      </c>
      <c r="AI138" s="84" t="str">
        <f t="shared" si="90"/>
        <v/>
      </c>
      <c r="AJ138" s="84" t="str">
        <f t="shared" si="91"/>
        <v/>
      </c>
      <c r="AK138" s="88" t="str">
        <f t="shared" si="92"/>
        <v/>
      </c>
      <c r="AL138" s="65" t="str">
        <f t="shared" si="93"/>
        <v/>
      </c>
      <c r="AM138" s="84" t="str">
        <f t="shared" si="94"/>
        <v/>
      </c>
      <c r="AN138" s="85" t="str">
        <f t="shared" si="95"/>
        <v/>
      </c>
      <c r="AO138" s="85" t="str">
        <f t="shared" si="96"/>
        <v/>
      </c>
      <c r="AP138" s="86" t="str">
        <f t="shared" si="97"/>
        <v/>
      </c>
    </row>
    <row r="139" spans="1:42" s="76" customFormat="1" x14ac:dyDescent="0.25">
      <c r="A139" s="78">
        <f t="shared" si="98"/>
        <v>133</v>
      </c>
      <c r="B139" s="79"/>
      <c r="C139" s="79"/>
      <c r="D139" s="61"/>
      <c r="E139" s="180" t="str">
        <f>_xlfn.IFNA(HLOOKUP(TEXT(C139,"#"),Table_Conduit[#All],2,FALSE),"")</f>
        <v/>
      </c>
      <c r="F139" s="63" t="str">
        <f t="shared" ref="F139:F202" si="99">IF(C139&lt;&gt;"","BLACK","")</f>
        <v/>
      </c>
      <c r="G139" s="61"/>
      <c r="H139" s="180" t="str">
        <f>_xlfn.IFNA(IF(HLOOKUP(TEXT(C139,"#"),Table_BoxMaterial[#All],2,FALSE)=0,"",HLOOKUP(TEXT(C139,"#"),Table_BoxMaterial[#All],2,FALSE)),"")</f>
        <v/>
      </c>
      <c r="I139" s="183" t="str">
        <f>_xlfn.IFNA(HLOOKUP(TEXT(C139,"#"),Table_MountingKits[#All],2,FALSE),"")</f>
        <v/>
      </c>
      <c r="J139" s="183" t="str">
        <f>_xlfn.IFNA(HLOOKUP(H139,Table_BoxColors[#All],2,FALSE),"")</f>
        <v/>
      </c>
      <c r="K139" s="61" t="str">
        <f t="shared" ref="K139:K202" si="100">IF(C139&lt;&gt;"","No","")</f>
        <v/>
      </c>
      <c r="L139" s="64" t="str">
        <f t="shared" ref="L139:L202" si="101">IF(C139&lt;&gt;"",1,"")</f>
        <v/>
      </c>
      <c r="M139" s="185" t="str">
        <f>_xlfn.IFNA("E-"&amp;VLOOKUP(C139,Table_PN_DeviceType[],2,TRUE),"")&amp;IF(D139&lt;&gt;"",IF(D139&gt;99,D139,IF(D139&gt;9,"0"&amp;D139,"00"&amp;D139))&amp;VLOOKUP(E139,Table_PN_ConduitSize[],2,FALSE)&amp;VLOOKUP(F139,Table_PN_ConduitColor[],2,FALSE)&amp;IF(G139&lt;10,"0"&amp;G139,G139)&amp;VLOOKUP(H139,Table_PN_BoxMaterial[],2,FALSE)&amp;IF(I139&lt;&gt;"",VLOOKUP(I139,Table_PN_MountingKit[],2,FALSE)&amp;IF(OR(J139="Yes"),VLOOKUP(F139,Table_PN_BoxColor[],2,FALSE),"")&amp;VLOOKUP(K139,Table_PN_CircuitBreaker[],2,FALSE),""),"")</f>
        <v/>
      </c>
      <c r="N139" s="65"/>
      <c r="O139" s="65"/>
      <c r="P139" s="65"/>
      <c r="Q139" s="65"/>
      <c r="R139" s="65"/>
      <c r="S139" s="170" t="str">
        <f>IFERROR(VLOOKUP(C139,Table_DevicePN[],2,FALSE),"")</f>
        <v/>
      </c>
      <c r="T139" s="66" t="str">
        <f t="shared" ref="T139:T202" si="102">IF(LEN(D139)&gt;0,D139,"")</f>
        <v/>
      </c>
      <c r="U139" s="80"/>
      <c r="V139" s="81" t="str">
        <f t="shared" ref="V139:V202" si="103">IFERROR(VLOOKUP(C139,TechnicalDataLookup,2,FALSE),"")</f>
        <v/>
      </c>
      <c r="W139" s="65" t="str">
        <f t="shared" ref="W139:W202" si="104">IFERROR(VLOOKUP(C139,TechnicalDataLookup,3,FALSE),"")</f>
        <v/>
      </c>
      <c r="X139" s="65" t="str">
        <f t="shared" ref="X139:X202" si="105">IFERROR(VLOOKUP(C139,TechnicalDataLookup,4,FALSE),"")</f>
        <v/>
      </c>
      <c r="Y139" s="82" t="str">
        <f t="shared" ref="Y139:Y202" si="106">IFERROR(VLOOKUP(C139,TechnicalDataLookup,5,FALSE),"")</f>
        <v/>
      </c>
      <c r="Z139" s="83" t="str">
        <f t="shared" ref="Z139:Z202" si="107">IFERROR(VLOOKUP(C139,TechnicalDataLookup,6,FALSE),"")</f>
        <v/>
      </c>
      <c r="AA139" s="65" t="str">
        <f t="shared" ref="AA139:AA202" si="108">IFERROR(VLOOKUP(C139,TechnicalDataLookup,7,FALSE),"")</f>
        <v/>
      </c>
      <c r="AB139" s="65" t="str">
        <f t="shared" ref="AB139:AB202" si="109">IFERROR(VLOOKUP(C139,TechnicalDataLookup,8,FALSE),"")</f>
        <v/>
      </c>
      <c r="AC139" s="65" t="str">
        <f t="shared" ref="AC139:AC202" si="110">IFERROR(VLOOKUP(C139,TechnicalDataLookup,9,FALSE),"")</f>
        <v/>
      </c>
      <c r="AD139" s="84" t="str">
        <f t="shared" ref="AD139:AD202" si="111">IFERROR(VLOOKUP(C139,TechnicalDataLookup,10,FALSE),"")</f>
        <v/>
      </c>
      <c r="AE139" s="85" t="str">
        <f t="shared" ref="AE139:AE202" si="112">IFERROR(VLOOKUP(C139,TechnicalDataLookup,11,FALSE),"")</f>
        <v/>
      </c>
      <c r="AF139" s="85" t="str">
        <f t="shared" ref="AF139:AF202" si="113">IFERROR(VLOOKUP(C139,TechnicalDataLookup,12,FALSE),"")</f>
        <v/>
      </c>
      <c r="AG139" s="86" t="str">
        <f t="shared" ref="AG139:AG202" si="114">IFERROR(VLOOKUP(C139,TechnicalDataLookup,13,FALSE),"")</f>
        <v/>
      </c>
      <c r="AH139" s="87" t="str">
        <f t="shared" ref="AH139:AH202" si="115">IFERROR(VLOOKUP(C139,TechnicalDataLookup,14,FALSE),"")</f>
        <v/>
      </c>
      <c r="AI139" s="84" t="str">
        <f t="shared" ref="AI139:AI202" si="116">IFERROR(VLOOKUP(C139,TechnicalDataLookup,15,FALSE),"")</f>
        <v/>
      </c>
      <c r="AJ139" s="84" t="str">
        <f t="shared" ref="AJ139:AJ202" si="117">IFERROR(VLOOKUP(C139,TechnicalDataLookup,16,FALSE),"")</f>
        <v/>
      </c>
      <c r="AK139" s="88" t="str">
        <f t="shared" ref="AK139:AK202" si="118">IFERROR(VLOOKUP(C139,TechnicalDataLookup,17,FALSE),"")</f>
        <v/>
      </c>
      <c r="AL139" s="65" t="str">
        <f t="shared" ref="AL139:AL202" si="119">IFERROR(VLOOKUP(K139,TechnicalDataLookup,9,FALSE),"")</f>
        <v/>
      </c>
      <c r="AM139" s="84" t="str">
        <f t="shared" ref="AM139:AM202" si="120">IFERROR(VLOOKUP(K139,TechnicalDataLookup,10,FALSE),"")</f>
        <v/>
      </c>
      <c r="AN139" s="85" t="str">
        <f t="shared" ref="AN139:AN202" si="121">IFERROR(VLOOKUP(K139,TechnicalDataLookup,11,FALSE),"")</f>
        <v/>
      </c>
      <c r="AO139" s="85" t="str">
        <f t="shared" ref="AO139:AO202" si="122">IFERROR(VLOOKUP(K139,TechnicalDataLookup,12,FALSE),"")</f>
        <v/>
      </c>
      <c r="AP139" s="86" t="str">
        <f t="shared" ref="AP139:AP202" si="123">IFERROR(VLOOKUP(K139,TechnicalDataLookup,13,FALSE),"")</f>
        <v/>
      </c>
    </row>
    <row r="140" spans="1:42" s="76" customFormat="1" x14ac:dyDescent="0.25">
      <c r="A140" s="78">
        <f t="shared" si="98"/>
        <v>134</v>
      </c>
      <c r="B140" s="79"/>
      <c r="C140" s="79"/>
      <c r="D140" s="61"/>
      <c r="E140" s="180" t="str">
        <f>_xlfn.IFNA(HLOOKUP(TEXT(C140,"#"),Table_Conduit[#All],2,FALSE),"")</f>
        <v/>
      </c>
      <c r="F140" s="63" t="str">
        <f t="shared" si="99"/>
        <v/>
      </c>
      <c r="G140" s="61"/>
      <c r="H140" s="180" t="str">
        <f>_xlfn.IFNA(IF(HLOOKUP(TEXT(C140,"#"),Table_BoxMaterial[#All],2,FALSE)=0,"",HLOOKUP(TEXT(C140,"#"),Table_BoxMaterial[#All],2,FALSE)),"")</f>
        <v/>
      </c>
      <c r="I140" s="183" t="str">
        <f>_xlfn.IFNA(HLOOKUP(TEXT(C140,"#"),Table_MountingKits[#All],2,FALSE),"")</f>
        <v/>
      </c>
      <c r="J140" s="183" t="str">
        <f>_xlfn.IFNA(HLOOKUP(H140,Table_BoxColors[#All],2,FALSE),"")</f>
        <v/>
      </c>
      <c r="K140" s="61" t="str">
        <f t="shared" si="100"/>
        <v/>
      </c>
      <c r="L140" s="64" t="str">
        <f t="shared" si="101"/>
        <v/>
      </c>
      <c r="M140" s="185" t="str">
        <f>_xlfn.IFNA("E-"&amp;VLOOKUP(C140,Table_PN_DeviceType[],2,TRUE),"")&amp;IF(D140&lt;&gt;"",IF(D140&gt;99,D140,IF(D140&gt;9,"0"&amp;D140,"00"&amp;D140))&amp;VLOOKUP(E140,Table_PN_ConduitSize[],2,FALSE)&amp;VLOOKUP(F140,Table_PN_ConduitColor[],2,FALSE)&amp;IF(G140&lt;10,"0"&amp;G140,G140)&amp;VLOOKUP(H140,Table_PN_BoxMaterial[],2,FALSE)&amp;IF(I140&lt;&gt;"",VLOOKUP(I140,Table_PN_MountingKit[],2,FALSE)&amp;IF(OR(J140="Yes"),VLOOKUP(F140,Table_PN_BoxColor[],2,FALSE),"")&amp;VLOOKUP(K140,Table_PN_CircuitBreaker[],2,FALSE),""),"")</f>
        <v/>
      </c>
      <c r="N140" s="65"/>
      <c r="O140" s="65"/>
      <c r="P140" s="65"/>
      <c r="Q140" s="65"/>
      <c r="R140" s="65"/>
      <c r="S140" s="170" t="str">
        <f>IFERROR(VLOOKUP(C140,Table_DevicePN[],2,FALSE),"")</f>
        <v/>
      </c>
      <c r="T140" s="66" t="str">
        <f t="shared" si="102"/>
        <v/>
      </c>
      <c r="U140" s="80"/>
      <c r="V140" s="81" t="str">
        <f t="shared" si="103"/>
        <v/>
      </c>
      <c r="W140" s="65" t="str">
        <f t="shared" si="104"/>
        <v/>
      </c>
      <c r="X140" s="65" t="str">
        <f t="shared" si="105"/>
        <v/>
      </c>
      <c r="Y140" s="82" t="str">
        <f t="shared" si="106"/>
        <v/>
      </c>
      <c r="Z140" s="83" t="str">
        <f t="shared" si="107"/>
        <v/>
      </c>
      <c r="AA140" s="65" t="str">
        <f t="shared" si="108"/>
        <v/>
      </c>
      <c r="AB140" s="65" t="str">
        <f t="shared" si="109"/>
        <v/>
      </c>
      <c r="AC140" s="65" t="str">
        <f t="shared" si="110"/>
        <v/>
      </c>
      <c r="AD140" s="84" t="str">
        <f t="shared" si="111"/>
        <v/>
      </c>
      <c r="AE140" s="85" t="str">
        <f t="shared" si="112"/>
        <v/>
      </c>
      <c r="AF140" s="85" t="str">
        <f t="shared" si="113"/>
        <v/>
      </c>
      <c r="AG140" s="86" t="str">
        <f t="shared" si="114"/>
        <v/>
      </c>
      <c r="AH140" s="87" t="str">
        <f t="shared" si="115"/>
        <v/>
      </c>
      <c r="AI140" s="84" t="str">
        <f t="shared" si="116"/>
        <v/>
      </c>
      <c r="AJ140" s="84" t="str">
        <f t="shared" si="117"/>
        <v/>
      </c>
      <c r="AK140" s="88" t="str">
        <f t="shared" si="118"/>
        <v/>
      </c>
      <c r="AL140" s="65" t="str">
        <f t="shared" si="119"/>
        <v/>
      </c>
      <c r="AM140" s="84" t="str">
        <f t="shared" si="120"/>
        <v/>
      </c>
      <c r="AN140" s="85" t="str">
        <f t="shared" si="121"/>
        <v/>
      </c>
      <c r="AO140" s="85" t="str">
        <f t="shared" si="122"/>
        <v/>
      </c>
      <c r="AP140" s="86" t="str">
        <f t="shared" si="123"/>
        <v/>
      </c>
    </row>
    <row r="141" spans="1:42" s="76" customFormat="1" x14ac:dyDescent="0.25">
      <c r="A141" s="78">
        <f t="shared" si="98"/>
        <v>135</v>
      </c>
      <c r="B141" s="79"/>
      <c r="C141" s="79"/>
      <c r="D141" s="61"/>
      <c r="E141" s="180" t="str">
        <f>_xlfn.IFNA(HLOOKUP(TEXT(C141,"#"),Table_Conduit[#All],2,FALSE),"")</f>
        <v/>
      </c>
      <c r="F141" s="63" t="str">
        <f t="shared" si="99"/>
        <v/>
      </c>
      <c r="G141" s="61"/>
      <c r="H141" s="180" t="str">
        <f>_xlfn.IFNA(IF(HLOOKUP(TEXT(C141,"#"),Table_BoxMaterial[#All],2,FALSE)=0,"",HLOOKUP(TEXT(C141,"#"),Table_BoxMaterial[#All],2,FALSE)),"")</f>
        <v/>
      </c>
      <c r="I141" s="183" t="str">
        <f>_xlfn.IFNA(HLOOKUP(TEXT(C141,"#"),Table_MountingKits[#All],2,FALSE),"")</f>
        <v/>
      </c>
      <c r="J141" s="183" t="str">
        <f>_xlfn.IFNA(HLOOKUP(H141,Table_BoxColors[#All],2,FALSE),"")</f>
        <v/>
      </c>
      <c r="K141" s="61" t="str">
        <f t="shared" si="100"/>
        <v/>
      </c>
      <c r="L141" s="64" t="str">
        <f t="shared" si="101"/>
        <v/>
      </c>
      <c r="M141" s="185" t="str">
        <f>_xlfn.IFNA("E-"&amp;VLOOKUP(C141,Table_PN_DeviceType[],2,TRUE),"")&amp;IF(D141&lt;&gt;"",IF(D141&gt;99,D141,IF(D141&gt;9,"0"&amp;D141,"00"&amp;D141))&amp;VLOOKUP(E141,Table_PN_ConduitSize[],2,FALSE)&amp;VLOOKUP(F141,Table_PN_ConduitColor[],2,FALSE)&amp;IF(G141&lt;10,"0"&amp;G141,G141)&amp;VLOOKUP(H141,Table_PN_BoxMaterial[],2,FALSE)&amp;IF(I141&lt;&gt;"",VLOOKUP(I141,Table_PN_MountingKit[],2,FALSE)&amp;IF(OR(J141="Yes"),VLOOKUP(F141,Table_PN_BoxColor[],2,FALSE),"")&amp;VLOOKUP(K141,Table_PN_CircuitBreaker[],2,FALSE),""),"")</f>
        <v/>
      </c>
      <c r="N141" s="65"/>
      <c r="O141" s="65"/>
      <c r="P141" s="65"/>
      <c r="Q141" s="65"/>
      <c r="R141" s="65"/>
      <c r="S141" s="170" t="str">
        <f>IFERROR(VLOOKUP(C141,Table_DevicePN[],2,FALSE),"")</f>
        <v/>
      </c>
      <c r="T141" s="66" t="str">
        <f t="shared" si="102"/>
        <v/>
      </c>
      <c r="U141" s="80"/>
      <c r="V141" s="81" t="str">
        <f t="shared" si="103"/>
        <v/>
      </c>
      <c r="W141" s="65" t="str">
        <f t="shared" si="104"/>
        <v/>
      </c>
      <c r="X141" s="65" t="str">
        <f t="shared" si="105"/>
        <v/>
      </c>
      <c r="Y141" s="82" t="str">
        <f t="shared" si="106"/>
        <v/>
      </c>
      <c r="Z141" s="83" t="str">
        <f t="shared" si="107"/>
        <v/>
      </c>
      <c r="AA141" s="65" t="str">
        <f t="shared" si="108"/>
        <v/>
      </c>
      <c r="AB141" s="65" t="str">
        <f t="shared" si="109"/>
        <v/>
      </c>
      <c r="AC141" s="65" t="str">
        <f t="shared" si="110"/>
        <v/>
      </c>
      <c r="AD141" s="84" t="str">
        <f t="shared" si="111"/>
        <v/>
      </c>
      <c r="AE141" s="85" t="str">
        <f t="shared" si="112"/>
        <v/>
      </c>
      <c r="AF141" s="85" t="str">
        <f t="shared" si="113"/>
        <v/>
      </c>
      <c r="AG141" s="86" t="str">
        <f t="shared" si="114"/>
        <v/>
      </c>
      <c r="AH141" s="87" t="str">
        <f t="shared" si="115"/>
        <v/>
      </c>
      <c r="AI141" s="84" t="str">
        <f t="shared" si="116"/>
        <v/>
      </c>
      <c r="AJ141" s="84" t="str">
        <f t="shared" si="117"/>
        <v/>
      </c>
      <c r="AK141" s="88" t="str">
        <f t="shared" si="118"/>
        <v/>
      </c>
      <c r="AL141" s="65" t="str">
        <f t="shared" si="119"/>
        <v/>
      </c>
      <c r="AM141" s="84" t="str">
        <f t="shared" si="120"/>
        <v/>
      </c>
      <c r="AN141" s="85" t="str">
        <f t="shared" si="121"/>
        <v/>
      </c>
      <c r="AO141" s="85" t="str">
        <f t="shared" si="122"/>
        <v/>
      </c>
      <c r="AP141" s="86" t="str">
        <f t="shared" si="123"/>
        <v/>
      </c>
    </row>
    <row r="142" spans="1:42" s="76" customFormat="1" x14ac:dyDescent="0.25">
      <c r="A142" s="78">
        <f t="shared" si="98"/>
        <v>136</v>
      </c>
      <c r="B142" s="79"/>
      <c r="C142" s="79"/>
      <c r="D142" s="61"/>
      <c r="E142" s="180" t="str">
        <f>_xlfn.IFNA(HLOOKUP(TEXT(C142,"#"),Table_Conduit[#All],2,FALSE),"")</f>
        <v/>
      </c>
      <c r="F142" s="63" t="str">
        <f t="shared" si="99"/>
        <v/>
      </c>
      <c r="G142" s="61"/>
      <c r="H142" s="180" t="str">
        <f>_xlfn.IFNA(IF(HLOOKUP(TEXT(C142,"#"),Table_BoxMaterial[#All],2,FALSE)=0,"",HLOOKUP(TEXT(C142,"#"),Table_BoxMaterial[#All],2,FALSE)),"")</f>
        <v/>
      </c>
      <c r="I142" s="183" t="str">
        <f>_xlfn.IFNA(HLOOKUP(TEXT(C142,"#"),Table_MountingKits[#All],2,FALSE),"")</f>
        <v/>
      </c>
      <c r="J142" s="183" t="str">
        <f>_xlfn.IFNA(HLOOKUP(H142,Table_BoxColors[#All],2,FALSE),"")</f>
        <v/>
      </c>
      <c r="K142" s="61" t="str">
        <f t="shared" si="100"/>
        <v/>
      </c>
      <c r="L142" s="64" t="str">
        <f t="shared" si="101"/>
        <v/>
      </c>
      <c r="M142" s="185" t="str">
        <f>_xlfn.IFNA("E-"&amp;VLOOKUP(C142,Table_PN_DeviceType[],2,TRUE),"")&amp;IF(D142&lt;&gt;"",IF(D142&gt;99,D142,IF(D142&gt;9,"0"&amp;D142,"00"&amp;D142))&amp;VLOOKUP(E142,Table_PN_ConduitSize[],2,FALSE)&amp;VLOOKUP(F142,Table_PN_ConduitColor[],2,FALSE)&amp;IF(G142&lt;10,"0"&amp;G142,G142)&amp;VLOOKUP(H142,Table_PN_BoxMaterial[],2,FALSE)&amp;IF(I142&lt;&gt;"",VLOOKUP(I142,Table_PN_MountingKit[],2,FALSE)&amp;IF(OR(J142="Yes"),VLOOKUP(F142,Table_PN_BoxColor[],2,FALSE),"")&amp;VLOOKUP(K142,Table_PN_CircuitBreaker[],2,FALSE),""),"")</f>
        <v/>
      </c>
      <c r="N142" s="65"/>
      <c r="O142" s="65"/>
      <c r="P142" s="65"/>
      <c r="Q142" s="65"/>
      <c r="R142" s="65"/>
      <c r="S142" s="170" t="str">
        <f>IFERROR(VLOOKUP(C142,Table_DevicePN[],2,FALSE),"")</f>
        <v/>
      </c>
      <c r="T142" s="66" t="str">
        <f t="shared" si="102"/>
        <v/>
      </c>
      <c r="U142" s="80"/>
      <c r="V142" s="81" t="str">
        <f t="shared" si="103"/>
        <v/>
      </c>
      <c r="W142" s="65" t="str">
        <f t="shared" si="104"/>
        <v/>
      </c>
      <c r="X142" s="65" t="str">
        <f t="shared" si="105"/>
        <v/>
      </c>
      <c r="Y142" s="82" t="str">
        <f t="shared" si="106"/>
        <v/>
      </c>
      <c r="Z142" s="83" t="str">
        <f t="shared" si="107"/>
        <v/>
      </c>
      <c r="AA142" s="65" t="str">
        <f t="shared" si="108"/>
        <v/>
      </c>
      <c r="AB142" s="65" t="str">
        <f t="shared" si="109"/>
        <v/>
      </c>
      <c r="AC142" s="65" t="str">
        <f t="shared" si="110"/>
        <v/>
      </c>
      <c r="AD142" s="84" t="str">
        <f t="shared" si="111"/>
        <v/>
      </c>
      <c r="AE142" s="85" t="str">
        <f t="shared" si="112"/>
        <v/>
      </c>
      <c r="AF142" s="85" t="str">
        <f t="shared" si="113"/>
        <v/>
      </c>
      <c r="AG142" s="86" t="str">
        <f t="shared" si="114"/>
        <v/>
      </c>
      <c r="AH142" s="87" t="str">
        <f t="shared" si="115"/>
        <v/>
      </c>
      <c r="AI142" s="84" t="str">
        <f t="shared" si="116"/>
        <v/>
      </c>
      <c r="AJ142" s="84" t="str">
        <f t="shared" si="117"/>
        <v/>
      </c>
      <c r="AK142" s="88" t="str">
        <f t="shared" si="118"/>
        <v/>
      </c>
      <c r="AL142" s="65" t="str">
        <f t="shared" si="119"/>
        <v/>
      </c>
      <c r="AM142" s="84" t="str">
        <f t="shared" si="120"/>
        <v/>
      </c>
      <c r="AN142" s="85" t="str">
        <f t="shared" si="121"/>
        <v/>
      </c>
      <c r="AO142" s="85" t="str">
        <f t="shared" si="122"/>
        <v/>
      </c>
      <c r="AP142" s="86" t="str">
        <f t="shared" si="123"/>
        <v/>
      </c>
    </row>
    <row r="143" spans="1:42" s="76" customFormat="1" x14ac:dyDescent="0.25">
      <c r="A143" s="78">
        <f t="shared" si="98"/>
        <v>137</v>
      </c>
      <c r="B143" s="79"/>
      <c r="C143" s="79"/>
      <c r="D143" s="61"/>
      <c r="E143" s="180" t="str">
        <f>_xlfn.IFNA(HLOOKUP(TEXT(C143,"#"),Table_Conduit[#All],2,FALSE),"")</f>
        <v/>
      </c>
      <c r="F143" s="63" t="str">
        <f t="shared" si="99"/>
        <v/>
      </c>
      <c r="G143" s="61"/>
      <c r="H143" s="180" t="str">
        <f>_xlfn.IFNA(IF(HLOOKUP(TEXT(C143,"#"),Table_BoxMaterial[#All],2,FALSE)=0,"",HLOOKUP(TEXT(C143,"#"),Table_BoxMaterial[#All],2,FALSE)),"")</f>
        <v/>
      </c>
      <c r="I143" s="183" t="str">
        <f>_xlfn.IFNA(HLOOKUP(TEXT(C143,"#"),Table_MountingKits[#All],2,FALSE),"")</f>
        <v/>
      </c>
      <c r="J143" s="183" t="str">
        <f>_xlfn.IFNA(HLOOKUP(H143,Table_BoxColors[#All],2,FALSE),"")</f>
        <v/>
      </c>
      <c r="K143" s="61" t="str">
        <f t="shared" si="100"/>
        <v/>
      </c>
      <c r="L143" s="64" t="str">
        <f t="shared" si="101"/>
        <v/>
      </c>
      <c r="M143" s="185" t="str">
        <f>_xlfn.IFNA("E-"&amp;VLOOKUP(C143,Table_PN_DeviceType[],2,TRUE),"")&amp;IF(D143&lt;&gt;"",IF(D143&gt;99,D143,IF(D143&gt;9,"0"&amp;D143,"00"&amp;D143))&amp;VLOOKUP(E143,Table_PN_ConduitSize[],2,FALSE)&amp;VLOOKUP(F143,Table_PN_ConduitColor[],2,FALSE)&amp;IF(G143&lt;10,"0"&amp;G143,G143)&amp;VLOOKUP(H143,Table_PN_BoxMaterial[],2,FALSE)&amp;IF(I143&lt;&gt;"",VLOOKUP(I143,Table_PN_MountingKit[],2,FALSE)&amp;IF(OR(J143="Yes"),VLOOKUP(F143,Table_PN_BoxColor[],2,FALSE),"")&amp;VLOOKUP(K143,Table_PN_CircuitBreaker[],2,FALSE),""),"")</f>
        <v/>
      </c>
      <c r="N143" s="65"/>
      <c r="O143" s="65"/>
      <c r="P143" s="65"/>
      <c r="Q143" s="65"/>
      <c r="R143" s="65"/>
      <c r="S143" s="170" t="str">
        <f>IFERROR(VLOOKUP(C143,Table_DevicePN[],2,FALSE),"")</f>
        <v/>
      </c>
      <c r="T143" s="66" t="str">
        <f t="shared" si="102"/>
        <v/>
      </c>
      <c r="U143" s="80"/>
      <c r="V143" s="81" t="str">
        <f t="shared" si="103"/>
        <v/>
      </c>
      <c r="W143" s="65" t="str">
        <f t="shared" si="104"/>
        <v/>
      </c>
      <c r="X143" s="65" t="str">
        <f t="shared" si="105"/>
        <v/>
      </c>
      <c r="Y143" s="82" t="str">
        <f t="shared" si="106"/>
        <v/>
      </c>
      <c r="Z143" s="83" t="str">
        <f t="shared" si="107"/>
        <v/>
      </c>
      <c r="AA143" s="65" t="str">
        <f t="shared" si="108"/>
        <v/>
      </c>
      <c r="AB143" s="65" t="str">
        <f t="shared" si="109"/>
        <v/>
      </c>
      <c r="AC143" s="65" t="str">
        <f t="shared" si="110"/>
        <v/>
      </c>
      <c r="AD143" s="84" t="str">
        <f t="shared" si="111"/>
        <v/>
      </c>
      <c r="AE143" s="85" t="str">
        <f t="shared" si="112"/>
        <v/>
      </c>
      <c r="AF143" s="85" t="str">
        <f t="shared" si="113"/>
        <v/>
      </c>
      <c r="AG143" s="86" t="str">
        <f t="shared" si="114"/>
        <v/>
      </c>
      <c r="AH143" s="87" t="str">
        <f t="shared" si="115"/>
        <v/>
      </c>
      <c r="AI143" s="84" t="str">
        <f t="shared" si="116"/>
        <v/>
      </c>
      <c r="AJ143" s="84" t="str">
        <f t="shared" si="117"/>
        <v/>
      </c>
      <c r="AK143" s="88" t="str">
        <f t="shared" si="118"/>
        <v/>
      </c>
      <c r="AL143" s="65" t="str">
        <f t="shared" si="119"/>
        <v/>
      </c>
      <c r="AM143" s="84" t="str">
        <f t="shared" si="120"/>
        <v/>
      </c>
      <c r="AN143" s="85" t="str">
        <f t="shared" si="121"/>
        <v/>
      </c>
      <c r="AO143" s="85" t="str">
        <f t="shared" si="122"/>
        <v/>
      </c>
      <c r="AP143" s="86" t="str">
        <f t="shared" si="123"/>
        <v/>
      </c>
    </row>
    <row r="144" spans="1:42" s="76" customFormat="1" x14ac:dyDescent="0.25">
      <c r="A144" s="78">
        <f t="shared" si="98"/>
        <v>138</v>
      </c>
      <c r="B144" s="79"/>
      <c r="C144" s="79"/>
      <c r="D144" s="61"/>
      <c r="E144" s="180" t="str">
        <f>_xlfn.IFNA(HLOOKUP(TEXT(C144,"#"),Table_Conduit[#All],2,FALSE),"")</f>
        <v/>
      </c>
      <c r="F144" s="63" t="str">
        <f t="shared" si="99"/>
        <v/>
      </c>
      <c r="G144" s="61"/>
      <c r="H144" s="180" t="str">
        <f>_xlfn.IFNA(IF(HLOOKUP(TEXT(C144,"#"),Table_BoxMaterial[#All],2,FALSE)=0,"",HLOOKUP(TEXT(C144,"#"),Table_BoxMaterial[#All],2,FALSE)),"")</f>
        <v/>
      </c>
      <c r="I144" s="183" t="str">
        <f>_xlfn.IFNA(HLOOKUP(TEXT(C144,"#"),Table_MountingKits[#All],2,FALSE),"")</f>
        <v/>
      </c>
      <c r="J144" s="183" t="str">
        <f>_xlfn.IFNA(HLOOKUP(H144,Table_BoxColors[#All],2,FALSE),"")</f>
        <v/>
      </c>
      <c r="K144" s="61" t="str">
        <f t="shared" si="100"/>
        <v/>
      </c>
      <c r="L144" s="64" t="str">
        <f t="shared" si="101"/>
        <v/>
      </c>
      <c r="M144" s="185" t="str">
        <f>_xlfn.IFNA("E-"&amp;VLOOKUP(C144,Table_PN_DeviceType[],2,TRUE),"")&amp;IF(D144&lt;&gt;"",IF(D144&gt;99,D144,IF(D144&gt;9,"0"&amp;D144,"00"&amp;D144))&amp;VLOOKUP(E144,Table_PN_ConduitSize[],2,FALSE)&amp;VLOOKUP(F144,Table_PN_ConduitColor[],2,FALSE)&amp;IF(G144&lt;10,"0"&amp;G144,G144)&amp;VLOOKUP(H144,Table_PN_BoxMaterial[],2,FALSE)&amp;IF(I144&lt;&gt;"",VLOOKUP(I144,Table_PN_MountingKit[],2,FALSE)&amp;IF(OR(J144="Yes"),VLOOKUP(F144,Table_PN_BoxColor[],2,FALSE),"")&amp;VLOOKUP(K144,Table_PN_CircuitBreaker[],2,FALSE),""),"")</f>
        <v/>
      </c>
      <c r="N144" s="65"/>
      <c r="O144" s="65"/>
      <c r="P144" s="65"/>
      <c r="Q144" s="65"/>
      <c r="R144" s="65"/>
      <c r="S144" s="170" t="str">
        <f>IFERROR(VLOOKUP(C144,Table_DevicePN[],2,FALSE),"")</f>
        <v/>
      </c>
      <c r="T144" s="66" t="str">
        <f t="shared" si="102"/>
        <v/>
      </c>
      <c r="U144" s="80"/>
      <c r="V144" s="81" t="str">
        <f t="shared" si="103"/>
        <v/>
      </c>
      <c r="W144" s="65" t="str">
        <f t="shared" si="104"/>
        <v/>
      </c>
      <c r="X144" s="65" t="str">
        <f t="shared" si="105"/>
        <v/>
      </c>
      <c r="Y144" s="82" t="str">
        <f t="shared" si="106"/>
        <v/>
      </c>
      <c r="Z144" s="83" t="str">
        <f t="shared" si="107"/>
        <v/>
      </c>
      <c r="AA144" s="65" t="str">
        <f t="shared" si="108"/>
        <v/>
      </c>
      <c r="AB144" s="65" t="str">
        <f t="shared" si="109"/>
        <v/>
      </c>
      <c r="AC144" s="65" t="str">
        <f t="shared" si="110"/>
        <v/>
      </c>
      <c r="AD144" s="84" t="str">
        <f t="shared" si="111"/>
        <v/>
      </c>
      <c r="AE144" s="85" t="str">
        <f t="shared" si="112"/>
        <v/>
      </c>
      <c r="AF144" s="85" t="str">
        <f t="shared" si="113"/>
        <v/>
      </c>
      <c r="AG144" s="86" t="str">
        <f t="shared" si="114"/>
        <v/>
      </c>
      <c r="AH144" s="87" t="str">
        <f t="shared" si="115"/>
        <v/>
      </c>
      <c r="AI144" s="84" t="str">
        <f t="shared" si="116"/>
        <v/>
      </c>
      <c r="AJ144" s="84" t="str">
        <f t="shared" si="117"/>
        <v/>
      </c>
      <c r="AK144" s="88" t="str">
        <f t="shared" si="118"/>
        <v/>
      </c>
      <c r="AL144" s="65" t="str">
        <f t="shared" si="119"/>
        <v/>
      </c>
      <c r="AM144" s="84" t="str">
        <f t="shared" si="120"/>
        <v/>
      </c>
      <c r="AN144" s="85" t="str">
        <f t="shared" si="121"/>
        <v/>
      </c>
      <c r="AO144" s="85" t="str">
        <f t="shared" si="122"/>
        <v/>
      </c>
      <c r="AP144" s="86" t="str">
        <f t="shared" si="123"/>
        <v/>
      </c>
    </row>
    <row r="145" spans="1:42" s="76" customFormat="1" x14ac:dyDescent="0.25">
      <c r="A145" s="78">
        <f t="shared" si="98"/>
        <v>139</v>
      </c>
      <c r="B145" s="79"/>
      <c r="C145" s="79"/>
      <c r="D145" s="61"/>
      <c r="E145" s="180" t="str">
        <f>_xlfn.IFNA(HLOOKUP(TEXT(C145,"#"),Table_Conduit[#All],2,FALSE),"")</f>
        <v/>
      </c>
      <c r="F145" s="63" t="str">
        <f t="shared" si="99"/>
        <v/>
      </c>
      <c r="G145" s="61"/>
      <c r="H145" s="180" t="str">
        <f>_xlfn.IFNA(IF(HLOOKUP(TEXT(C145,"#"),Table_BoxMaterial[#All],2,FALSE)=0,"",HLOOKUP(TEXT(C145,"#"),Table_BoxMaterial[#All],2,FALSE)),"")</f>
        <v/>
      </c>
      <c r="I145" s="183" t="str">
        <f>_xlfn.IFNA(HLOOKUP(TEXT(C145,"#"),Table_MountingKits[#All],2,FALSE),"")</f>
        <v/>
      </c>
      <c r="J145" s="183" t="str">
        <f>_xlfn.IFNA(HLOOKUP(H145,Table_BoxColors[#All],2,FALSE),"")</f>
        <v/>
      </c>
      <c r="K145" s="61" t="str">
        <f t="shared" si="100"/>
        <v/>
      </c>
      <c r="L145" s="64" t="str">
        <f t="shared" si="101"/>
        <v/>
      </c>
      <c r="M145" s="185" t="str">
        <f>_xlfn.IFNA("E-"&amp;VLOOKUP(C145,Table_PN_DeviceType[],2,TRUE),"")&amp;IF(D145&lt;&gt;"",IF(D145&gt;99,D145,IF(D145&gt;9,"0"&amp;D145,"00"&amp;D145))&amp;VLOOKUP(E145,Table_PN_ConduitSize[],2,FALSE)&amp;VLOOKUP(F145,Table_PN_ConduitColor[],2,FALSE)&amp;IF(G145&lt;10,"0"&amp;G145,G145)&amp;VLOOKUP(H145,Table_PN_BoxMaterial[],2,FALSE)&amp;IF(I145&lt;&gt;"",VLOOKUP(I145,Table_PN_MountingKit[],2,FALSE)&amp;IF(OR(J145="Yes"),VLOOKUP(F145,Table_PN_BoxColor[],2,FALSE),"")&amp;VLOOKUP(K145,Table_PN_CircuitBreaker[],2,FALSE),""),"")</f>
        <v/>
      </c>
      <c r="N145" s="65"/>
      <c r="O145" s="65"/>
      <c r="P145" s="65"/>
      <c r="Q145" s="65"/>
      <c r="R145" s="65"/>
      <c r="S145" s="170" t="str">
        <f>IFERROR(VLOOKUP(C145,Table_DevicePN[],2,FALSE),"")</f>
        <v/>
      </c>
      <c r="T145" s="66" t="str">
        <f t="shared" si="102"/>
        <v/>
      </c>
      <c r="U145" s="80"/>
      <c r="V145" s="81" t="str">
        <f t="shared" si="103"/>
        <v/>
      </c>
      <c r="W145" s="65" t="str">
        <f t="shared" si="104"/>
        <v/>
      </c>
      <c r="X145" s="65" t="str">
        <f t="shared" si="105"/>
        <v/>
      </c>
      <c r="Y145" s="82" t="str">
        <f t="shared" si="106"/>
        <v/>
      </c>
      <c r="Z145" s="83" t="str">
        <f t="shared" si="107"/>
        <v/>
      </c>
      <c r="AA145" s="65" t="str">
        <f t="shared" si="108"/>
        <v/>
      </c>
      <c r="AB145" s="65" t="str">
        <f t="shared" si="109"/>
        <v/>
      </c>
      <c r="AC145" s="65" t="str">
        <f t="shared" si="110"/>
        <v/>
      </c>
      <c r="AD145" s="84" t="str">
        <f t="shared" si="111"/>
        <v/>
      </c>
      <c r="AE145" s="85" t="str">
        <f t="shared" si="112"/>
        <v/>
      </c>
      <c r="AF145" s="85" t="str">
        <f t="shared" si="113"/>
        <v/>
      </c>
      <c r="AG145" s="86" t="str">
        <f t="shared" si="114"/>
        <v/>
      </c>
      <c r="AH145" s="87" t="str">
        <f t="shared" si="115"/>
        <v/>
      </c>
      <c r="AI145" s="84" t="str">
        <f t="shared" si="116"/>
        <v/>
      </c>
      <c r="AJ145" s="84" t="str">
        <f t="shared" si="117"/>
        <v/>
      </c>
      <c r="AK145" s="88" t="str">
        <f t="shared" si="118"/>
        <v/>
      </c>
      <c r="AL145" s="65" t="str">
        <f t="shared" si="119"/>
        <v/>
      </c>
      <c r="AM145" s="84" t="str">
        <f t="shared" si="120"/>
        <v/>
      </c>
      <c r="AN145" s="85" t="str">
        <f t="shared" si="121"/>
        <v/>
      </c>
      <c r="AO145" s="85" t="str">
        <f t="shared" si="122"/>
        <v/>
      </c>
      <c r="AP145" s="86" t="str">
        <f t="shared" si="123"/>
        <v/>
      </c>
    </row>
    <row r="146" spans="1:42" s="76" customFormat="1" x14ac:dyDescent="0.25">
      <c r="A146" s="78">
        <f t="shared" si="98"/>
        <v>140</v>
      </c>
      <c r="B146" s="79"/>
      <c r="C146" s="79"/>
      <c r="D146" s="61"/>
      <c r="E146" s="180" t="str">
        <f>_xlfn.IFNA(HLOOKUP(TEXT(C146,"#"),Table_Conduit[#All],2,FALSE),"")</f>
        <v/>
      </c>
      <c r="F146" s="63" t="str">
        <f t="shared" si="99"/>
        <v/>
      </c>
      <c r="G146" s="61"/>
      <c r="H146" s="180" t="str">
        <f>_xlfn.IFNA(IF(HLOOKUP(TEXT(C146,"#"),Table_BoxMaterial[#All],2,FALSE)=0,"",HLOOKUP(TEXT(C146,"#"),Table_BoxMaterial[#All],2,FALSE)),"")</f>
        <v/>
      </c>
      <c r="I146" s="183" t="str">
        <f>_xlfn.IFNA(HLOOKUP(TEXT(C146,"#"),Table_MountingKits[#All],2,FALSE),"")</f>
        <v/>
      </c>
      <c r="J146" s="183" t="str">
        <f>_xlfn.IFNA(HLOOKUP(H146,Table_BoxColors[#All],2,FALSE),"")</f>
        <v/>
      </c>
      <c r="K146" s="61" t="str">
        <f t="shared" si="100"/>
        <v/>
      </c>
      <c r="L146" s="64" t="str">
        <f t="shared" si="101"/>
        <v/>
      </c>
      <c r="M146" s="185" t="str">
        <f>_xlfn.IFNA("E-"&amp;VLOOKUP(C146,Table_PN_DeviceType[],2,TRUE),"")&amp;IF(D146&lt;&gt;"",IF(D146&gt;99,D146,IF(D146&gt;9,"0"&amp;D146,"00"&amp;D146))&amp;VLOOKUP(E146,Table_PN_ConduitSize[],2,FALSE)&amp;VLOOKUP(F146,Table_PN_ConduitColor[],2,FALSE)&amp;IF(G146&lt;10,"0"&amp;G146,G146)&amp;VLOOKUP(H146,Table_PN_BoxMaterial[],2,FALSE)&amp;IF(I146&lt;&gt;"",VLOOKUP(I146,Table_PN_MountingKit[],2,FALSE)&amp;IF(OR(J146="Yes"),VLOOKUP(F146,Table_PN_BoxColor[],2,FALSE),"")&amp;VLOOKUP(K146,Table_PN_CircuitBreaker[],2,FALSE),""),"")</f>
        <v/>
      </c>
      <c r="N146" s="65"/>
      <c r="O146" s="65"/>
      <c r="P146" s="65"/>
      <c r="Q146" s="65"/>
      <c r="R146" s="65"/>
      <c r="S146" s="170" t="str">
        <f>IFERROR(VLOOKUP(C146,Table_DevicePN[],2,FALSE),"")</f>
        <v/>
      </c>
      <c r="T146" s="66" t="str">
        <f t="shared" si="102"/>
        <v/>
      </c>
      <c r="U146" s="80"/>
      <c r="V146" s="81" t="str">
        <f t="shared" si="103"/>
        <v/>
      </c>
      <c r="W146" s="65" t="str">
        <f t="shared" si="104"/>
        <v/>
      </c>
      <c r="X146" s="65" t="str">
        <f t="shared" si="105"/>
        <v/>
      </c>
      <c r="Y146" s="82" t="str">
        <f t="shared" si="106"/>
        <v/>
      </c>
      <c r="Z146" s="83" t="str">
        <f t="shared" si="107"/>
        <v/>
      </c>
      <c r="AA146" s="65" t="str">
        <f t="shared" si="108"/>
        <v/>
      </c>
      <c r="AB146" s="65" t="str">
        <f t="shared" si="109"/>
        <v/>
      </c>
      <c r="AC146" s="65" t="str">
        <f t="shared" si="110"/>
        <v/>
      </c>
      <c r="AD146" s="84" t="str">
        <f t="shared" si="111"/>
        <v/>
      </c>
      <c r="AE146" s="85" t="str">
        <f t="shared" si="112"/>
        <v/>
      </c>
      <c r="AF146" s="85" t="str">
        <f t="shared" si="113"/>
        <v/>
      </c>
      <c r="AG146" s="86" t="str">
        <f t="shared" si="114"/>
        <v/>
      </c>
      <c r="AH146" s="87" t="str">
        <f t="shared" si="115"/>
        <v/>
      </c>
      <c r="AI146" s="84" t="str">
        <f t="shared" si="116"/>
        <v/>
      </c>
      <c r="AJ146" s="84" t="str">
        <f t="shared" si="117"/>
        <v/>
      </c>
      <c r="AK146" s="88" t="str">
        <f t="shared" si="118"/>
        <v/>
      </c>
      <c r="AL146" s="65" t="str">
        <f t="shared" si="119"/>
        <v/>
      </c>
      <c r="AM146" s="84" t="str">
        <f t="shared" si="120"/>
        <v/>
      </c>
      <c r="AN146" s="85" t="str">
        <f t="shared" si="121"/>
        <v/>
      </c>
      <c r="AO146" s="85" t="str">
        <f t="shared" si="122"/>
        <v/>
      </c>
      <c r="AP146" s="86" t="str">
        <f t="shared" si="123"/>
        <v/>
      </c>
    </row>
    <row r="147" spans="1:42" s="76" customFormat="1" x14ac:dyDescent="0.25">
      <c r="A147" s="78">
        <f t="shared" si="98"/>
        <v>141</v>
      </c>
      <c r="B147" s="79"/>
      <c r="C147" s="79"/>
      <c r="D147" s="61"/>
      <c r="E147" s="180" t="str">
        <f>_xlfn.IFNA(HLOOKUP(TEXT(C147,"#"),Table_Conduit[#All],2,FALSE),"")</f>
        <v/>
      </c>
      <c r="F147" s="63" t="str">
        <f t="shared" si="99"/>
        <v/>
      </c>
      <c r="G147" s="61"/>
      <c r="H147" s="180" t="str">
        <f>_xlfn.IFNA(IF(HLOOKUP(TEXT(C147,"#"),Table_BoxMaterial[#All],2,FALSE)=0,"",HLOOKUP(TEXT(C147,"#"),Table_BoxMaterial[#All],2,FALSE)),"")</f>
        <v/>
      </c>
      <c r="I147" s="183" t="str">
        <f>_xlfn.IFNA(HLOOKUP(TEXT(C147,"#"),Table_MountingKits[#All],2,FALSE),"")</f>
        <v/>
      </c>
      <c r="J147" s="183" t="str">
        <f>_xlfn.IFNA(HLOOKUP(H147,Table_BoxColors[#All],2,FALSE),"")</f>
        <v/>
      </c>
      <c r="K147" s="61" t="str">
        <f t="shared" si="100"/>
        <v/>
      </c>
      <c r="L147" s="64" t="str">
        <f t="shared" si="101"/>
        <v/>
      </c>
      <c r="M147" s="185" t="str">
        <f>_xlfn.IFNA("E-"&amp;VLOOKUP(C147,Table_PN_DeviceType[],2,TRUE),"")&amp;IF(D147&lt;&gt;"",IF(D147&gt;99,D147,IF(D147&gt;9,"0"&amp;D147,"00"&amp;D147))&amp;VLOOKUP(E147,Table_PN_ConduitSize[],2,FALSE)&amp;VLOOKUP(F147,Table_PN_ConduitColor[],2,FALSE)&amp;IF(G147&lt;10,"0"&amp;G147,G147)&amp;VLOOKUP(H147,Table_PN_BoxMaterial[],2,FALSE)&amp;IF(I147&lt;&gt;"",VLOOKUP(I147,Table_PN_MountingKit[],2,FALSE)&amp;IF(OR(J147="Yes"),VLOOKUP(F147,Table_PN_BoxColor[],2,FALSE),"")&amp;VLOOKUP(K147,Table_PN_CircuitBreaker[],2,FALSE),""),"")</f>
        <v/>
      </c>
      <c r="N147" s="65"/>
      <c r="O147" s="65"/>
      <c r="P147" s="65"/>
      <c r="Q147" s="65"/>
      <c r="R147" s="65"/>
      <c r="S147" s="170" t="str">
        <f>IFERROR(VLOOKUP(C147,Table_DevicePN[],2,FALSE),"")</f>
        <v/>
      </c>
      <c r="T147" s="66" t="str">
        <f t="shared" si="102"/>
        <v/>
      </c>
      <c r="U147" s="80"/>
      <c r="V147" s="81" t="str">
        <f t="shared" si="103"/>
        <v/>
      </c>
      <c r="W147" s="65" t="str">
        <f t="shared" si="104"/>
        <v/>
      </c>
      <c r="X147" s="65" t="str">
        <f t="shared" si="105"/>
        <v/>
      </c>
      <c r="Y147" s="82" t="str">
        <f t="shared" si="106"/>
        <v/>
      </c>
      <c r="Z147" s="83" t="str">
        <f t="shared" si="107"/>
        <v/>
      </c>
      <c r="AA147" s="65" t="str">
        <f t="shared" si="108"/>
        <v/>
      </c>
      <c r="AB147" s="65" t="str">
        <f t="shared" si="109"/>
        <v/>
      </c>
      <c r="AC147" s="65" t="str">
        <f t="shared" si="110"/>
        <v/>
      </c>
      <c r="AD147" s="84" t="str">
        <f t="shared" si="111"/>
        <v/>
      </c>
      <c r="AE147" s="85" t="str">
        <f t="shared" si="112"/>
        <v/>
      </c>
      <c r="AF147" s="85" t="str">
        <f t="shared" si="113"/>
        <v/>
      </c>
      <c r="AG147" s="86" t="str">
        <f t="shared" si="114"/>
        <v/>
      </c>
      <c r="AH147" s="87" t="str">
        <f t="shared" si="115"/>
        <v/>
      </c>
      <c r="AI147" s="84" t="str">
        <f t="shared" si="116"/>
        <v/>
      </c>
      <c r="AJ147" s="84" t="str">
        <f t="shared" si="117"/>
        <v/>
      </c>
      <c r="AK147" s="88" t="str">
        <f t="shared" si="118"/>
        <v/>
      </c>
      <c r="AL147" s="65" t="str">
        <f t="shared" si="119"/>
        <v/>
      </c>
      <c r="AM147" s="84" t="str">
        <f t="shared" si="120"/>
        <v/>
      </c>
      <c r="AN147" s="85" t="str">
        <f t="shared" si="121"/>
        <v/>
      </c>
      <c r="AO147" s="85" t="str">
        <f t="shared" si="122"/>
        <v/>
      </c>
      <c r="AP147" s="86" t="str">
        <f t="shared" si="123"/>
        <v/>
      </c>
    </row>
    <row r="148" spans="1:42" s="76" customFormat="1" x14ac:dyDescent="0.25">
      <c r="A148" s="78">
        <f t="shared" si="98"/>
        <v>142</v>
      </c>
      <c r="B148" s="79"/>
      <c r="C148" s="79"/>
      <c r="D148" s="61"/>
      <c r="E148" s="180" t="str">
        <f>_xlfn.IFNA(HLOOKUP(TEXT(C148,"#"),Table_Conduit[#All],2,FALSE),"")</f>
        <v/>
      </c>
      <c r="F148" s="63" t="str">
        <f t="shared" si="99"/>
        <v/>
      </c>
      <c r="G148" s="61"/>
      <c r="H148" s="180" t="str">
        <f>_xlfn.IFNA(IF(HLOOKUP(TEXT(C148,"#"),Table_BoxMaterial[#All],2,FALSE)=0,"",HLOOKUP(TEXT(C148,"#"),Table_BoxMaterial[#All],2,FALSE)),"")</f>
        <v/>
      </c>
      <c r="I148" s="183" t="str">
        <f>_xlfn.IFNA(HLOOKUP(TEXT(C148,"#"),Table_MountingKits[#All],2,FALSE),"")</f>
        <v/>
      </c>
      <c r="J148" s="183" t="str">
        <f>_xlfn.IFNA(HLOOKUP(H148,Table_BoxColors[#All],2,FALSE),"")</f>
        <v/>
      </c>
      <c r="K148" s="61" t="str">
        <f t="shared" si="100"/>
        <v/>
      </c>
      <c r="L148" s="64" t="str">
        <f t="shared" si="101"/>
        <v/>
      </c>
      <c r="M148" s="185" t="str">
        <f>_xlfn.IFNA("E-"&amp;VLOOKUP(C148,Table_PN_DeviceType[],2,TRUE),"")&amp;IF(D148&lt;&gt;"",IF(D148&gt;99,D148,IF(D148&gt;9,"0"&amp;D148,"00"&amp;D148))&amp;VLOOKUP(E148,Table_PN_ConduitSize[],2,FALSE)&amp;VLOOKUP(F148,Table_PN_ConduitColor[],2,FALSE)&amp;IF(G148&lt;10,"0"&amp;G148,G148)&amp;VLOOKUP(H148,Table_PN_BoxMaterial[],2,FALSE)&amp;IF(I148&lt;&gt;"",VLOOKUP(I148,Table_PN_MountingKit[],2,FALSE)&amp;IF(OR(J148="Yes"),VLOOKUP(F148,Table_PN_BoxColor[],2,FALSE),"")&amp;VLOOKUP(K148,Table_PN_CircuitBreaker[],2,FALSE),""),"")</f>
        <v/>
      </c>
      <c r="N148" s="65"/>
      <c r="O148" s="65"/>
      <c r="P148" s="65"/>
      <c r="Q148" s="65"/>
      <c r="R148" s="65"/>
      <c r="S148" s="170" t="str">
        <f>IFERROR(VLOOKUP(C148,Table_DevicePN[],2,FALSE),"")</f>
        <v/>
      </c>
      <c r="T148" s="66" t="str">
        <f t="shared" si="102"/>
        <v/>
      </c>
      <c r="U148" s="80"/>
      <c r="V148" s="81" t="str">
        <f t="shared" si="103"/>
        <v/>
      </c>
      <c r="W148" s="65" t="str">
        <f t="shared" si="104"/>
        <v/>
      </c>
      <c r="X148" s="65" t="str">
        <f t="shared" si="105"/>
        <v/>
      </c>
      <c r="Y148" s="82" t="str">
        <f t="shared" si="106"/>
        <v/>
      </c>
      <c r="Z148" s="83" t="str">
        <f t="shared" si="107"/>
        <v/>
      </c>
      <c r="AA148" s="65" t="str">
        <f t="shared" si="108"/>
        <v/>
      </c>
      <c r="AB148" s="65" t="str">
        <f t="shared" si="109"/>
        <v/>
      </c>
      <c r="AC148" s="65" t="str">
        <f t="shared" si="110"/>
        <v/>
      </c>
      <c r="AD148" s="84" t="str">
        <f t="shared" si="111"/>
        <v/>
      </c>
      <c r="AE148" s="85" t="str">
        <f t="shared" si="112"/>
        <v/>
      </c>
      <c r="AF148" s="85" t="str">
        <f t="shared" si="113"/>
        <v/>
      </c>
      <c r="AG148" s="86" t="str">
        <f t="shared" si="114"/>
        <v/>
      </c>
      <c r="AH148" s="87" t="str">
        <f t="shared" si="115"/>
        <v/>
      </c>
      <c r="AI148" s="84" t="str">
        <f t="shared" si="116"/>
        <v/>
      </c>
      <c r="AJ148" s="84" t="str">
        <f t="shared" si="117"/>
        <v/>
      </c>
      <c r="AK148" s="88" t="str">
        <f t="shared" si="118"/>
        <v/>
      </c>
      <c r="AL148" s="65" t="str">
        <f t="shared" si="119"/>
        <v/>
      </c>
      <c r="AM148" s="84" t="str">
        <f t="shared" si="120"/>
        <v/>
      </c>
      <c r="AN148" s="85" t="str">
        <f t="shared" si="121"/>
        <v/>
      </c>
      <c r="AO148" s="85" t="str">
        <f t="shared" si="122"/>
        <v/>
      </c>
      <c r="AP148" s="86" t="str">
        <f t="shared" si="123"/>
        <v/>
      </c>
    </row>
    <row r="149" spans="1:42" s="76" customFormat="1" x14ac:dyDescent="0.25">
      <c r="A149" s="78">
        <f t="shared" si="98"/>
        <v>143</v>
      </c>
      <c r="B149" s="79"/>
      <c r="C149" s="79"/>
      <c r="D149" s="61"/>
      <c r="E149" s="180" t="str">
        <f>_xlfn.IFNA(HLOOKUP(TEXT(C149,"#"),Table_Conduit[#All],2,FALSE),"")</f>
        <v/>
      </c>
      <c r="F149" s="63" t="str">
        <f t="shared" si="99"/>
        <v/>
      </c>
      <c r="G149" s="61"/>
      <c r="H149" s="180" t="str">
        <f>_xlfn.IFNA(IF(HLOOKUP(TEXT(C149,"#"),Table_BoxMaterial[#All],2,FALSE)=0,"",HLOOKUP(TEXT(C149,"#"),Table_BoxMaterial[#All],2,FALSE)),"")</f>
        <v/>
      </c>
      <c r="I149" s="183" t="str">
        <f>_xlfn.IFNA(HLOOKUP(TEXT(C149,"#"),Table_MountingKits[#All],2,FALSE),"")</f>
        <v/>
      </c>
      <c r="J149" s="183" t="str">
        <f>_xlfn.IFNA(HLOOKUP(H149,Table_BoxColors[#All],2,FALSE),"")</f>
        <v/>
      </c>
      <c r="K149" s="61" t="str">
        <f t="shared" si="100"/>
        <v/>
      </c>
      <c r="L149" s="64" t="str">
        <f t="shared" si="101"/>
        <v/>
      </c>
      <c r="M149" s="185" t="str">
        <f>_xlfn.IFNA("E-"&amp;VLOOKUP(C149,Table_PN_DeviceType[],2,TRUE),"")&amp;IF(D149&lt;&gt;"",IF(D149&gt;99,D149,IF(D149&gt;9,"0"&amp;D149,"00"&amp;D149))&amp;VLOOKUP(E149,Table_PN_ConduitSize[],2,FALSE)&amp;VLOOKUP(F149,Table_PN_ConduitColor[],2,FALSE)&amp;IF(G149&lt;10,"0"&amp;G149,G149)&amp;VLOOKUP(H149,Table_PN_BoxMaterial[],2,FALSE)&amp;IF(I149&lt;&gt;"",VLOOKUP(I149,Table_PN_MountingKit[],2,FALSE)&amp;IF(OR(J149="Yes"),VLOOKUP(F149,Table_PN_BoxColor[],2,FALSE),"")&amp;VLOOKUP(K149,Table_PN_CircuitBreaker[],2,FALSE),""),"")</f>
        <v/>
      </c>
      <c r="N149" s="65"/>
      <c r="O149" s="65"/>
      <c r="P149" s="65"/>
      <c r="Q149" s="65"/>
      <c r="R149" s="65"/>
      <c r="S149" s="170" t="str">
        <f>IFERROR(VLOOKUP(C149,Table_DevicePN[],2,FALSE),"")</f>
        <v/>
      </c>
      <c r="T149" s="66" t="str">
        <f t="shared" si="102"/>
        <v/>
      </c>
      <c r="U149" s="80"/>
      <c r="V149" s="81" t="str">
        <f t="shared" si="103"/>
        <v/>
      </c>
      <c r="W149" s="65" t="str">
        <f t="shared" si="104"/>
        <v/>
      </c>
      <c r="X149" s="65" t="str">
        <f t="shared" si="105"/>
        <v/>
      </c>
      <c r="Y149" s="82" t="str">
        <f t="shared" si="106"/>
        <v/>
      </c>
      <c r="Z149" s="83" t="str">
        <f t="shared" si="107"/>
        <v/>
      </c>
      <c r="AA149" s="65" t="str">
        <f t="shared" si="108"/>
        <v/>
      </c>
      <c r="AB149" s="65" t="str">
        <f t="shared" si="109"/>
        <v/>
      </c>
      <c r="AC149" s="65" t="str">
        <f t="shared" si="110"/>
        <v/>
      </c>
      <c r="AD149" s="84" t="str">
        <f t="shared" si="111"/>
        <v/>
      </c>
      <c r="AE149" s="85" t="str">
        <f t="shared" si="112"/>
        <v/>
      </c>
      <c r="AF149" s="85" t="str">
        <f t="shared" si="113"/>
        <v/>
      </c>
      <c r="AG149" s="86" t="str">
        <f t="shared" si="114"/>
        <v/>
      </c>
      <c r="AH149" s="87" t="str">
        <f t="shared" si="115"/>
        <v/>
      </c>
      <c r="AI149" s="84" t="str">
        <f t="shared" si="116"/>
        <v/>
      </c>
      <c r="AJ149" s="84" t="str">
        <f t="shared" si="117"/>
        <v/>
      </c>
      <c r="AK149" s="88" t="str">
        <f t="shared" si="118"/>
        <v/>
      </c>
      <c r="AL149" s="65" t="str">
        <f t="shared" si="119"/>
        <v/>
      </c>
      <c r="AM149" s="84" t="str">
        <f t="shared" si="120"/>
        <v/>
      </c>
      <c r="AN149" s="85" t="str">
        <f t="shared" si="121"/>
        <v/>
      </c>
      <c r="AO149" s="85" t="str">
        <f t="shared" si="122"/>
        <v/>
      </c>
      <c r="AP149" s="86" t="str">
        <f t="shared" si="123"/>
        <v/>
      </c>
    </row>
    <row r="150" spans="1:42" s="76" customFormat="1" x14ac:dyDescent="0.25">
      <c r="A150" s="78">
        <f t="shared" si="98"/>
        <v>144</v>
      </c>
      <c r="B150" s="79"/>
      <c r="C150" s="79"/>
      <c r="D150" s="61"/>
      <c r="E150" s="180" t="str">
        <f>_xlfn.IFNA(HLOOKUP(TEXT(C150,"#"),Table_Conduit[#All],2,FALSE),"")</f>
        <v/>
      </c>
      <c r="F150" s="63" t="str">
        <f t="shared" si="99"/>
        <v/>
      </c>
      <c r="G150" s="61"/>
      <c r="H150" s="180" t="str">
        <f>_xlfn.IFNA(IF(HLOOKUP(TEXT(C150,"#"),Table_BoxMaterial[#All],2,FALSE)=0,"",HLOOKUP(TEXT(C150,"#"),Table_BoxMaterial[#All],2,FALSE)),"")</f>
        <v/>
      </c>
      <c r="I150" s="183" t="str">
        <f>_xlfn.IFNA(HLOOKUP(TEXT(C150,"#"),Table_MountingKits[#All],2,FALSE),"")</f>
        <v/>
      </c>
      <c r="J150" s="183" t="str">
        <f>_xlfn.IFNA(HLOOKUP(H150,Table_BoxColors[#All],2,FALSE),"")</f>
        <v/>
      </c>
      <c r="K150" s="61" t="str">
        <f t="shared" si="100"/>
        <v/>
      </c>
      <c r="L150" s="64" t="str">
        <f t="shared" si="101"/>
        <v/>
      </c>
      <c r="M150" s="185" t="str">
        <f>_xlfn.IFNA("E-"&amp;VLOOKUP(C150,Table_PN_DeviceType[],2,TRUE),"")&amp;IF(D150&lt;&gt;"",IF(D150&gt;99,D150,IF(D150&gt;9,"0"&amp;D150,"00"&amp;D150))&amp;VLOOKUP(E150,Table_PN_ConduitSize[],2,FALSE)&amp;VLOOKUP(F150,Table_PN_ConduitColor[],2,FALSE)&amp;IF(G150&lt;10,"0"&amp;G150,G150)&amp;VLOOKUP(H150,Table_PN_BoxMaterial[],2,FALSE)&amp;IF(I150&lt;&gt;"",VLOOKUP(I150,Table_PN_MountingKit[],2,FALSE)&amp;IF(OR(J150="Yes"),VLOOKUP(F150,Table_PN_BoxColor[],2,FALSE),"")&amp;VLOOKUP(K150,Table_PN_CircuitBreaker[],2,FALSE),""),"")</f>
        <v/>
      </c>
      <c r="N150" s="65"/>
      <c r="O150" s="65"/>
      <c r="P150" s="65"/>
      <c r="Q150" s="65"/>
      <c r="R150" s="65"/>
      <c r="S150" s="170" t="str">
        <f>IFERROR(VLOOKUP(C150,Table_DevicePN[],2,FALSE),"")</f>
        <v/>
      </c>
      <c r="T150" s="66" t="str">
        <f t="shared" si="102"/>
        <v/>
      </c>
      <c r="U150" s="80"/>
      <c r="V150" s="81" t="str">
        <f t="shared" si="103"/>
        <v/>
      </c>
      <c r="W150" s="65" t="str">
        <f t="shared" si="104"/>
        <v/>
      </c>
      <c r="X150" s="65" t="str">
        <f t="shared" si="105"/>
        <v/>
      </c>
      <c r="Y150" s="82" t="str">
        <f t="shared" si="106"/>
        <v/>
      </c>
      <c r="Z150" s="83" t="str">
        <f t="shared" si="107"/>
        <v/>
      </c>
      <c r="AA150" s="65" t="str">
        <f t="shared" si="108"/>
        <v/>
      </c>
      <c r="AB150" s="65" t="str">
        <f t="shared" si="109"/>
        <v/>
      </c>
      <c r="AC150" s="65" t="str">
        <f t="shared" si="110"/>
        <v/>
      </c>
      <c r="AD150" s="84" t="str">
        <f t="shared" si="111"/>
        <v/>
      </c>
      <c r="AE150" s="85" t="str">
        <f t="shared" si="112"/>
        <v/>
      </c>
      <c r="AF150" s="85" t="str">
        <f t="shared" si="113"/>
        <v/>
      </c>
      <c r="AG150" s="86" t="str">
        <f t="shared" si="114"/>
        <v/>
      </c>
      <c r="AH150" s="87" t="str">
        <f t="shared" si="115"/>
        <v/>
      </c>
      <c r="AI150" s="84" t="str">
        <f t="shared" si="116"/>
        <v/>
      </c>
      <c r="AJ150" s="84" t="str">
        <f t="shared" si="117"/>
        <v/>
      </c>
      <c r="AK150" s="88" t="str">
        <f t="shared" si="118"/>
        <v/>
      </c>
      <c r="AL150" s="65" t="str">
        <f t="shared" si="119"/>
        <v/>
      </c>
      <c r="AM150" s="84" t="str">
        <f t="shared" si="120"/>
        <v/>
      </c>
      <c r="AN150" s="85" t="str">
        <f t="shared" si="121"/>
        <v/>
      </c>
      <c r="AO150" s="85" t="str">
        <f t="shared" si="122"/>
        <v/>
      </c>
      <c r="AP150" s="86" t="str">
        <f t="shared" si="123"/>
        <v/>
      </c>
    </row>
    <row r="151" spans="1:42" s="76" customFormat="1" x14ac:dyDescent="0.25">
      <c r="A151" s="78">
        <f t="shared" si="98"/>
        <v>145</v>
      </c>
      <c r="B151" s="79"/>
      <c r="C151" s="79"/>
      <c r="D151" s="61"/>
      <c r="E151" s="180" t="str">
        <f>_xlfn.IFNA(HLOOKUP(TEXT(C151,"#"),Table_Conduit[#All],2,FALSE),"")</f>
        <v/>
      </c>
      <c r="F151" s="63" t="str">
        <f t="shared" si="99"/>
        <v/>
      </c>
      <c r="G151" s="61"/>
      <c r="H151" s="180" t="str">
        <f>_xlfn.IFNA(IF(HLOOKUP(TEXT(C151,"#"),Table_BoxMaterial[#All],2,FALSE)=0,"",HLOOKUP(TEXT(C151,"#"),Table_BoxMaterial[#All],2,FALSE)),"")</f>
        <v/>
      </c>
      <c r="I151" s="183" t="str">
        <f>_xlfn.IFNA(HLOOKUP(TEXT(C151,"#"),Table_MountingKits[#All],2,FALSE),"")</f>
        <v/>
      </c>
      <c r="J151" s="183" t="str">
        <f>_xlfn.IFNA(HLOOKUP(H151,Table_BoxColors[#All],2,FALSE),"")</f>
        <v/>
      </c>
      <c r="K151" s="61" t="str">
        <f t="shared" si="100"/>
        <v/>
      </c>
      <c r="L151" s="64" t="str">
        <f t="shared" si="101"/>
        <v/>
      </c>
      <c r="M151" s="185" t="str">
        <f>_xlfn.IFNA("E-"&amp;VLOOKUP(C151,Table_PN_DeviceType[],2,TRUE),"")&amp;IF(D151&lt;&gt;"",IF(D151&gt;99,D151,IF(D151&gt;9,"0"&amp;D151,"00"&amp;D151))&amp;VLOOKUP(E151,Table_PN_ConduitSize[],2,FALSE)&amp;VLOOKUP(F151,Table_PN_ConduitColor[],2,FALSE)&amp;IF(G151&lt;10,"0"&amp;G151,G151)&amp;VLOOKUP(H151,Table_PN_BoxMaterial[],2,FALSE)&amp;IF(I151&lt;&gt;"",VLOOKUP(I151,Table_PN_MountingKit[],2,FALSE)&amp;IF(OR(J151="Yes"),VLOOKUP(F151,Table_PN_BoxColor[],2,FALSE),"")&amp;VLOOKUP(K151,Table_PN_CircuitBreaker[],2,FALSE),""),"")</f>
        <v/>
      </c>
      <c r="N151" s="65"/>
      <c r="O151" s="65"/>
      <c r="P151" s="65"/>
      <c r="Q151" s="65"/>
      <c r="R151" s="65"/>
      <c r="S151" s="170" t="str">
        <f>IFERROR(VLOOKUP(C151,Table_DevicePN[],2,FALSE),"")</f>
        <v/>
      </c>
      <c r="T151" s="66" t="str">
        <f t="shared" si="102"/>
        <v/>
      </c>
      <c r="U151" s="80"/>
      <c r="V151" s="81" t="str">
        <f t="shared" si="103"/>
        <v/>
      </c>
      <c r="W151" s="65" t="str">
        <f t="shared" si="104"/>
        <v/>
      </c>
      <c r="X151" s="65" t="str">
        <f t="shared" si="105"/>
        <v/>
      </c>
      <c r="Y151" s="82" t="str">
        <f t="shared" si="106"/>
        <v/>
      </c>
      <c r="Z151" s="83" t="str">
        <f t="shared" si="107"/>
        <v/>
      </c>
      <c r="AA151" s="65" t="str">
        <f t="shared" si="108"/>
        <v/>
      </c>
      <c r="AB151" s="65" t="str">
        <f t="shared" si="109"/>
        <v/>
      </c>
      <c r="AC151" s="65" t="str">
        <f t="shared" si="110"/>
        <v/>
      </c>
      <c r="AD151" s="84" t="str">
        <f t="shared" si="111"/>
        <v/>
      </c>
      <c r="AE151" s="85" t="str">
        <f t="shared" si="112"/>
        <v/>
      </c>
      <c r="AF151" s="85" t="str">
        <f t="shared" si="113"/>
        <v/>
      </c>
      <c r="AG151" s="86" t="str">
        <f t="shared" si="114"/>
        <v/>
      </c>
      <c r="AH151" s="87" t="str">
        <f t="shared" si="115"/>
        <v/>
      </c>
      <c r="AI151" s="84" t="str">
        <f t="shared" si="116"/>
        <v/>
      </c>
      <c r="AJ151" s="84" t="str">
        <f t="shared" si="117"/>
        <v/>
      </c>
      <c r="AK151" s="88" t="str">
        <f t="shared" si="118"/>
        <v/>
      </c>
      <c r="AL151" s="65" t="str">
        <f t="shared" si="119"/>
        <v/>
      </c>
      <c r="AM151" s="84" t="str">
        <f t="shared" si="120"/>
        <v/>
      </c>
      <c r="AN151" s="85" t="str">
        <f t="shared" si="121"/>
        <v/>
      </c>
      <c r="AO151" s="85" t="str">
        <f t="shared" si="122"/>
        <v/>
      </c>
      <c r="AP151" s="86" t="str">
        <f t="shared" si="123"/>
        <v/>
      </c>
    </row>
    <row r="152" spans="1:42" s="76" customFormat="1" x14ac:dyDescent="0.25">
      <c r="A152" s="78">
        <f t="shared" si="98"/>
        <v>146</v>
      </c>
      <c r="B152" s="79"/>
      <c r="C152" s="79"/>
      <c r="D152" s="61"/>
      <c r="E152" s="180" t="str">
        <f>_xlfn.IFNA(HLOOKUP(TEXT(C152,"#"),Table_Conduit[#All],2,FALSE),"")</f>
        <v/>
      </c>
      <c r="F152" s="63" t="str">
        <f t="shared" si="99"/>
        <v/>
      </c>
      <c r="G152" s="61"/>
      <c r="H152" s="180" t="str">
        <f>_xlfn.IFNA(IF(HLOOKUP(TEXT(C152,"#"),Table_BoxMaterial[#All],2,FALSE)=0,"",HLOOKUP(TEXT(C152,"#"),Table_BoxMaterial[#All],2,FALSE)),"")</f>
        <v/>
      </c>
      <c r="I152" s="183" t="str">
        <f>_xlfn.IFNA(HLOOKUP(TEXT(C152,"#"),Table_MountingKits[#All],2,FALSE),"")</f>
        <v/>
      </c>
      <c r="J152" s="183" t="str">
        <f>_xlfn.IFNA(HLOOKUP(H152,Table_BoxColors[#All],2,FALSE),"")</f>
        <v/>
      </c>
      <c r="K152" s="61" t="str">
        <f t="shared" si="100"/>
        <v/>
      </c>
      <c r="L152" s="64" t="str">
        <f t="shared" si="101"/>
        <v/>
      </c>
      <c r="M152" s="185" t="str">
        <f>_xlfn.IFNA("E-"&amp;VLOOKUP(C152,Table_PN_DeviceType[],2,TRUE),"")&amp;IF(D152&lt;&gt;"",IF(D152&gt;99,D152,IF(D152&gt;9,"0"&amp;D152,"00"&amp;D152))&amp;VLOOKUP(E152,Table_PN_ConduitSize[],2,FALSE)&amp;VLOOKUP(F152,Table_PN_ConduitColor[],2,FALSE)&amp;IF(G152&lt;10,"0"&amp;G152,G152)&amp;VLOOKUP(H152,Table_PN_BoxMaterial[],2,FALSE)&amp;IF(I152&lt;&gt;"",VLOOKUP(I152,Table_PN_MountingKit[],2,FALSE)&amp;IF(OR(J152="Yes"),VLOOKUP(F152,Table_PN_BoxColor[],2,FALSE),"")&amp;VLOOKUP(K152,Table_PN_CircuitBreaker[],2,FALSE),""),"")</f>
        <v/>
      </c>
      <c r="N152" s="65"/>
      <c r="O152" s="65"/>
      <c r="P152" s="65"/>
      <c r="Q152" s="65"/>
      <c r="R152" s="65"/>
      <c r="S152" s="170" t="str">
        <f>IFERROR(VLOOKUP(C152,Table_DevicePN[],2,FALSE),"")</f>
        <v/>
      </c>
      <c r="T152" s="66" t="str">
        <f t="shared" si="102"/>
        <v/>
      </c>
      <c r="U152" s="80"/>
      <c r="V152" s="81" t="str">
        <f t="shared" si="103"/>
        <v/>
      </c>
      <c r="W152" s="65" t="str">
        <f t="shared" si="104"/>
        <v/>
      </c>
      <c r="X152" s="65" t="str">
        <f t="shared" si="105"/>
        <v/>
      </c>
      <c r="Y152" s="82" t="str">
        <f t="shared" si="106"/>
        <v/>
      </c>
      <c r="Z152" s="83" t="str">
        <f t="shared" si="107"/>
        <v/>
      </c>
      <c r="AA152" s="65" t="str">
        <f t="shared" si="108"/>
        <v/>
      </c>
      <c r="AB152" s="65" t="str">
        <f t="shared" si="109"/>
        <v/>
      </c>
      <c r="AC152" s="65" t="str">
        <f t="shared" si="110"/>
        <v/>
      </c>
      <c r="AD152" s="84" t="str">
        <f t="shared" si="111"/>
        <v/>
      </c>
      <c r="AE152" s="85" t="str">
        <f t="shared" si="112"/>
        <v/>
      </c>
      <c r="AF152" s="85" t="str">
        <f t="shared" si="113"/>
        <v/>
      </c>
      <c r="AG152" s="86" t="str">
        <f t="shared" si="114"/>
        <v/>
      </c>
      <c r="AH152" s="87" t="str">
        <f t="shared" si="115"/>
        <v/>
      </c>
      <c r="AI152" s="84" t="str">
        <f t="shared" si="116"/>
        <v/>
      </c>
      <c r="AJ152" s="84" t="str">
        <f t="shared" si="117"/>
        <v/>
      </c>
      <c r="AK152" s="88" t="str">
        <f t="shared" si="118"/>
        <v/>
      </c>
      <c r="AL152" s="65" t="str">
        <f t="shared" si="119"/>
        <v/>
      </c>
      <c r="AM152" s="84" t="str">
        <f t="shared" si="120"/>
        <v/>
      </c>
      <c r="AN152" s="85" t="str">
        <f t="shared" si="121"/>
        <v/>
      </c>
      <c r="AO152" s="85" t="str">
        <f t="shared" si="122"/>
        <v/>
      </c>
      <c r="AP152" s="86" t="str">
        <f t="shared" si="123"/>
        <v/>
      </c>
    </row>
    <row r="153" spans="1:42" s="76" customFormat="1" x14ac:dyDescent="0.25">
      <c r="A153" s="78">
        <f t="shared" si="98"/>
        <v>147</v>
      </c>
      <c r="B153" s="79"/>
      <c r="C153" s="79"/>
      <c r="D153" s="61"/>
      <c r="E153" s="180" t="str">
        <f>_xlfn.IFNA(HLOOKUP(TEXT(C153,"#"),Table_Conduit[#All],2,FALSE),"")</f>
        <v/>
      </c>
      <c r="F153" s="63" t="str">
        <f t="shared" si="99"/>
        <v/>
      </c>
      <c r="G153" s="61"/>
      <c r="H153" s="180" t="str">
        <f>_xlfn.IFNA(IF(HLOOKUP(TEXT(C153,"#"),Table_BoxMaterial[#All],2,FALSE)=0,"",HLOOKUP(TEXT(C153,"#"),Table_BoxMaterial[#All],2,FALSE)),"")</f>
        <v/>
      </c>
      <c r="I153" s="183" t="str">
        <f>_xlfn.IFNA(HLOOKUP(TEXT(C153,"#"),Table_MountingKits[#All],2,FALSE),"")</f>
        <v/>
      </c>
      <c r="J153" s="183" t="str">
        <f>_xlfn.IFNA(HLOOKUP(H153,Table_BoxColors[#All],2,FALSE),"")</f>
        <v/>
      </c>
      <c r="K153" s="61" t="str">
        <f t="shared" si="100"/>
        <v/>
      </c>
      <c r="L153" s="64" t="str">
        <f t="shared" si="101"/>
        <v/>
      </c>
      <c r="M153" s="185" t="str">
        <f>_xlfn.IFNA("E-"&amp;VLOOKUP(C153,Table_PN_DeviceType[],2,TRUE),"")&amp;IF(D153&lt;&gt;"",IF(D153&gt;99,D153,IF(D153&gt;9,"0"&amp;D153,"00"&amp;D153))&amp;VLOOKUP(E153,Table_PN_ConduitSize[],2,FALSE)&amp;VLOOKUP(F153,Table_PN_ConduitColor[],2,FALSE)&amp;IF(G153&lt;10,"0"&amp;G153,G153)&amp;VLOOKUP(H153,Table_PN_BoxMaterial[],2,FALSE)&amp;IF(I153&lt;&gt;"",VLOOKUP(I153,Table_PN_MountingKit[],2,FALSE)&amp;IF(OR(J153="Yes"),VLOOKUP(F153,Table_PN_BoxColor[],2,FALSE),"")&amp;VLOOKUP(K153,Table_PN_CircuitBreaker[],2,FALSE),""),"")</f>
        <v/>
      </c>
      <c r="N153" s="65"/>
      <c r="O153" s="65"/>
      <c r="P153" s="65"/>
      <c r="Q153" s="65"/>
      <c r="R153" s="65"/>
      <c r="S153" s="170" t="str">
        <f>IFERROR(VLOOKUP(C153,Table_DevicePN[],2,FALSE),"")</f>
        <v/>
      </c>
      <c r="T153" s="66" t="str">
        <f t="shared" si="102"/>
        <v/>
      </c>
      <c r="U153" s="80"/>
      <c r="V153" s="81" t="str">
        <f t="shared" si="103"/>
        <v/>
      </c>
      <c r="W153" s="65" t="str">
        <f t="shared" si="104"/>
        <v/>
      </c>
      <c r="X153" s="65" t="str">
        <f t="shared" si="105"/>
        <v/>
      </c>
      <c r="Y153" s="82" t="str">
        <f t="shared" si="106"/>
        <v/>
      </c>
      <c r="Z153" s="83" t="str">
        <f t="shared" si="107"/>
        <v/>
      </c>
      <c r="AA153" s="65" t="str">
        <f t="shared" si="108"/>
        <v/>
      </c>
      <c r="AB153" s="65" t="str">
        <f t="shared" si="109"/>
        <v/>
      </c>
      <c r="AC153" s="65" t="str">
        <f t="shared" si="110"/>
        <v/>
      </c>
      <c r="AD153" s="84" t="str">
        <f t="shared" si="111"/>
        <v/>
      </c>
      <c r="AE153" s="85" t="str">
        <f t="shared" si="112"/>
        <v/>
      </c>
      <c r="AF153" s="85" t="str">
        <f t="shared" si="113"/>
        <v/>
      </c>
      <c r="AG153" s="86" t="str">
        <f t="shared" si="114"/>
        <v/>
      </c>
      <c r="AH153" s="87" t="str">
        <f t="shared" si="115"/>
        <v/>
      </c>
      <c r="AI153" s="84" t="str">
        <f t="shared" si="116"/>
        <v/>
      </c>
      <c r="AJ153" s="84" t="str">
        <f t="shared" si="117"/>
        <v/>
      </c>
      <c r="AK153" s="88" t="str">
        <f t="shared" si="118"/>
        <v/>
      </c>
      <c r="AL153" s="65" t="str">
        <f t="shared" si="119"/>
        <v/>
      </c>
      <c r="AM153" s="84" t="str">
        <f t="shared" si="120"/>
        <v/>
      </c>
      <c r="AN153" s="85" t="str">
        <f t="shared" si="121"/>
        <v/>
      </c>
      <c r="AO153" s="85" t="str">
        <f t="shared" si="122"/>
        <v/>
      </c>
      <c r="AP153" s="86" t="str">
        <f t="shared" si="123"/>
        <v/>
      </c>
    </row>
    <row r="154" spans="1:42" s="76" customFormat="1" x14ac:dyDescent="0.25">
      <c r="A154" s="78">
        <f t="shared" si="98"/>
        <v>148</v>
      </c>
      <c r="B154" s="79"/>
      <c r="C154" s="79"/>
      <c r="D154" s="61"/>
      <c r="E154" s="180" t="str">
        <f>_xlfn.IFNA(HLOOKUP(TEXT(C154,"#"),Table_Conduit[#All],2,FALSE),"")</f>
        <v/>
      </c>
      <c r="F154" s="63" t="str">
        <f t="shared" si="99"/>
        <v/>
      </c>
      <c r="G154" s="61"/>
      <c r="H154" s="180" t="str">
        <f>_xlfn.IFNA(IF(HLOOKUP(TEXT(C154,"#"),Table_BoxMaterial[#All],2,FALSE)=0,"",HLOOKUP(TEXT(C154,"#"),Table_BoxMaterial[#All],2,FALSE)),"")</f>
        <v/>
      </c>
      <c r="I154" s="183" t="str">
        <f>_xlfn.IFNA(HLOOKUP(TEXT(C154,"#"),Table_MountingKits[#All],2,FALSE),"")</f>
        <v/>
      </c>
      <c r="J154" s="183" t="str">
        <f>_xlfn.IFNA(HLOOKUP(H154,Table_BoxColors[#All],2,FALSE),"")</f>
        <v/>
      </c>
      <c r="K154" s="61" t="str">
        <f t="shared" si="100"/>
        <v/>
      </c>
      <c r="L154" s="64" t="str">
        <f t="shared" si="101"/>
        <v/>
      </c>
      <c r="M154" s="185" t="str">
        <f>_xlfn.IFNA("E-"&amp;VLOOKUP(C154,Table_PN_DeviceType[],2,TRUE),"")&amp;IF(D154&lt;&gt;"",IF(D154&gt;99,D154,IF(D154&gt;9,"0"&amp;D154,"00"&amp;D154))&amp;VLOOKUP(E154,Table_PN_ConduitSize[],2,FALSE)&amp;VLOOKUP(F154,Table_PN_ConduitColor[],2,FALSE)&amp;IF(G154&lt;10,"0"&amp;G154,G154)&amp;VLOOKUP(H154,Table_PN_BoxMaterial[],2,FALSE)&amp;IF(I154&lt;&gt;"",VLOOKUP(I154,Table_PN_MountingKit[],2,FALSE)&amp;IF(OR(J154="Yes"),VLOOKUP(F154,Table_PN_BoxColor[],2,FALSE),"")&amp;VLOOKUP(K154,Table_PN_CircuitBreaker[],2,FALSE),""),"")</f>
        <v/>
      </c>
      <c r="N154" s="65"/>
      <c r="O154" s="65"/>
      <c r="P154" s="65"/>
      <c r="Q154" s="65"/>
      <c r="R154" s="65"/>
      <c r="S154" s="170" t="str">
        <f>IFERROR(VLOOKUP(C154,Table_DevicePN[],2,FALSE),"")</f>
        <v/>
      </c>
      <c r="T154" s="66" t="str">
        <f t="shared" si="102"/>
        <v/>
      </c>
      <c r="U154" s="80"/>
      <c r="V154" s="81" t="str">
        <f t="shared" si="103"/>
        <v/>
      </c>
      <c r="W154" s="65" t="str">
        <f t="shared" si="104"/>
        <v/>
      </c>
      <c r="X154" s="65" t="str">
        <f t="shared" si="105"/>
        <v/>
      </c>
      <c r="Y154" s="82" t="str">
        <f t="shared" si="106"/>
        <v/>
      </c>
      <c r="Z154" s="83" t="str">
        <f t="shared" si="107"/>
        <v/>
      </c>
      <c r="AA154" s="65" t="str">
        <f t="shared" si="108"/>
        <v/>
      </c>
      <c r="AB154" s="65" t="str">
        <f t="shared" si="109"/>
        <v/>
      </c>
      <c r="AC154" s="65" t="str">
        <f t="shared" si="110"/>
        <v/>
      </c>
      <c r="AD154" s="84" t="str">
        <f t="shared" si="111"/>
        <v/>
      </c>
      <c r="AE154" s="85" t="str">
        <f t="shared" si="112"/>
        <v/>
      </c>
      <c r="AF154" s="85" t="str">
        <f t="shared" si="113"/>
        <v/>
      </c>
      <c r="AG154" s="86" t="str">
        <f t="shared" si="114"/>
        <v/>
      </c>
      <c r="AH154" s="87" t="str">
        <f t="shared" si="115"/>
        <v/>
      </c>
      <c r="AI154" s="84" t="str">
        <f t="shared" si="116"/>
        <v/>
      </c>
      <c r="AJ154" s="84" t="str">
        <f t="shared" si="117"/>
        <v/>
      </c>
      <c r="AK154" s="88" t="str">
        <f t="shared" si="118"/>
        <v/>
      </c>
      <c r="AL154" s="65" t="str">
        <f t="shared" si="119"/>
        <v/>
      </c>
      <c r="AM154" s="84" t="str">
        <f t="shared" si="120"/>
        <v/>
      </c>
      <c r="AN154" s="85" t="str">
        <f t="shared" si="121"/>
        <v/>
      </c>
      <c r="AO154" s="85" t="str">
        <f t="shared" si="122"/>
        <v/>
      </c>
      <c r="AP154" s="86" t="str">
        <f t="shared" si="123"/>
        <v/>
      </c>
    </row>
    <row r="155" spans="1:42" s="76" customFormat="1" x14ac:dyDescent="0.25">
      <c r="A155" s="78">
        <f t="shared" si="98"/>
        <v>149</v>
      </c>
      <c r="B155" s="79"/>
      <c r="C155" s="79"/>
      <c r="D155" s="61"/>
      <c r="E155" s="180" t="str">
        <f>_xlfn.IFNA(HLOOKUP(TEXT(C155,"#"),Table_Conduit[#All],2,FALSE),"")</f>
        <v/>
      </c>
      <c r="F155" s="63" t="str">
        <f t="shared" si="99"/>
        <v/>
      </c>
      <c r="G155" s="61"/>
      <c r="H155" s="180" t="str">
        <f>_xlfn.IFNA(IF(HLOOKUP(TEXT(C155,"#"),Table_BoxMaterial[#All],2,FALSE)=0,"",HLOOKUP(TEXT(C155,"#"),Table_BoxMaterial[#All],2,FALSE)),"")</f>
        <v/>
      </c>
      <c r="I155" s="183" t="str">
        <f>_xlfn.IFNA(HLOOKUP(TEXT(C155,"#"),Table_MountingKits[#All],2,FALSE),"")</f>
        <v/>
      </c>
      <c r="J155" s="183" t="str">
        <f>_xlfn.IFNA(HLOOKUP(H155,Table_BoxColors[#All],2,FALSE),"")</f>
        <v/>
      </c>
      <c r="K155" s="61" t="str">
        <f t="shared" si="100"/>
        <v/>
      </c>
      <c r="L155" s="64" t="str">
        <f t="shared" si="101"/>
        <v/>
      </c>
      <c r="M155" s="185" t="str">
        <f>_xlfn.IFNA("E-"&amp;VLOOKUP(C155,Table_PN_DeviceType[],2,TRUE),"")&amp;IF(D155&lt;&gt;"",IF(D155&gt;99,D155,IF(D155&gt;9,"0"&amp;D155,"00"&amp;D155))&amp;VLOOKUP(E155,Table_PN_ConduitSize[],2,FALSE)&amp;VLOOKUP(F155,Table_PN_ConduitColor[],2,FALSE)&amp;IF(G155&lt;10,"0"&amp;G155,G155)&amp;VLOOKUP(H155,Table_PN_BoxMaterial[],2,FALSE)&amp;IF(I155&lt;&gt;"",VLOOKUP(I155,Table_PN_MountingKit[],2,FALSE)&amp;IF(OR(J155="Yes"),VLOOKUP(F155,Table_PN_BoxColor[],2,FALSE),"")&amp;VLOOKUP(K155,Table_PN_CircuitBreaker[],2,FALSE),""),"")</f>
        <v/>
      </c>
      <c r="N155" s="65"/>
      <c r="O155" s="65"/>
      <c r="P155" s="65"/>
      <c r="Q155" s="65"/>
      <c r="R155" s="65"/>
      <c r="S155" s="170" t="str">
        <f>IFERROR(VLOOKUP(C155,Table_DevicePN[],2,FALSE),"")</f>
        <v/>
      </c>
      <c r="T155" s="66" t="str">
        <f t="shared" si="102"/>
        <v/>
      </c>
      <c r="U155" s="80"/>
      <c r="V155" s="81" t="str">
        <f t="shared" si="103"/>
        <v/>
      </c>
      <c r="W155" s="65" t="str">
        <f t="shared" si="104"/>
        <v/>
      </c>
      <c r="X155" s="65" t="str">
        <f t="shared" si="105"/>
        <v/>
      </c>
      <c r="Y155" s="82" t="str">
        <f t="shared" si="106"/>
        <v/>
      </c>
      <c r="Z155" s="83" t="str">
        <f t="shared" si="107"/>
        <v/>
      </c>
      <c r="AA155" s="65" t="str">
        <f t="shared" si="108"/>
        <v/>
      </c>
      <c r="AB155" s="65" t="str">
        <f t="shared" si="109"/>
        <v/>
      </c>
      <c r="AC155" s="65" t="str">
        <f t="shared" si="110"/>
        <v/>
      </c>
      <c r="AD155" s="84" t="str">
        <f t="shared" si="111"/>
        <v/>
      </c>
      <c r="AE155" s="85" t="str">
        <f t="shared" si="112"/>
        <v/>
      </c>
      <c r="AF155" s="85" t="str">
        <f t="shared" si="113"/>
        <v/>
      </c>
      <c r="AG155" s="86" t="str">
        <f t="shared" si="114"/>
        <v/>
      </c>
      <c r="AH155" s="87" t="str">
        <f t="shared" si="115"/>
        <v/>
      </c>
      <c r="AI155" s="84" t="str">
        <f t="shared" si="116"/>
        <v/>
      </c>
      <c r="AJ155" s="84" t="str">
        <f t="shared" si="117"/>
        <v/>
      </c>
      <c r="AK155" s="88" t="str">
        <f t="shared" si="118"/>
        <v/>
      </c>
      <c r="AL155" s="65" t="str">
        <f t="shared" si="119"/>
        <v/>
      </c>
      <c r="AM155" s="84" t="str">
        <f t="shared" si="120"/>
        <v/>
      </c>
      <c r="AN155" s="85" t="str">
        <f t="shared" si="121"/>
        <v/>
      </c>
      <c r="AO155" s="85" t="str">
        <f t="shared" si="122"/>
        <v/>
      </c>
      <c r="AP155" s="86" t="str">
        <f t="shared" si="123"/>
        <v/>
      </c>
    </row>
    <row r="156" spans="1:42" s="76" customFormat="1" x14ac:dyDescent="0.25">
      <c r="A156" s="78">
        <f t="shared" si="98"/>
        <v>150</v>
      </c>
      <c r="B156" s="79"/>
      <c r="C156" s="79"/>
      <c r="D156" s="61"/>
      <c r="E156" s="180" t="str">
        <f>_xlfn.IFNA(HLOOKUP(TEXT(C156,"#"),Table_Conduit[#All],2,FALSE),"")</f>
        <v/>
      </c>
      <c r="F156" s="63" t="str">
        <f t="shared" si="99"/>
        <v/>
      </c>
      <c r="G156" s="61"/>
      <c r="H156" s="180" t="str">
        <f>_xlfn.IFNA(IF(HLOOKUP(TEXT(C156,"#"),Table_BoxMaterial[#All],2,FALSE)=0,"",HLOOKUP(TEXT(C156,"#"),Table_BoxMaterial[#All],2,FALSE)),"")</f>
        <v/>
      </c>
      <c r="I156" s="183" t="str">
        <f>_xlfn.IFNA(HLOOKUP(TEXT(C156,"#"),Table_MountingKits[#All],2,FALSE),"")</f>
        <v/>
      </c>
      <c r="J156" s="183" t="str">
        <f>_xlfn.IFNA(HLOOKUP(H156,Table_BoxColors[#All],2,FALSE),"")</f>
        <v/>
      </c>
      <c r="K156" s="61" t="str">
        <f t="shared" si="100"/>
        <v/>
      </c>
      <c r="L156" s="64" t="str">
        <f t="shared" si="101"/>
        <v/>
      </c>
      <c r="M156" s="185" t="str">
        <f>_xlfn.IFNA("E-"&amp;VLOOKUP(C156,Table_PN_DeviceType[],2,TRUE),"")&amp;IF(D156&lt;&gt;"",IF(D156&gt;99,D156,IF(D156&gt;9,"0"&amp;D156,"00"&amp;D156))&amp;VLOOKUP(E156,Table_PN_ConduitSize[],2,FALSE)&amp;VLOOKUP(F156,Table_PN_ConduitColor[],2,FALSE)&amp;IF(G156&lt;10,"0"&amp;G156,G156)&amp;VLOOKUP(H156,Table_PN_BoxMaterial[],2,FALSE)&amp;IF(I156&lt;&gt;"",VLOOKUP(I156,Table_PN_MountingKit[],2,FALSE)&amp;IF(OR(J156="Yes"),VLOOKUP(F156,Table_PN_BoxColor[],2,FALSE),"")&amp;VLOOKUP(K156,Table_PN_CircuitBreaker[],2,FALSE),""),"")</f>
        <v/>
      </c>
      <c r="N156" s="65"/>
      <c r="O156" s="65"/>
      <c r="P156" s="65"/>
      <c r="Q156" s="65"/>
      <c r="R156" s="65"/>
      <c r="S156" s="170" t="str">
        <f>IFERROR(VLOOKUP(C156,Table_DevicePN[],2,FALSE),"")</f>
        <v/>
      </c>
      <c r="T156" s="66" t="str">
        <f t="shared" si="102"/>
        <v/>
      </c>
      <c r="U156" s="80"/>
      <c r="V156" s="81" t="str">
        <f t="shared" si="103"/>
        <v/>
      </c>
      <c r="W156" s="65" t="str">
        <f t="shared" si="104"/>
        <v/>
      </c>
      <c r="X156" s="65" t="str">
        <f t="shared" si="105"/>
        <v/>
      </c>
      <c r="Y156" s="82" t="str">
        <f t="shared" si="106"/>
        <v/>
      </c>
      <c r="Z156" s="83" t="str">
        <f t="shared" si="107"/>
        <v/>
      </c>
      <c r="AA156" s="65" t="str">
        <f t="shared" si="108"/>
        <v/>
      </c>
      <c r="AB156" s="65" t="str">
        <f t="shared" si="109"/>
        <v/>
      </c>
      <c r="AC156" s="65" t="str">
        <f t="shared" si="110"/>
        <v/>
      </c>
      <c r="AD156" s="84" t="str">
        <f t="shared" si="111"/>
        <v/>
      </c>
      <c r="AE156" s="85" t="str">
        <f t="shared" si="112"/>
        <v/>
      </c>
      <c r="AF156" s="85" t="str">
        <f t="shared" si="113"/>
        <v/>
      </c>
      <c r="AG156" s="86" t="str">
        <f t="shared" si="114"/>
        <v/>
      </c>
      <c r="AH156" s="87" t="str">
        <f t="shared" si="115"/>
        <v/>
      </c>
      <c r="AI156" s="84" t="str">
        <f t="shared" si="116"/>
        <v/>
      </c>
      <c r="AJ156" s="84" t="str">
        <f t="shared" si="117"/>
        <v/>
      </c>
      <c r="AK156" s="88" t="str">
        <f t="shared" si="118"/>
        <v/>
      </c>
      <c r="AL156" s="65" t="str">
        <f t="shared" si="119"/>
        <v/>
      </c>
      <c r="AM156" s="84" t="str">
        <f t="shared" si="120"/>
        <v/>
      </c>
      <c r="AN156" s="85" t="str">
        <f t="shared" si="121"/>
        <v/>
      </c>
      <c r="AO156" s="85" t="str">
        <f t="shared" si="122"/>
        <v/>
      </c>
      <c r="AP156" s="86" t="str">
        <f t="shared" si="123"/>
        <v/>
      </c>
    </row>
    <row r="157" spans="1:42" s="76" customFormat="1" x14ac:dyDescent="0.25">
      <c r="A157" s="78">
        <f t="shared" si="98"/>
        <v>151</v>
      </c>
      <c r="B157" s="79"/>
      <c r="C157" s="79"/>
      <c r="D157" s="61"/>
      <c r="E157" s="180" t="str">
        <f>_xlfn.IFNA(HLOOKUP(TEXT(C157,"#"),Table_Conduit[#All],2,FALSE),"")</f>
        <v/>
      </c>
      <c r="F157" s="63" t="str">
        <f t="shared" si="99"/>
        <v/>
      </c>
      <c r="G157" s="61"/>
      <c r="H157" s="180" t="str">
        <f>_xlfn.IFNA(IF(HLOOKUP(TEXT(C157,"#"),Table_BoxMaterial[#All],2,FALSE)=0,"",HLOOKUP(TEXT(C157,"#"),Table_BoxMaterial[#All],2,FALSE)),"")</f>
        <v/>
      </c>
      <c r="I157" s="183" t="str">
        <f>_xlfn.IFNA(HLOOKUP(TEXT(C157,"#"),Table_MountingKits[#All],2,FALSE),"")</f>
        <v/>
      </c>
      <c r="J157" s="183" t="str">
        <f>_xlfn.IFNA(HLOOKUP(H157,Table_BoxColors[#All],2,FALSE),"")</f>
        <v/>
      </c>
      <c r="K157" s="61" t="str">
        <f t="shared" si="100"/>
        <v/>
      </c>
      <c r="L157" s="64" t="str">
        <f t="shared" si="101"/>
        <v/>
      </c>
      <c r="M157" s="185" t="str">
        <f>_xlfn.IFNA("E-"&amp;VLOOKUP(C157,Table_PN_DeviceType[],2,TRUE),"")&amp;IF(D157&lt;&gt;"",IF(D157&gt;99,D157,IF(D157&gt;9,"0"&amp;D157,"00"&amp;D157))&amp;VLOOKUP(E157,Table_PN_ConduitSize[],2,FALSE)&amp;VLOOKUP(F157,Table_PN_ConduitColor[],2,FALSE)&amp;IF(G157&lt;10,"0"&amp;G157,G157)&amp;VLOOKUP(H157,Table_PN_BoxMaterial[],2,FALSE)&amp;IF(I157&lt;&gt;"",VLOOKUP(I157,Table_PN_MountingKit[],2,FALSE)&amp;IF(OR(J157="Yes"),VLOOKUP(F157,Table_PN_BoxColor[],2,FALSE),"")&amp;VLOOKUP(K157,Table_PN_CircuitBreaker[],2,FALSE),""),"")</f>
        <v/>
      </c>
      <c r="N157" s="65"/>
      <c r="O157" s="65"/>
      <c r="P157" s="65"/>
      <c r="Q157" s="65"/>
      <c r="R157" s="65"/>
      <c r="S157" s="170" t="str">
        <f>IFERROR(VLOOKUP(C157,Table_DevicePN[],2,FALSE),"")</f>
        <v/>
      </c>
      <c r="T157" s="66" t="str">
        <f t="shared" si="102"/>
        <v/>
      </c>
      <c r="U157" s="80"/>
      <c r="V157" s="81" t="str">
        <f t="shared" si="103"/>
        <v/>
      </c>
      <c r="W157" s="65" t="str">
        <f t="shared" si="104"/>
        <v/>
      </c>
      <c r="X157" s="65" t="str">
        <f t="shared" si="105"/>
        <v/>
      </c>
      <c r="Y157" s="82" t="str">
        <f t="shared" si="106"/>
        <v/>
      </c>
      <c r="Z157" s="83" t="str">
        <f t="shared" si="107"/>
        <v/>
      </c>
      <c r="AA157" s="65" t="str">
        <f t="shared" si="108"/>
        <v/>
      </c>
      <c r="AB157" s="65" t="str">
        <f t="shared" si="109"/>
        <v/>
      </c>
      <c r="AC157" s="65" t="str">
        <f t="shared" si="110"/>
        <v/>
      </c>
      <c r="AD157" s="84" t="str">
        <f t="shared" si="111"/>
        <v/>
      </c>
      <c r="AE157" s="85" t="str">
        <f t="shared" si="112"/>
        <v/>
      </c>
      <c r="AF157" s="85" t="str">
        <f t="shared" si="113"/>
        <v/>
      </c>
      <c r="AG157" s="86" t="str">
        <f t="shared" si="114"/>
        <v/>
      </c>
      <c r="AH157" s="87" t="str">
        <f t="shared" si="115"/>
        <v/>
      </c>
      <c r="AI157" s="84" t="str">
        <f t="shared" si="116"/>
        <v/>
      </c>
      <c r="AJ157" s="84" t="str">
        <f t="shared" si="117"/>
        <v/>
      </c>
      <c r="AK157" s="88" t="str">
        <f t="shared" si="118"/>
        <v/>
      </c>
      <c r="AL157" s="65" t="str">
        <f t="shared" si="119"/>
        <v/>
      </c>
      <c r="AM157" s="84" t="str">
        <f t="shared" si="120"/>
        <v/>
      </c>
      <c r="AN157" s="85" t="str">
        <f t="shared" si="121"/>
        <v/>
      </c>
      <c r="AO157" s="85" t="str">
        <f t="shared" si="122"/>
        <v/>
      </c>
      <c r="AP157" s="86" t="str">
        <f t="shared" si="123"/>
        <v/>
      </c>
    </row>
    <row r="158" spans="1:42" s="76" customFormat="1" x14ac:dyDescent="0.25">
      <c r="A158" s="78">
        <f t="shared" si="98"/>
        <v>152</v>
      </c>
      <c r="B158" s="79"/>
      <c r="C158" s="79"/>
      <c r="D158" s="61"/>
      <c r="E158" s="180" t="str">
        <f>_xlfn.IFNA(HLOOKUP(TEXT(C158,"#"),Table_Conduit[#All],2,FALSE),"")</f>
        <v/>
      </c>
      <c r="F158" s="63" t="str">
        <f t="shared" si="99"/>
        <v/>
      </c>
      <c r="G158" s="61"/>
      <c r="H158" s="180" t="str">
        <f>_xlfn.IFNA(IF(HLOOKUP(TEXT(C158,"#"),Table_BoxMaterial[#All],2,FALSE)=0,"",HLOOKUP(TEXT(C158,"#"),Table_BoxMaterial[#All],2,FALSE)),"")</f>
        <v/>
      </c>
      <c r="I158" s="183" t="str">
        <f>_xlfn.IFNA(HLOOKUP(TEXT(C158,"#"),Table_MountingKits[#All],2,FALSE),"")</f>
        <v/>
      </c>
      <c r="J158" s="183" t="str">
        <f>_xlfn.IFNA(HLOOKUP(H158,Table_BoxColors[#All],2,FALSE),"")</f>
        <v/>
      </c>
      <c r="K158" s="61" t="str">
        <f t="shared" si="100"/>
        <v/>
      </c>
      <c r="L158" s="64" t="str">
        <f t="shared" si="101"/>
        <v/>
      </c>
      <c r="M158" s="185" t="str">
        <f>_xlfn.IFNA("E-"&amp;VLOOKUP(C158,Table_PN_DeviceType[],2,TRUE),"")&amp;IF(D158&lt;&gt;"",IF(D158&gt;99,D158,IF(D158&gt;9,"0"&amp;D158,"00"&amp;D158))&amp;VLOOKUP(E158,Table_PN_ConduitSize[],2,FALSE)&amp;VLOOKUP(F158,Table_PN_ConduitColor[],2,FALSE)&amp;IF(G158&lt;10,"0"&amp;G158,G158)&amp;VLOOKUP(H158,Table_PN_BoxMaterial[],2,FALSE)&amp;IF(I158&lt;&gt;"",VLOOKUP(I158,Table_PN_MountingKit[],2,FALSE)&amp;IF(OR(J158="Yes"),VLOOKUP(F158,Table_PN_BoxColor[],2,FALSE),"")&amp;VLOOKUP(K158,Table_PN_CircuitBreaker[],2,FALSE),""),"")</f>
        <v/>
      </c>
      <c r="N158" s="65"/>
      <c r="O158" s="65"/>
      <c r="P158" s="65"/>
      <c r="Q158" s="65"/>
      <c r="R158" s="65"/>
      <c r="S158" s="170" t="str">
        <f>IFERROR(VLOOKUP(C158,Table_DevicePN[],2,FALSE),"")</f>
        <v/>
      </c>
      <c r="T158" s="66" t="str">
        <f t="shared" si="102"/>
        <v/>
      </c>
      <c r="U158" s="80"/>
      <c r="V158" s="81" t="str">
        <f t="shared" si="103"/>
        <v/>
      </c>
      <c r="W158" s="65" t="str">
        <f t="shared" si="104"/>
        <v/>
      </c>
      <c r="X158" s="65" t="str">
        <f t="shared" si="105"/>
        <v/>
      </c>
      <c r="Y158" s="82" t="str">
        <f t="shared" si="106"/>
        <v/>
      </c>
      <c r="Z158" s="83" t="str">
        <f t="shared" si="107"/>
        <v/>
      </c>
      <c r="AA158" s="65" t="str">
        <f t="shared" si="108"/>
        <v/>
      </c>
      <c r="AB158" s="65" t="str">
        <f t="shared" si="109"/>
        <v/>
      </c>
      <c r="AC158" s="65" t="str">
        <f t="shared" si="110"/>
        <v/>
      </c>
      <c r="AD158" s="84" t="str">
        <f t="shared" si="111"/>
        <v/>
      </c>
      <c r="AE158" s="85" t="str">
        <f t="shared" si="112"/>
        <v/>
      </c>
      <c r="AF158" s="85" t="str">
        <f t="shared" si="113"/>
        <v/>
      </c>
      <c r="AG158" s="86" t="str">
        <f t="shared" si="114"/>
        <v/>
      </c>
      <c r="AH158" s="87" t="str">
        <f t="shared" si="115"/>
        <v/>
      </c>
      <c r="AI158" s="84" t="str">
        <f t="shared" si="116"/>
        <v/>
      </c>
      <c r="AJ158" s="84" t="str">
        <f t="shared" si="117"/>
        <v/>
      </c>
      <c r="AK158" s="88" t="str">
        <f t="shared" si="118"/>
        <v/>
      </c>
      <c r="AL158" s="65" t="str">
        <f t="shared" si="119"/>
        <v/>
      </c>
      <c r="AM158" s="84" t="str">
        <f t="shared" si="120"/>
        <v/>
      </c>
      <c r="AN158" s="85" t="str">
        <f t="shared" si="121"/>
        <v/>
      </c>
      <c r="AO158" s="85" t="str">
        <f t="shared" si="122"/>
        <v/>
      </c>
      <c r="AP158" s="86" t="str">
        <f t="shared" si="123"/>
        <v/>
      </c>
    </row>
    <row r="159" spans="1:42" s="76" customFormat="1" x14ac:dyDescent="0.25">
      <c r="A159" s="78">
        <f t="shared" si="98"/>
        <v>153</v>
      </c>
      <c r="B159" s="79"/>
      <c r="C159" s="79"/>
      <c r="D159" s="61"/>
      <c r="E159" s="180" t="str">
        <f>_xlfn.IFNA(HLOOKUP(TEXT(C159,"#"),Table_Conduit[#All],2,FALSE),"")</f>
        <v/>
      </c>
      <c r="F159" s="63" t="str">
        <f t="shared" si="99"/>
        <v/>
      </c>
      <c r="G159" s="61"/>
      <c r="H159" s="180" t="str">
        <f>_xlfn.IFNA(IF(HLOOKUP(TEXT(C159,"#"),Table_BoxMaterial[#All],2,FALSE)=0,"",HLOOKUP(TEXT(C159,"#"),Table_BoxMaterial[#All],2,FALSE)),"")</f>
        <v/>
      </c>
      <c r="I159" s="183" t="str">
        <f>_xlfn.IFNA(HLOOKUP(TEXT(C159,"#"),Table_MountingKits[#All],2,FALSE),"")</f>
        <v/>
      </c>
      <c r="J159" s="183" t="str">
        <f>_xlfn.IFNA(HLOOKUP(H159,Table_BoxColors[#All],2,FALSE),"")</f>
        <v/>
      </c>
      <c r="K159" s="61" t="str">
        <f t="shared" si="100"/>
        <v/>
      </c>
      <c r="L159" s="64" t="str">
        <f t="shared" si="101"/>
        <v/>
      </c>
      <c r="M159" s="185" t="str">
        <f>_xlfn.IFNA("E-"&amp;VLOOKUP(C159,Table_PN_DeviceType[],2,TRUE),"")&amp;IF(D159&lt;&gt;"",IF(D159&gt;99,D159,IF(D159&gt;9,"0"&amp;D159,"00"&amp;D159))&amp;VLOOKUP(E159,Table_PN_ConduitSize[],2,FALSE)&amp;VLOOKUP(F159,Table_PN_ConduitColor[],2,FALSE)&amp;IF(G159&lt;10,"0"&amp;G159,G159)&amp;VLOOKUP(H159,Table_PN_BoxMaterial[],2,FALSE)&amp;IF(I159&lt;&gt;"",VLOOKUP(I159,Table_PN_MountingKit[],2,FALSE)&amp;IF(OR(J159="Yes"),VLOOKUP(F159,Table_PN_BoxColor[],2,FALSE),"")&amp;VLOOKUP(K159,Table_PN_CircuitBreaker[],2,FALSE),""),"")</f>
        <v/>
      </c>
      <c r="N159" s="65"/>
      <c r="O159" s="65"/>
      <c r="P159" s="65"/>
      <c r="Q159" s="65"/>
      <c r="R159" s="65"/>
      <c r="S159" s="170" t="str">
        <f>IFERROR(VLOOKUP(C159,Table_DevicePN[],2,FALSE),"")</f>
        <v/>
      </c>
      <c r="T159" s="66" t="str">
        <f t="shared" si="102"/>
        <v/>
      </c>
      <c r="U159" s="80"/>
      <c r="V159" s="81" t="str">
        <f t="shared" si="103"/>
        <v/>
      </c>
      <c r="W159" s="65" t="str">
        <f t="shared" si="104"/>
        <v/>
      </c>
      <c r="X159" s="65" t="str">
        <f t="shared" si="105"/>
        <v/>
      </c>
      <c r="Y159" s="82" t="str">
        <f t="shared" si="106"/>
        <v/>
      </c>
      <c r="Z159" s="83" t="str">
        <f t="shared" si="107"/>
        <v/>
      </c>
      <c r="AA159" s="65" t="str">
        <f t="shared" si="108"/>
        <v/>
      </c>
      <c r="AB159" s="65" t="str">
        <f t="shared" si="109"/>
        <v/>
      </c>
      <c r="AC159" s="65" t="str">
        <f t="shared" si="110"/>
        <v/>
      </c>
      <c r="AD159" s="84" t="str">
        <f t="shared" si="111"/>
        <v/>
      </c>
      <c r="AE159" s="85" t="str">
        <f t="shared" si="112"/>
        <v/>
      </c>
      <c r="AF159" s="85" t="str">
        <f t="shared" si="113"/>
        <v/>
      </c>
      <c r="AG159" s="86" t="str">
        <f t="shared" si="114"/>
        <v/>
      </c>
      <c r="AH159" s="87" t="str">
        <f t="shared" si="115"/>
        <v/>
      </c>
      <c r="AI159" s="84" t="str">
        <f t="shared" si="116"/>
        <v/>
      </c>
      <c r="AJ159" s="84" t="str">
        <f t="shared" si="117"/>
        <v/>
      </c>
      <c r="AK159" s="88" t="str">
        <f t="shared" si="118"/>
        <v/>
      </c>
      <c r="AL159" s="65" t="str">
        <f t="shared" si="119"/>
        <v/>
      </c>
      <c r="AM159" s="84" t="str">
        <f t="shared" si="120"/>
        <v/>
      </c>
      <c r="AN159" s="85" t="str">
        <f t="shared" si="121"/>
        <v/>
      </c>
      <c r="AO159" s="85" t="str">
        <f t="shared" si="122"/>
        <v/>
      </c>
      <c r="AP159" s="86" t="str">
        <f t="shared" si="123"/>
        <v/>
      </c>
    </row>
    <row r="160" spans="1:42" s="76" customFormat="1" x14ac:dyDescent="0.25">
      <c r="A160" s="78">
        <f t="shared" si="98"/>
        <v>154</v>
      </c>
      <c r="B160" s="79"/>
      <c r="C160" s="79"/>
      <c r="D160" s="61"/>
      <c r="E160" s="180" t="str">
        <f>_xlfn.IFNA(HLOOKUP(TEXT(C160,"#"),Table_Conduit[#All],2,FALSE),"")</f>
        <v/>
      </c>
      <c r="F160" s="63" t="str">
        <f t="shared" si="99"/>
        <v/>
      </c>
      <c r="G160" s="61"/>
      <c r="H160" s="180" t="str">
        <f>_xlfn.IFNA(IF(HLOOKUP(TEXT(C160,"#"),Table_BoxMaterial[#All],2,FALSE)=0,"",HLOOKUP(TEXT(C160,"#"),Table_BoxMaterial[#All],2,FALSE)),"")</f>
        <v/>
      </c>
      <c r="I160" s="183" t="str">
        <f>_xlfn.IFNA(HLOOKUP(TEXT(C160,"#"),Table_MountingKits[#All],2,FALSE),"")</f>
        <v/>
      </c>
      <c r="J160" s="183" t="str">
        <f>_xlfn.IFNA(HLOOKUP(H160,Table_BoxColors[#All],2,FALSE),"")</f>
        <v/>
      </c>
      <c r="K160" s="61" t="str">
        <f t="shared" si="100"/>
        <v/>
      </c>
      <c r="L160" s="64" t="str">
        <f t="shared" si="101"/>
        <v/>
      </c>
      <c r="M160" s="185" t="str">
        <f>_xlfn.IFNA("E-"&amp;VLOOKUP(C160,Table_PN_DeviceType[],2,TRUE),"")&amp;IF(D160&lt;&gt;"",IF(D160&gt;99,D160,IF(D160&gt;9,"0"&amp;D160,"00"&amp;D160))&amp;VLOOKUP(E160,Table_PN_ConduitSize[],2,FALSE)&amp;VLOOKUP(F160,Table_PN_ConduitColor[],2,FALSE)&amp;IF(G160&lt;10,"0"&amp;G160,G160)&amp;VLOOKUP(H160,Table_PN_BoxMaterial[],2,FALSE)&amp;IF(I160&lt;&gt;"",VLOOKUP(I160,Table_PN_MountingKit[],2,FALSE)&amp;IF(OR(J160="Yes"),VLOOKUP(F160,Table_PN_BoxColor[],2,FALSE),"")&amp;VLOOKUP(K160,Table_PN_CircuitBreaker[],2,FALSE),""),"")</f>
        <v/>
      </c>
      <c r="N160" s="65"/>
      <c r="O160" s="65"/>
      <c r="P160" s="65"/>
      <c r="Q160" s="65"/>
      <c r="R160" s="65"/>
      <c r="S160" s="170" t="str">
        <f>IFERROR(VLOOKUP(C160,Table_DevicePN[],2,FALSE),"")</f>
        <v/>
      </c>
      <c r="T160" s="66" t="str">
        <f t="shared" si="102"/>
        <v/>
      </c>
      <c r="U160" s="80"/>
      <c r="V160" s="81" t="str">
        <f t="shared" si="103"/>
        <v/>
      </c>
      <c r="W160" s="65" t="str">
        <f t="shared" si="104"/>
        <v/>
      </c>
      <c r="X160" s="65" t="str">
        <f t="shared" si="105"/>
        <v/>
      </c>
      <c r="Y160" s="82" t="str">
        <f t="shared" si="106"/>
        <v/>
      </c>
      <c r="Z160" s="83" t="str">
        <f t="shared" si="107"/>
        <v/>
      </c>
      <c r="AA160" s="65" t="str">
        <f t="shared" si="108"/>
        <v/>
      </c>
      <c r="AB160" s="65" t="str">
        <f t="shared" si="109"/>
        <v/>
      </c>
      <c r="AC160" s="65" t="str">
        <f t="shared" si="110"/>
        <v/>
      </c>
      <c r="AD160" s="84" t="str">
        <f t="shared" si="111"/>
        <v/>
      </c>
      <c r="AE160" s="85" t="str">
        <f t="shared" si="112"/>
        <v/>
      </c>
      <c r="AF160" s="85" t="str">
        <f t="shared" si="113"/>
        <v/>
      </c>
      <c r="AG160" s="86" t="str">
        <f t="shared" si="114"/>
        <v/>
      </c>
      <c r="AH160" s="87" t="str">
        <f t="shared" si="115"/>
        <v/>
      </c>
      <c r="AI160" s="84" t="str">
        <f t="shared" si="116"/>
        <v/>
      </c>
      <c r="AJ160" s="84" t="str">
        <f t="shared" si="117"/>
        <v/>
      </c>
      <c r="AK160" s="88" t="str">
        <f t="shared" si="118"/>
        <v/>
      </c>
      <c r="AL160" s="65" t="str">
        <f t="shared" si="119"/>
        <v/>
      </c>
      <c r="AM160" s="84" t="str">
        <f t="shared" si="120"/>
        <v/>
      </c>
      <c r="AN160" s="85" t="str">
        <f t="shared" si="121"/>
        <v/>
      </c>
      <c r="AO160" s="85" t="str">
        <f t="shared" si="122"/>
        <v/>
      </c>
      <c r="AP160" s="86" t="str">
        <f t="shared" si="123"/>
        <v/>
      </c>
    </row>
    <row r="161" spans="1:42" s="76" customFormat="1" x14ac:dyDescent="0.25">
      <c r="A161" s="78">
        <f t="shared" si="98"/>
        <v>155</v>
      </c>
      <c r="B161" s="79"/>
      <c r="C161" s="79"/>
      <c r="D161" s="61"/>
      <c r="E161" s="180" t="str">
        <f>_xlfn.IFNA(HLOOKUP(TEXT(C161,"#"),Table_Conduit[#All],2,FALSE),"")</f>
        <v/>
      </c>
      <c r="F161" s="63" t="str">
        <f t="shared" si="99"/>
        <v/>
      </c>
      <c r="G161" s="61"/>
      <c r="H161" s="180" t="str">
        <f>_xlfn.IFNA(IF(HLOOKUP(TEXT(C161,"#"),Table_BoxMaterial[#All],2,FALSE)=0,"",HLOOKUP(TEXT(C161,"#"),Table_BoxMaterial[#All],2,FALSE)),"")</f>
        <v/>
      </c>
      <c r="I161" s="183" t="str">
        <f>_xlfn.IFNA(HLOOKUP(TEXT(C161,"#"),Table_MountingKits[#All],2,FALSE),"")</f>
        <v/>
      </c>
      <c r="J161" s="183" t="str">
        <f>_xlfn.IFNA(HLOOKUP(H161,Table_BoxColors[#All],2,FALSE),"")</f>
        <v/>
      </c>
      <c r="K161" s="61" t="str">
        <f t="shared" si="100"/>
        <v/>
      </c>
      <c r="L161" s="64" t="str">
        <f t="shared" si="101"/>
        <v/>
      </c>
      <c r="M161" s="185" t="str">
        <f>_xlfn.IFNA("E-"&amp;VLOOKUP(C161,Table_PN_DeviceType[],2,TRUE),"")&amp;IF(D161&lt;&gt;"",IF(D161&gt;99,D161,IF(D161&gt;9,"0"&amp;D161,"00"&amp;D161))&amp;VLOOKUP(E161,Table_PN_ConduitSize[],2,FALSE)&amp;VLOOKUP(F161,Table_PN_ConduitColor[],2,FALSE)&amp;IF(G161&lt;10,"0"&amp;G161,G161)&amp;VLOOKUP(H161,Table_PN_BoxMaterial[],2,FALSE)&amp;IF(I161&lt;&gt;"",VLOOKUP(I161,Table_PN_MountingKit[],2,FALSE)&amp;IF(OR(J161="Yes"),VLOOKUP(F161,Table_PN_BoxColor[],2,FALSE),"")&amp;VLOOKUP(K161,Table_PN_CircuitBreaker[],2,FALSE),""),"")</f>
        <v/>
      </c>
      <c r="N161" s="65"/>
      <c r="O161" s="65"/>
      <c r="P161" s="65"/>
      <c r="Q161" s="65"/>
      <c r="R161" s="65"/>
      <c r="S161" s="170" t="str">
        <f>IFERROR(VLOOKUP(C161,Table_DevicePN[],2,FALSE),"")</f>
        <v/>
      </c>
      <c r="T161" s="66" t="str">
        <f t="shared" si="102"/>
        <v/>
      </c>
      <c r="U161" s="80"/>
      <c r="V161" s="81" t="str">
        <f t="shared" si="103"/>
        <v/>
      </c>
      <c r="W161" s="65" t="str">
        <f t="shared" si="104"/>
        <v/>
      </c>
      <c r="X161" s="65" t="str">
        <f t="shared" si="105"/>
        <v/>
      </c>
      <c r="Y161" s="82" t="str">
        <f t="shared" si="106"/>
        <v/>
      </c>
      <c r="Z161" s="83" t="str">
        <f t="shared" si="107"/>
        <v/>
      </c>
      <c r="AA161" s="65" t="str">
        <f t="shared" si="108"/>
        <v/>
      </c>
      <c r="AB161" s="65" t="str">
        <f t="shared" si="109"/>
        <v/>
      </c>
      <c r="AC161" s="65" t="str">
        <f t="shared" si="110"/>
        <v/>
      </c>
      <c r="AD161" s="84" t="str">
        <f t="shared" si="111"/>
        <v/>
      </c>
      <c r="AE161" s="85" t="str">
        <f t="shared" si="112"/>
        <v/>
      </c>
      <c r="AF161" s="85" t="str">
        <f t="shared" si="113"/>
        <v/>
      </c>
      <c r="AG161" s="86" t="str">
        <f t="shared" si="114"/>
        <v/>
      </c>
      <c r="AH161" s="87" t="str">
        <f t="shared" si="115"/>
        <v/>
      </c>
      <c r="AI161" s="84" t="str">
        <f t="shared" si="116"/>
        <v/>
      </c>
      <c r="AJ161" s="84" t="str">
        <f t="shared" si="117"/>
        <v/>
      </c>
      <c r="AK161" s="88" t="str">
        <f t="shared" si="118"/>
        <v/>
      </c>
      <c r="AL161" s="65" t="str">
        <f t="shared" si="119"/>
        <v/>
      </c>
      <c r="AM161" s="84" t="str">
        <f t="shared" si="120"/>
        <v/>
      </c>
      <c r="AN161" s="85" t="str">
        <f t="shared" si="121"/>
        <v/>
      </c>
      <c r="AO161" s="85" t="str">
        <f t="shared" si="122"/>
        <v/>
      </c>
      <c r="AP161" s="86" t="str">
        <f t="shared" si="123"/>
        <v/>
      </c>
    </row>
    <row r="162" spans="1:42" s="76" customFormat="1" x14ac:dyDescent="0.25">
      <c r="A162" s="78">
        <f t="shared" si="98"/>
        <v>156</v>
      </c>
      <c r="B162" s="79"/>
      <c r="C162" s="79"/>
      <c r="D162" s="61"/>
      <c r="E162" s="180" t="str">
        <f>_xlfn.IFNA(HLOOKUP(TEXT(C162,"#"),Table_Conduit[#All],2,FALSE),"")</f>
        <v/>
      </c>
      <c r="F162" s="63" t="str">
        <f t="shared" si="99"/>
        <v/>
      </c>
      <c r="G162" s="61"/>
      <c r="H162" s="180" t="str">
        <f>_xlfn.IFNA(IF(HLOOKUP(TEXT(C162,"#"),Table_BoxMaterial[#All],2,FALSE)=0,"",HLOOKUP(TEXT(C162,"#"),Table_BoxMaterial[#All],2,FALSE)),"")</f>
        <v/>
      </c>
      <c r="I162" s="183" t="str">
        <f>_xlfn.IFNA(HLOOKUP(TEXT(C162,"#"),Table_MountingKits[#All],2,FALSE),"")</f>
        <v/>
      </c>
      <c r="J162" s="183" t="str">
        <f>_xlfn.IFNA(HLOOKUP(H162,Table_BoxColors[#All],2,FALSE),"")</f>
        <v/>
      </c>
      <c r="K162" s="61" t="str">
        <f t="shared" si="100"/>
        <v/>
      </c>
      <c r="L162" s="64" t="str">
        <f t="shared" si="101"/>
        <v/>
      </c>
      <c r="M162" s="185" t="str">
        <f>_xlfn.IFNA("E-"&amp;VLOOKUP(C162,Table_PN_DeviceType[],2,TRUE),"")&amp;IF(D162&lt;&gt;"",IF(D162&gt;99,D162,IF(D162&gt;9,"0"&amp;D162,"00"&amp;D162))&amp;VLOOKUP(E162,Table_PN_ConduitSize[],2,FALSE)&amp;VLOOKUP(F162,Table_PN_ConduitColor[],2,FALSE)&amp;IF(G162&lt;10,"0"&amp;G162,G162)&amp;VLOOKUP(H162,Table_PN_BoxMaterial[],2,FALSE)&amp;IF(I162&lt;&gt;"",VLOOKUP(I162,Table_PN_MountingKit[],2,FALSE)&amp;IF(OR(J162="Yes"),VLOOKUP(F162,Table_PN_BoxColor[],2,FALSE),"")&amp;VLOOKUP(K162,Table_PN_CircuitBreaker[],2,FALSE),""),"")</f>
        <v/>
      </c>
      <c r="N162" s="65"/>
      <c r="O162" s="65"/>
      <c r="P162" s="65"/>
      <c r="Q162" s="65"/>
      <c r="R162" s="65"/>
      <c r="S162" s="170" t="str">
        <f>IFERROR(VLOOKUP(C162,Table_DevicePN[],2,FALSE),"")</f>
        <v/>
      </c>
      <c r="T162" s="66" t="str">
        <f t="shared" si="102"/>
        <v/>
      </c>
      <c r="U162" s="80"/>
      <c r="V162" s="81" t="str">
        <f t="shared" si="103"/>
        <v/>
      </c>
      <c r="W162" s="65" t="str">
        <f t="shared" si="104"/>
        <v/>
      </c>
      <c r="X162" s="65" t="str">
        <f t="shared" si="105"/>
        <v/>
      </c>
      <c r="Y162" s="82" t="str">
        <f t="shared" si="106"/>
        <v/>
      </c>
      <c r="Z162" s="83" t="str">
        <f t="shared" si="107"/>
        <v/>
      </c>
      <c r="AA162" s="65" t="str">
        <f t="shared" si="108"/>
        <v/>
      </c>
      <c r="AB162" s="65" t="str">
        <f t="shared" si="109"/>
        <v/>
      </c>
      <c r="AC162" s="65" t="str">
        <f t="shared" si="110"/>
        <v/>
      </c>
      <c r="AD162" s="84" t="str">
        <f t="shared" si="111"/>
        <v/>
      </c>
      <c r="AE162" s="85" t="str">
        <f t="shared" si="112"/>
        <v/>
      </c>
      <c r="AF162" s="85" t="str">
        <f t="shared" si="113"/>
        <v/>
      </c>
      <c r="AG162" s="86" t="str">
        <f t="shared" si="114"/>
        <v/>
      </c>
      <c r="AH162" s="87" t="str">
        <f t="shared" si="115"/>
        <v/>
      </c>
      <c r="AI162" s="84" t="str">
        <f t="shared" si="116"/>
        <v/>
      </c>
      <c r="AJ162" s="84" t="str">
        <f t="shared" si="117"/>
        <v/>
      </c>
      <c r="AK162" s="88" t="str">
        <f t="shared" si="118"/>
        <v/>
      </c>
      <c r="AL162" s="65" t="str">
        <f t="shared" si="119"/>
        <v/>
      </c>
      <c r="AM162" s="84" t="str">
        <f t="shared" si="120"/>
        <v/>
      </c>
      <c r="AN162" s="85" t="str">
        <f t="shared" si="121"/>
        <v/>
      </c>
      <c r="AO162" s="85" t="str">
        <f t="shared" si="122"/>
        <v/>
      </c>
      <c r="AP162" s="86" t="str">
        <f t="shared" si="123"/>
        <v/>
      </c>
    </row>
    <row r="163" spans="1:42" s="76" customFormat="1" x14ac:dyDescent="0.25">
      <c r="A163" s="78">
        <f t="shared" si="98"/>
        <v>157</v>
      </c>
      <c r="B163" s="79"/>
      <c r="C163" s="79"/>
      <c r="D163" s="61"/>
      <c r="E163" s="180" t="str">
        <f>_xlfn.IFNA(HLOOKUP(TEXT(C163,"#"),Table_Conduit[#All],2,FALSE),"")</f>
        <v/>
      </c>
      <c r="F163" s="63" t="str">
        <f t="shared" si="99"/>
        <v/>
      </c>
      <c r="G163" s="61"/>
      <c r="H163" s="180" t="str">
        <f>_xlfn.IFNA(IF(HLOOKUP(TEXT(C163,"#"),Table_BoxMaterial[#All],2,FALSE)=0,"",HLOOKUP(TEXT(C163,"#"),Table_BoxMaterial[#All],2,FALSE)),"")</f>
        <v/>
      </c>
      <c r="I163" s="183" t="str">
        <f>_xlfn.IFNA(HLOOKUP(TEXT(C163,"#"),Table_MountingKits[#All],2,FALSE),"")</f>
        <v/>
      </c>
      <c r="J163" s="183" t="str">
        <f>_xlfn.IFNA(HLOOKUP(H163,Table_BoxColors[#All],2,FALSE),"")</f>
        <v/>
      </c>
      <c r="K163" s="61" t="str">
        <f t="shared" si="100"/>
        <v/>
      </c>
      <c r="L163" s="64" t="str">
        <f t="shared" si="101"/>
        <v/>
      </c>
      <c r="M163" s="185" t="str">
        <f>_xlfn.IFNA("E-"&amp;VLOOKUP(C163,Table_PN_DeviceType[],2,TRUE),"")&amp;IF(D163&lt;&gt;"",IF(D163&gt;99,D163,IF(D163&gt;9,"0"&amp;D163,"00"&amp;D163))&amp;VLOOKUP(E163,Table_PN_ConduitSize[],2,FALSE)&amp;VLOOKUP(F163,Table_PN_ConduitColor[],2,FALSE)&amp;IF(G163&lt;10,"0"&amp;G163,G163)&amp;VLOOKUP(H163,Table_PN_BoxMaterial[],2,FALSE)&amp;IF(I163&lt;&gt;"",VLOOKUP(I163,Table_PN_MountingKit[],2,FALSE)&amp;IF(OR(J163="Yes"),VLOOKUP(F163,Table_PN_BoxColor[],2,FALSE),"")&amp;VLOOKUP(K163,Table_PN_CircuitBreaker[],2,FALSE),""),"")</f>
        <v/>
      </c>
      <c r="N163" s="65"/>
      <c r="O163" s="65"/>
      <c r="P163" s="65"/>
      <c r="Q163" s="65"/>
      <c r="R163" s="65"/>
      <c r="S163" s="170" t="str">
        <f>IFERROR(VLOOKUP(C163,Table_DevicePN[],2,FALSE),"")</f>
        <v/>
      </c>
      <c r="T163" s="66" t="str">
        <f t="shared" si="102"/>
        <v/>
      </c>
      <c r="U163" s="80"/>
      <c r="V163" s="81" t="str">
        <f t="shared" si="103"/>
        <v/>
      </c>
      <c r="W163" s="65" t="str">
        <f t="shared" si="104"/>
        <v/>
      </c>
      <c r="X163" s="65" t="str">
        <f t="shared" si="105"/>
        <v/>
      </c>
      <c r="Y163" s="82" t="str">
        <f t="shared" si="106"/>
        <v/>
      </c>
      <c r="Z163" s="83" t="str">
        <f t="shared" si="107"/>
        <v/>
      </c>
      <c r="AA163" s="65" t="str">
        <f t="shared" si="108"/>
        <v/>
      </c>
      <c r="AB163" s="65" t="str">
        <f t="shared" si="109"/>
        <v/>
      </c>
      <c r="AC163" s="65" t="str">
        <f t="shared" si="110"/>
        <v/>
      </c>
      <c r="AD163" s="84" t="str">
        <f t="shared" si="111"/>
        <v/>
      </c>
      <c r="AE163" s="85" t="str">
        <f t="shared" si="112"/>
        <v/>
      </c>
      <c r="AF163" s="85" t="str">
        <f t="shared" si="113"/>
        <v/>
      </c>
      <c r="AG163" s="86" t="str">
        <f t="shared" si="114"/>
        <v/>
      </c>
      <c r="AH163" s="87" t="str">
        <f t="shared" si="115"/>
        <v/>
      </c>
      <c r="AI163" s="84" t="str">
        <f t="shared" si="116"/>
        <v/>
      </c>
      <c r="AJ163" s="84" t="str">
        <f t="shared" si="117"/>
        <v/>
      </c>
      <c r="AK163" s="88" t="str">
        <f t="shared" si="118"/>
        <v/>
      </c>
      <c r="AL163" s="65" t="str">
        <f t="shared" si="119"/>
        <v/>
      </c>
      <c r="AM163" s="84" t="str">
        <f t="shared" si="120"/>
        <v/>
      </c>
      <c r="AN163" s="85" t="str">
        <f t="shared" si="121"/>
        <v/>
      </c>
      <c r="AO163" s="85" t="str">
        <f t="shared" si="122"/>
        <v/>
      </c>
      <c r="AP163" s="86" t="str">
        <f t="shared" si="123"/>
        <v/>
      </c>
    </row>
    <row r="164" spans="1:42" s="76" customFormat="1" x14ac:dyDescent="0.25">
      <c r="A164" s="78">
        <f t="shared" si="98"/>
        <v>158</v>
      </c>
      <c r="B164" s="79"/>
      <c r="C164" s="79"/>
      <c r="D164" s="61"/>
      <c r="E164" s="180" t="str">
        <f>_xlfn.IFNA(HLOOKUP(TEXT(C164,"#"),Table_Conduit[#All],2,FALSE),"")</f>
        <v/>
      </c>
      <c r="F164" s="63" t="str">
        <f t="shared" si="99"/>
        <v/>
      </c>
      <c r="G164" s="61"/>
      <c r="H164" s="180" t="str">
        <f>_xlfn.IFNA(IF(HLOOKUP(TEXT(C164,"#"),Table_BoxMaterial[#All],2,FALSE)=0,"",HLOOKUP(TEXT(C164,"#"),Table_BoxMaterial[#All],2,FALSE)),"")</f>
        <v/>
      </c>
      <c r="I164" s="183" t="str">
        <f>_xlfn.IFNA(HLOOKUP(TEXT(C164,"#"),Table_MountingKits[#All],2,FALSE),"")</f>
        <v/>
      </c>
      <c r="J164" s="183" t="str">
        <f>_xlfn.IFNA(HLOOKUP(H164,Table_BoxColors[#All],2,FALSE),"")</f>
        <v/>
      </c>
      <c r="K164" s="61" t="str">
        <f t="shared" si="100"/>
        <v/>
      </c>
      <c r="L164" s="64" t="str">
        <f t="shared" si="101"/>
        <v/>
      </c>
      <c r="M164" s="185" t="str">
        <f>_xlfn.IFNA("E-"&amp;VLOOKUP(C164,Table_PN_DeviceType[],2,TRUE),"")&amp;IF(D164&lt;&gt;"",IF(D164&gt;99,D164,IF(D164&gt;9,"0"&amp;D164,"00"&amp;D164))&amp;VLOOKUP(E164,Table_PN_ConduitSize[],2,FALSE)&amp;VLOOKUP(F164,Table_PN_ConduitColor[],2,FALSE)&amp;IF(G164&lt;10,"0"&amp;G164,G164)&amp;VLOOKUP(H164,Table_PN_BoxMaterial[],2,FALSE)&amp;IF(I164&lt;&gt;"",VLOOKUP(I164,Table_PN_MountingKit[],2,FALSE)&amp;IF(OR(J164="Yes"),VLOOKUP(F164,Table_PN_BoxColor[],2,FALSE),"")&amp;VLOOKUP(K164,Table_PN_CircuitBreaker[],2,FALSE),""),"")</f>
        <v/>
      </c>
      <c r="N164" s="65"/>
      <c r="O164" s="65"/>
      <c r="P164" s="65"/>
      <c r="Q164" s="65"/>
      <c r="R164" s="65"/>
      <c r="S164" s="170" t="str">
        <f>IFERROR(VLOOKUP(C164,Table_DevicePN[],2,FALSE),"")</f>
        <v/>
      </c>
      <c r="T164" s="66" t="str">
        <f t="shared" si="102"/>
        <v/>
      </c>
      <c r="U164" s="80"/>
      <c r="V164" s="81" t="str">
        <f t="shared" si="103"/>
        <v/>
      </c>
      <c r="W164" s="65" t="str">
        <f t="shared" si="104"/>
        <v/>
      </c>
      <c r="X164" s="65" t="str">
        <f t="shared" si="105"/>
        <v/>
      </c>
      <c r="Y164" s="82" t="str">
        <f t="shared" si="106"/>
        <v/>
      </c>
      <c r="Z164" s="83" t="str">
        <f t="shared" si="107"/>
        <v/>
      </c>
      <c r="AA164" s="65" t="str">
        <f t="shared" si="108"/>
        <v/>
      </c>
      <c r="AB164" s="65" t="str">
        <f t="shared" si="109"/>
        <v/>
      </c>
      <c r="AC164" s="65" t="str">
        <f t="shared" si="110"/>
        <v/>
      </c>
      <c r="AD164" s="84" t="str">
        <f t="shared" si="111"/>
        <v/>
      </c>
      <c r="AE164" s="85" t="str">
        <f t="shared" si="112"/>
        <v/>
      </c>
      <c r="AF164" s="85" t="str">
        <f t="shared" si="113"/>
        <v/>
      </c>
      <c r="AG164" s="86" t="str">
        <f t="shared" si="114"/>
        <v/>
      </c>
      <c r="AH164" s="87" t="str">
        <f t="shared" si="115"/>
        <v/>
      </c>
      <c r="AI164" s="84" t="str">
        <f t="shared" si="116"/>
        <v/>
      </c>
      <c r="AJ164" s="84" t="str">
        <f t="shared" si="117"/>
        <v/>
      </c>
      <c r="AK164" s="88" t="str">
        <f t="shared" si="118"/>
        <v/>
      </c>
      <c r="AL164" s="65" t="str">
        <f t="shared" si="119"/>
        <v/>
      </c>
      <c r="AM164" s="84" t="str">
        <f t="shared" si="120"/>
        <v/>
      </c>
      <c r="AN164" s="85" t="str">
        <f t="shared" si="121"/>
        <v/>
      </c>
      <c r="AO164" s="85" t="str">
        <f t="shared" si="122"/>
        <v/>
      </c>
      <c r="AP164" s="86" t="str">
        <f t="shared" si="123"/>
        <v/>
      </c>
    </row>
    <row r="165" spans="1:42" s="76" customFormat="1" x14ac:dyDescent="0.25">
      <c r="A165" s="78">
        <f t="shared" si="98"/>
        <v>159</v>
      </c>
      <c r="B165" s="79"/>
      <c r="C165" s="79"/>
      <c r="D165" s="61"/>
      <c r="E165" s="180" t="str">
        <f>_xlfn.IFNA(HLOOKUP(TEXT(C165,"#"),Table_Conduit[#All],2,FALSE),"")</f>
        <v/>
      </c>
      <c r="F165" s="63" t="str">
        <f t="shared" si="99"/>
        <v/>
      </c>
      <c r="G165" s="61"/>
      <c r="H165" s="180" t="str">
        <f>_xlfn.IFNA(IF(HLOOKUP(TEXT(C165,"#"),Table_BoxMaterial[#All],2,FALSE)=0,"",HLOOKUP(TEXT(C165,"#"),Table_BoxMaterial[#All],2,FALSE)),"")</f>
        <v/>
      </c>
      <c r="I165" s="183" t="str">
        <f>_xlfn.IFNA(HLOOKUP(TEXT(C165,"#"),Table_MountingKits[#All],2,FALSE),"")</f>
        <v/>
      </c>
      <c r="J165" s="183" t="str">
        <f>_xlfn.IFNA(HLOOKUP(H165,Table_BoxColors[#All],2,FALSE),"")</f>
        <v/>
      </c>
      <c r="K165" s="61" t="str">
        <f t="shared" si="100"/>
        <v/>
      </c>
      <c r="L165" s="64" t="str">
        <f t="shared" si="101"/>
        <v/>
      </c>
      <c r="M165" s="185" t="str">
        <f>_xlfn.IFNA("E-"&amp;VLOOKUP(C165,Table_PN_DeviceType[],2,TRUE),"")&amp;IF(D165&lt;&gt;"",IF(D165&gt;99,D165,IF(D165&gt;9,"0"&amp;D165,"00"&amp;D165))&amp;VLOOKUP(E165,Table_PN_ConduitSize[],2,FALSE)&amp;VLOOKUP(F165,Table_PN_ConduitColor[],2,FALSE)&amp;IF(G165&lt;10,"0"&amp;G165,G165)&amp;VLOOKUP(H165,Table_PN_BoxMaterial[],2,FALSE)&amp;IF(I165&lt;&gt;"",VLOOKUP(I165,Table_PN_MountingKit[],2,FALSE)&amp;IF(OR(J165="Yes"),VLOOKUP(F165,Table_PN_BoxColor[],2,FALSE),"")&amp;VLOOKUP(K165,Table_PN_CircuitBreaker[],2,FALSE),""),"")</f>
        <v/>
      </c>
      <c r="N165" s="65"/>
      <c r="O165" s="65"/>
      <c r="P165" s="65"/>
      <c r="Q165" s="65"/>
      <c r="R165" s="65"/>
      <c r="S165" s="170" t="str">
        <f>IFERROR(VLOOKUP(C165,Table_DevicePN[],2,FALSE),"")</f>
        <v/>
      </c>
      <c r="T165" s="66" t="str">
        <f t="shared" si="102"/>
        <v/>
      </c>
      <c r="U165" s="80"/>
      <c r="V165" s="81" t="str">
        <f t="shared" si="103"/>
        <v/>
      </c>
      <c r="W165" s="65" t="str">
        <f t="shared" si="104"/>
        <v/>
      </c>
      <c r="X165" s="65" t="str">
        <f t="shared" si="105"/>
        <v/>
      </c>
      <c r="Y165" s="82" t="str">
        <f t="shared" si="106"/>
        <v/>
      </c>
      <c r="Z165" s="83" t="str">
        <f t="shared" si="107"/>
        <v/>
      </c>
      <c r="AA165" s="65" t="str">
        <f t="shared" si="108"/>
        <v/>
      </c>
      <c r="AB165" s="65" t="str">
        <f t="shared" si="109"/>
        <v/>
      </c>
      <c r="AC165" s="65" t="str">
        <f t="shared" si="110"/>
        <v/>
      </c>
      <c r="AD165" s="84" t="str">
        <f t="shared" si="111"/>
        <v/>
      </c>
      <c r="AE165" s="85" t="str">
        <f t="shared" si="112"/>
        <v/>
      </c>
      <c r="AF165" s="85" t="str">
        <f t="shared" si="113"/>
        <v/>
      </c>
      <c r="AG165" s="86" t="str">
        <f t="shared" si="114"/>
        <v/>
      </c>
      <c r="AH165" s="87" t="str">
        <f t="shared" si="115"/>
        <v/>
      </c>
      <c r="AI165" s="84" t="str">
        <f t="shared" si="116"/>
        <v/>
      </c>
      <c r="AJ165" s="84" t="str">
        <f t="shared" si="117"/>
        <v/>
      </c>
      <c r="AK165" s="88" t="str">
        <f t="shared" si="118"/>
        <v/>
      </c>
      <c r="AL165" s="65" t="str">
        <f t="shared" si="119"/>
        <v/>
      </c>
      <c r="AM165" s="84" t="str">
        <f t="shared" si="120"/>
        <v/>
      </c>
      <c r="AN165" s="85" t="str">
        <f t="shared" si="121"/>
        <v/>
      </c>
      <c r="AO165" s="85" t="str">
        <f t="shared" si="122"/>
        <v/>
      </c>
      <c r="AP165" s="86" t="str">
        <f t="shared" si="123"/>
        <v/>
      </c>
    </row>
    <row r="166" spans="1:42" s="76" customFormat="1" x14ac:dyDescent="0.25">
      <c r="A166" s="78">
        <f t="shared" si="98"/>
        <v>160</v>
      </c>
      <c r="B166" s="79"/>
      <c r="C166" s="79"/>
      <c r="D166" s="61"/>
      <c r="E166" s="180" t="str">
        <f>_xlfn.IFNA(HLOOKUP(TEXT(C166,"#"),Table_Conduit[#All],2,FALSE),"")</f>
        <v/>
      </c>
      <c r="F166" s="63" t="str">
        <f t="shared" si="99"/>
        <v/>
      </c>
      <c r="G166" s="61"/>
      <c r="H166" s="180" t="str">
        <f>_xlfn.IFNA(IF(HLOOKUP(TEXT(C166,"#"),Table_BoxMaterial[#All],2,FALSE)=0,"",HLOOKUP(TEXT(C166,"#"),Table_BoxMaterial[#All],2,FALSE)),"")</f>
        <v/>
      </c>
      <c r="I166" s="183" t="str">
        <f>_xlfn.IFNA(HLOOKUP(TEXT(C166,"#"),Table_MountingKits[#All],2,FALSE),"")</f>
        <v/>
      </c>
      <c r="J166" s="183" t="str">
        <f>_xlfn.IFNA(HLOOKUP(H166,Table_BoxColors[#All],2,FALSE),"")</f>
        <v/>
      </c>
      <c r="K166" s="61" t="str">
        <f t="shared" si="100"/>
        <v/>
      </c>
      <c r="L166" s="64" t="str">
        <f t="shared" si="101"/>
        <v/>
      </c>
      <c r="M166" s="185" t="str">
        <f>_xlfn.IFNA("E-"&amp;VLOOKUP(C166,Table_PN_DeviceType[],2,TRUE),"")&amp;IF(D166&lt;&gt;"",IF(D166&gt;99,D166,IF(D166&gt;9,"0"&amp;D166,"00"&amp;D166))&amp;VLOOKUP(E166,Table_PN_ConduitSize[],2,FALSE)&amp;VLOOKUP(F166,Table_PN_ConduitColor[],2,FALSE)&amp;IF(G166&lt;10,"0"&amp;G166,G166)&amp;VLOOKUP(H166,Table_PN_BoxMaterial[],2,FALSE)&amp;IF(I166&lt;&gt;"",VLOOKUP(I166,Table_PN_MountingKit[],2,FALSE)&amp;IF(OR(J166="Yes"),VLOOKUP(F166,Table_PN_BoxColor[],2,FALSE),"")&amp;VLOOKUP(K166,Table_PN_CircuitBreaker[],2,FALSE),""),"")</f>
        <v/>
      </c>
      <c r="N166" s="65"/>
      <c r="O166" s="65"/>
      <c r="P166" s="65"/>
      <c r="Q166" s="65"/>
      <c r="R166" s="65"/>
      <c r="S166" s="170" t="str">
        <f>IFERROR(VLOOKUP(C166,Table_DevicePN[],2,FALSE),"")</f>
        <v/>
      </c>
      <c r="T166" s="66" t="str">
        <f t="shared" si="102"/>
        <v/>
      </c>
      <c r="U166" s="80"/>
      <c r="V166" s="81" t="str">
        <f t="shared" si="103"/>
        <v/>
      </c>
      <c r="W166" s="65" t="str">
        <f t="shared" si="104"/>
        <v/>
      </c>
      <c r="X166" s="65" t="str">
        <f t="shared" si="105"/>
        <v/>
      </c>
      <c r="Y166" s="82" t="str">
        <f t="shared" si="106"/>
        <v/>
      </c>
      <c r="Z166" s="83" t="str">
        <f t="shared" si="107"/>
        <v/>
      </c>
      <c r="AA166" s="65" t="str">
        <f t="shared" si="108"/>
        <v/>
      </c>
      <c r="AB166" s="65" t="str">
        <f t="shared" si="109"/>
        <v/>
      </c>
      <c r="AC166" s="65" t="str">
        <f t="shared" si="110"/>
        <v/>
      </c>
      <c r="AD166" s="84" t="str">
        <f t="shared" si="111"/>
        <v/>
      </c>
      <c r="AE166" s="85" t="str">
        <f t="shared" si="112"/>
        <v/>
      </c>
      <c r="AF166" s="85" t="str">
        <f t="shared" si="113"/>
        <v/>
      </c>
      <c r="AG166" s="86" t="str">
        <f t="shared" si="114"/>
        <v/>
      </c>
      <c r="AH166" s="87" t="str">
        <f t="shared" si="115"/>
        <v/>
      </c>
      <c r="AI166" s="84" t="str">
        <f t="shared" si="116"/>
        <v/>
      </c>
      <c r="AJ166" s="84" t="str">
        <f t="shared" si="117"/>
        <v/>
      </c>
      <c r="AK166" s="88" t="str">
        <f t="shared" si="118"/>
        <v/>
      </c>
      <c r="AL166" s="65" t="str">
        <f t="shared" si="119"/>
        <v/>
      </c>
      <c r="AM166" s="84" t="str">
        <f t="shared" si="120"/>
        <v/>
      </c>
      <c r="AN166" s="85" t="str">
        <f t="shared" si="121"/>
        <v/>
      </c>
      <c r="AO166" s="85" t="str">
        <f t="shared" si="122"/>
        <v/>
      </c>
      <c r="AP166" s="86" t="str">
        <f t="shared" si="123"/>
        <v/>
      </c>
    </row>
    <row r="167" spans="1:42" s="76" customFormat="1" x14ac:dyDescent="0.25">
      <c r="A167" s="78">
        <f t="shared" si="98"/>
        <v>161</v>
      </c>
      <c r="B167" s="79"/>
      <c r="C167" s="79"/>
      <c r="D167" s="61"/>
      <c r="E167" s="180" t="str">
        <f>_xlfn.IFNA(HLOOKUP(TEXT(C167,"#"),Table_Conduit[#All],2,FALSE),"")</f>
        <v/>
      </c>
      <c r="F167" s="63" t="str">
        <f t="shared" si="99"/>
        <v/>
      </c>
      <c r="G167" s="61"/>
      <c r="H167" s="180" t="str">
        <f>_xlfn.IFNA(IF(HLOOKUP(TEXT(C167,"#"),Table_BoxMaterial[#All],2,FALSE)=0,"",HLOOKUP(TEXT(C167,"#"),Table_BoxMaterial[#All],2,FALSE)),"")</f>
        <v/>
      </c>
      <c r="I167" s="183" t="str">
        <f>_xlfn.IFNA(HLOOKUP(TEXT(C167,"#"),Table_MountingKits[#All],2,FALSE),"")</f>
        <v/>
      </c>
      <c r="J167" s="183" t="str">
        <f>_xlfn.IFNA(HLOOKUP(H167,Table_BoxColors[#All],2,FALSE),"")</f>
        <v/>
      </c>
      <c r="K167" s="61" t="str">
        <f t="shared" si="100"/>
        <v/>
      </c>
      <c r="L167" s="64" t="str">
        <f t="shared" si="101"/>
        <v/>
      </c>
      <c r="M167" s="185" t="str">
        <f>_xlfn.IFNA("E-"&amp;VLOOKUP(C167,Table_PN_DeviceType[],2,TRUE),"")&amp;IF(D167&lt;&gt;"",IF(D167&gt;99,D167,IF(D167&gt;9,"0"&amp;D167,"00"&amp;D167))&amp;VLOOKUP(E167,Table_PN_ConduitSize[],2,FALSE)&amp;VLOOKUP(F167,Table_PN_ConduitColor[],2,FALSE)&amp;IF(G167&lt;10,"0"&amp;G167,G167)&amp;VLOOKUP(H167,Table_PN_BoxMaterial[],2,FALSE)&amp;IF(I167&lt;&gt;"",VLOOKUP(I167,Table_PN_MountingKit[],2,FALSE)&amp;IF(OR(J167="Yes"),VLOOKUP(F167,Table_PN_BoxColor[],2,FALSE),"")&amp;VLOOKUP(K167,Table_PN_CircuitBreaker[],2,FALSE),""),"")</f>
        <v/>
      </c>
      <c r="N167" s="65"/>
      <c r="O167" s="65"/>
      <c r="P167" s="65"/>
      <c r="Q167" s="65"/>
      <c r="R167" s="65"/>
      <c r="S167" s="170" t="str">
        <f>IFERROR(VLOOKUP(C167,Table_DevicePN[],2,FALSE),"")</f>
        <v/>
      </c>
      <c r="T167" s="66" t="str">
        <f t="shared" si="102"/>
        <v/>
      </c>
      <c r="U167" s="80"/>
      <c r="V167" s="81" t="str">
        <f t="shared" si="103"/>
        <v/>
      </c>
      <c r="W167" s="65" t="str">
        <f t="shared" si="104"/>
        <v/>
      </c>
      <c r="X167" s="65" t="str">
        <f t="shared" si="105"/>
        <v/>
      </c>
      <c r="Y167" s="82" t="str">
        <f t="shared" si="106"/>
        <v/>
      </c>
      <c r="Z167" s="83" t="str">
        <f t="shared" si="107"/>
        <v/>
      </c>
      <c r="AA167" s="65" t="str">
        <f t="shared" si="108"/>
        <v/>
      </c>
      <c r="AB167" s="65" t="str">
        <f t="shared" si="109"/>
        <v/>
      </c>
      <c r="AC167" s="65" t="str">
        <f t="shared" si="110"/>
        <v/>
      </c>
      <c r="AD167" s="84" t="str">
        <f t="shared" si="111"/>
        <v/>
      </c>
      <c r="AE167" s="85" t="str">
        <f t="shared" si="112"/>
        <v/>
      </c>
      <c r="AF167" s="85" t="str">
        <f t="shared" si="113"/>
        <v/>
      </c>
      <c r="AG167" s="86" t="str">
        <f t="shared" si="114"/>
        <v/>
      </c>
      <c r="AH167" s="87" t="str">
        <f t="shared" si="115"/>
        <v/>
      </c>
      <c r="AI167" s="84" t="str">
        <f t="shared" si="116"/>
        <v/>
      </c>
      <c r="AJ167" s="84" t="str">
        <f t="shared" si="117"/>
        <v/>
      </c>
      <c r="AK167" s="88" t="str">
        <f t="shared" si="118"/>
        <v/>
      </c>
      <c r="AL167" s="65" t="str">
        <f t="shared" si="119"/>
        <v/>
      </c>
      <c r="AM167" s="84" t="str">
        <f t="shared" si="120"/>
        <v/>
      </c>
      <c r="AN167" s="85" t="str">
        <f t="shared" si="121"/>
        <v/>
      </c>
      <c r="AO167" s="85" t="str">
        <f t="shared" si="122"/>
        <v/>
      </c>
      <c r="AP167" s="86" t="str">
        <f t="shared" si="123"/>
        <v/>
      </c>
    </row>
    <row r="168" spans="1:42" s="76" customFormat="1" x14ac:dyDescent="0.25">
      <c r="A168" s="78">
        <f t="shared" si="98"/>
        <v>162</v>
      </c>
      <c r="B168" s="79"/>
      <c r="C168" s="79"/>
      <c r="D168" s="61"/>
      <c r="E168" s="180" t="str">
        <f>_xlfn.IFNA(HLOOKUP(TEXT(C168,"#"),Table_Conduit[#All],2,FALSE),"")</f>
        <v/>
      </c>
      <c r="F168" s="63" t="str">
        <f t="shared" si="99"/>
        <v/>
      </c>
      <c r="G168" s="61"/>
      <c r="H168" s="180" t="str">
        <f>_xlfn.IFNA(IF(HLOOKUP(TEXT(C168,"#"),Table_BoxMaterial[#All],2,FALSE)=0,"",HLOOKUP(TEXT(C168,"#"),Table_BoxMaterial[#All],2,FALSE)),"")</f>
        <v/>
      </c>
      <c r="I168" s="183" t="str">
        <f>_xlfn.IFNA(HLOOKUP(TEXT(C168,"#"),Table_MountingKits[#All],2,FALSE),"")</f>
        <v/>
      </c>
      <c r="J168" s="183" t="str">
        <f>_xlfn.IFNA(HLOOKUP(H168,Table_BoxColors[#All],2,FALSE),"")</f>
        <v/>
      </c>
      <c r="K168" s="61" t="str">
        <f t="shared" si="100"/>
        <v/>
      </c>
      <c r="L168" s="64" t="str">
        <f t="shared" si="101"/>
        <v/>
      </c>
      <c r="M168" s="185" t="str">
        <f>_xlfn.IFNA("E-"&amp;VLOOKUP(C168,Table_PN_DeviceType[],2,TRUE),"")&amp;IF(D168&lt;&gt;"",IF(D168&gt;99,D168,IF(D168&gt;9,"0"&amp;D168,"00"&amp;D168))&amp;VLOOKUP(E168,Table_PN_ConduitSize[],2,FALSE)&amp;VLOOKUP(F168,Table_PN_ConduitColor[],2,FALSE)&amp;IF(G168&lt;10,"0"&amp;G168,G168)&amp;VLOOKUP(H168,Table_PN_BoxMaterial[],2,FALSE)&amp;IF(I168&lt;&gt;"",VLOOKUP(I168,Table_PN_MountingKit[],2,FALSE)&amp;IF(OR(J168="Yes"),VLOOKUP(F168,Table_PN_BoxColor[],2,FALSE),"")&amp;VLOOKUP(K168,Table_PN_CircuitBreaker[],2,FALSE),""),"")</f>
        <v/>
      </c>
      <c r="N168" s="65"/>
      <c r="O168" s="65"/>
      <c r="P168" s="65"/>
      <c r="Q168" s="65"/>
      <c r="R168" s="65"/>
      <c r="S168" s="170" t="str">
        <f>IFERROR(VLOOKUP(C168,Table_DevicePN[],2,FALSE),"")</f>
        <v/>
      </c>
      <c r="T168" s="66" t="str">
        <f t="shared" si="102"/>
        <v/>
      </c>
      <c r="U168" s="80"/>
      <c r="V168" s="81" t="str">
        <f t="shared" si="103"/>
        <v/>
      </c>
      <c r="W168" s="65" t="str">
        <f t="shared" si="104"/>
        <v/>
      </c>
      <c r="X168" s="65" t="str">
        <f t="shared" si="105"/>
        <v/>
      </c>
      <c r="Y168" s="82" t="str">
        <f t="shared" si="106"/>
        <v/>
      </c>
      <c r="Z168" s="83" t="str">
        <f t="shared" si="107"/>
        <v/>
      </c>
      <c r="AA168" s="65" t="str">
        <f t="shared" si="108"/>
        <v/>
      </c>
      <c r="AB168" s="65" t="str">
        <f t="shared" si="109"/>
        <v/>
      </c>
      <c r="AC168" s="65" t="str">
        <f t="shared" si="110"/>
        <v/>
      </c>
      <c r="AD168" s="84" t="str">
        <f t="shared" si="111"/>
        <v/>
      </c>
      <c r="AE168" s="85" t="str">
        <f t="shared" si="112"/>
        <v/>
      </c>
      <c r="AF168" s="85" t="str">
        <f t="shared" si="113"/>
        <v/>
      </c>
      <c r="AG168" s="86" t="str">
        <f t="shared" si="114"/>
        <v/>
      </c>
      <c r="AH168" s="87" t="str">
        <f t="shared" si="115"/>
        <v/>
      </c>
      <c r="AI168" s="84" t="str">
        <f t="shared" si="116"/>
        <v/>
      </c>
      <c r="AJ168" s="84" t="str">
        <f t="shared" si="117"/>
        <v/>
      </c>
      <c r="AK168" s="88" t="str">
        <f t="shared" si="118"/>
        <v/>
      </c>
      <c r="AL168" s="65" t="str">
        <f t="shared" si="119"/>
        <v/>
      </c>
      <c r="AM168" s="84" t="str">
        <f t="shared" si="120"/>
        <v/>
      </c>
      <c r="AN168" s="85" t="str">
        <f t="shared" si="121"/>
        <v/>
      </c>
      <c r="AO168" s="85" t="str">
        <f t="shared" si="122"/>
        <v/>
      </c>
      <c r="AP168" s="86" t="str">
        <f t="shared" si="123"/>
        <v/>
      </c>
    </row>
    <row r="169" spans="1:42" s="76" customFormat="1" x14ac:dyDescent="0.25">
      <c r="A169" s="78">
        <f t="shared" si="98"/>
        <v>163</v>
      </c>
      <c r="B169" s="79"/>
      <c r="C169" s="79"/>
      <c r="D169" s="61"/>
      <c r="E169" s="180" t="str">
        <f>_xlfn.IFNA(HLOOKUP(TEXT(C169,"#"),Table_Conduit[#All],2,FALSE),"")</f>
        <v/>
      </c>
      <c r="F169" s="63" t="str">
        <f t="shared" si="99"/>
        <v/>
      </c>
      <c r="G169" s="61"/>
      <c r="H169" s="180" t="str">
        <f>_xlfn.IFNA(IF(HLOOKUP(TEXT(C169,"#"),Table_BoxMaterial[#All],2,FALSE)=0,"",HLOOKUP(TEXT(C169,"#"),Table_BoxMaterial[#All],2,FALSE)),"")</f>
        <v/>
      </c>
      <c r="I169" s="183" t="str">
        <f>_xlfn.IFNA(HLOOKUP(TEXT(C169,"#"),Table_MountingKits[#All],2,FALSE),"")</f>
        <v/>
      </c>
      <c r="J169" s="183" t="str">
        <f>_xlfn.IFNA(HLOOKUP(H169,Table_BoxColors[#All],2,FALSE),"")</f>
        <v/>
      </c>
      <c r="K169" s="61" t="str">
        <f t="shared" si="100"/>
        <v/>
      </c>
      <c r="L169" s="64" t="str">
        <f t="shared" si="101"/>
        <v/>
      </c>
      <c r="M169" s="185" t="str">
        <f>_xlfn.IFNA("E-"&amp;VLOOKUP(C169,Table_PN_DeviceType[],2,TRUE),"")&amp;IF(D169&lt;&gt;"",IF(D169&gt;99,D169,IF(D169&gt;9,"0"&amp;D169,"00"&amp;D169))&amp;VLOOKUP(E169,Table_PN_ConduitSize[],2,FALSE)&amp;VLOOKUP(F169,Table_PN_ConduitColor[],2,FALSE)&amp;IF(G169&lt;10,"0"&amp;G169,G169)&amp;VLOOKUP(H169,Table_PN_BoxMaterial[],2,FALSE)&amp;IF(I169&lt;&gt;"",VLOOKUP(I169,Table_PN_MountingKit[],2,FALSE)&amp;IF(OR(J169="Yes"),VLOOKUP(F169,Table_PN_BoxColor[],2,FALSE),"")&amp;VLOOKUP(K169,Table_PN_CircuitBreaker[],2,FALSE),""),"")</f>
        <v/>
      </c>
      <c r="N169" s="65"/>
      <c r="O169" s="65"/>
      <c r="P169" s="65"/>
      <c r="Q169" s="65"/>
      <c r="R169" s="65"/>
      <c r="S169" s="170" t="str">
        <f>IFERROR(VLOOKUP(C169,Table_DevicePN[],2,FALSE),"")</f>
        <v/>
      </c>
      <c r="T169" s="66" t="str">
        <f t="shared" si="102"/>
        <v/>
      </c>
      <c r="U169" s="80"/>
      <c r="V169" s="81" t="str">
        <f t="shared" si="103"/>
        <v/>
      </c>
      <c r="W169" s="65" t="str">
        <f t="shared" si="104"/>
        <v/>
      </c>
      <c r="X169" s="65" t="str">
        <f t="shared" si="105"/>
        <v/>
      </c>
      <c r="Y169" s="82" t="str">
        <f t="shared" si="106"/>
        <v/>
      </c>
      <c r="Z169" s="83" t="str">
        <f t="shared" si="107"/>
        <v/>
      </c>
      <c r="AA169" s="65" t="str">
        <f t="shared" si="108"/>
        <v/>
      </c>
      <c r="AB169" s="65" t="str">
        <f t="shared" si="109"/>
        <v/>
      </c>
      <c r="AC169" s="65" t="str">
        <f t="shared" si="110"/>
        <v/>
      </c>
      <c r="AD169" s="84" t="str">
        <f t="shared" si="111"/>
        <v/>
      </c>
      <c r="AE169" s="85" t="str">
        <f t="shared" si="112"/>
        <v/>
      </c>
      <c r="AF169" s="85" t="str">
        <f t="shared" si="113"/>
        <v/>
      </c>
      <c r="AG169" s="86" t="str">
        <f t="shared" si="114"/>
        <v/>
      </c>
      <c r="AH169" s="87" t="str">
        <f t="shared" si="115"/>
        <v/>
      </c>
      <c r="AI169" s="84" t="str">
        <f t="shared" si="116"/>
        <v/>
      </c>
      <c r="AJ169" s="84" t="str">
        <f t="shared" si="117"/>
        <v/>
      </c>
      <c r="AK169" s="88" t="str">
        <f t="shared" si="118"/>
        <v/>
      </c>
      <c r="AL169" s="65" t="str">
        <f t="shared" si="119"/>
        <v/>
      </c>
      <c r="AM169" s="84" t="str">
        <f t="shared" si="120"/>
        <v/>
      </c>
      <c r="AN169" s="85" t="str">
        <f t="shared" si="121"/>
        <v/>
      </c>
      <c r="AO169" s="85" t="str">
        <f t="shared" si="122"/>
        <v/>
      </c>
      <c r="AP169" s="86" t="str">
        <f t="shared" si="123"/>
        <v/>
      </c>
    </row>
    <row r="170" spans="1:42" s="76" customFormat="1" x14ac:dyDescent="0.25">
      <c r="A170" s="78">
        <f t="shared" si="98"/>
        <v>164</v>
      </c>
      <c r="B170" s="79"/>
      <c r="C170" s="79"/>
      <c r="D170" s="61"/>
      <c r="E170" s="180" t="str">
        <f>_xlfn.IFNA(HLOOKUP(TEXT(C170,"#"),Table_Conduit[#All],2,FALSE),"")</f>
        <v/>
      </c>
      <c r="F170" s="63" t="str">
        <f t="shared" si="99"/>
        <v/>
      </c>
      <c r="G170" s="61"/>
      <c r="H170" s="180" t="str">
        <f>_xlfn.IFNA(IF(HLOOKUP(TEXT(C170,"#"),Table_BoxMaterial[#All],2,FALSE)=0,"",HLOOKUP(TEXT(C170,"#"),Table_BoxMaterial[#All],2,FALSE)),"")</f>
        <v/>
      </c>
      <c r="I170" s="183" t="str">
        <f>_xlfn.IFNA(HLOOKUP(TEXT(C170,"#"),Table_MountingKits[#All],2,FALSE),"")</f>
        <v/>
      </c>
      <c r="J170" s="183" t="str">
        <f>_xlfn.IFNA(HLOOKUP(H170,Table_BoxColors[#All],2,FALSE),"")</f>
        <v/>
      </c>
      <c r="K170" s="61" t="str">
        <f t="shared" si="100"/>
        <v/>
      </c>
      <c r="L170" s="64" t="str">
        <f t="shared" si="101"/>
        <v/>
      </c>
      <c r="M170" s="185" t="str">
        <f>_xlfn.IFNA("E-"&amp;VLOOKUP(C170,Table_PN_DeviceType[],2,TRUE),"")&amp;IF(D170&lt;&gt;"",IF(D170&gt;99,D170,IF(D170&gt;9,"0"&amp;D170,"00"&amp;D170))&amp;VLOOKUP(E170,Table_PN_ConduitSize[],2,FALSE)&amp;VLOOKUP(F170,Table_PN_ConduitColor[],2,FALSE)&amp;IF(G170&lt;10,"0"&amp;G170,G170)&amp;VLOOKUP(H170,Table_PN_BoxMaterial[],2,FALSE)&amp;IF(I170&lt;&gt;"",VLOOKUP(I170,Table_PN_MountingKit[],2,FALSE)&amp;IF(OR(J170="Yes"),VLOOKUP(F170,Table_PN_BoxColor[],2,FALSE),"")&amp;VLOOKUP(K170,Table_PN_CircuitBreaker[],2,FALSE),""),"")</f>
        <v/>
      </c>
      <c r="N170" s="65"/>
      <c r="O170" s="65"/>
      <c r="P170" s="65"/>
      <c r="Q170" s="65"/>
      <c r="R170" s="65"/>
      <c r="S170" s="170" t="str">
        <f>IFERROR(VLOOKUP(C170,Table_DevicePN[],2,FALSE),"")</f>
        <v/>
      </c>
      <c r="T170" s="66" t="str">
        <f t="shared" si="102"/>
        <v/>
      </c>
      <c r="U170" s="80"/>
      <c r="V170" s="81" t="str">
        <f t="shared" si="103"/>
        <v/>
      </c>
      <c r="W170" s="65" t="str">
        <f t="shared" si="104"/>
        <v/>
      </c>
      <c r="X170" s="65" t="str">
        <f t="shared" si="105"/>
        <v/>
      </c>
      <c r="Y170" s="82" t="str">
        <f t="shared" si="106"/>
        <v/>
      </c>
      <c r="Z170" s="83" t="str">
        <f t="shared" si="107"/>
        <v/>
      </c>
      <c r="AA170" s="65" t="str">
        <f t="shared" si="108"/>
        <v/>
      </c>
      <c r="AB170" s="65" t="str">
        <f t="shared" si="109"/>
        <v/>
      </c>
      <c r="AC170" s="65" t="str">
        <f t="shared" si="110"/>
        <v/>
      </c>
      <c r="AD170" s="84" t="str">
        <f t="shared" si="111"/>
        <v/>
      </c>
      <c r="AE170" s="85" t="str">
        <f t="shared" si="112"/>
        <v/>
      </c>
      <c r="AF170" s="85" t="str">
        <f t="shared" si="113"/>
        <v/>
      </c>
      <c r="AG170" s="86" t="str">
        <f t="shared" si="114"/>
        <v/>
      </c>
      <c r="AH170" s="87" t="str">
        <f t="shared" si="115"/>
        <v/>
      </c>
      <c r="AI170" s="84" t="str">
        <f t="shared" si="116"/>
        <v/>
      </c>
      <c r="AJ170" s="84" t="str">
        <f t="shared" si="117"/>
        <v/>
      </c>
      <c r="AK170" s="88" t="str">
        <f t="shared" si="118"/>
        <v/>
      </c>
      <c r="AL170" s="65" t="str">
        <f t="shared" si="119"/>
        <v/>
      </c>
      <c r="AM170" s="84" t="str">
        <f t="shared" si="120"/>
        <v/>
      </c>
      <c r="AN170" s="85" t="str">
        <f t="shared" si="121"/>
        <v/>
      </c>
      <c r="AO170" s="85" t="str">
        <f t="shared" si="122"/>
        <v/>
      </c>
      <c r="AP170" s="86" t="str">
        <f t="shared" si="123"/>
        <v/>
      </c>
    </row>
    <row r="171" spans="1:42" s="76" customFormat="1" x14ac:dyDescent="0.25">
      <c r="A171" s="78">
        <f t="shared" si="98"/>
        <v>165</v>
      </c>
      <c r="B171" s="79"/>
      <c r="C171" s="79"/>
      <c r="D171" s="61"/>
      <c r="E171" s="180" t="str">
        <f>_xlfn.IFNA(HLOOKUP(TEXT(C171,"#"),Table_Conduit[#All],2,FALSE),"")</f>
        <v/>
      </c>
      <c r="F171" s="63" t="str">
        <f t="shared" si="99"/>
        <v/>
      </c>
      <c r="G171" s="61"/>
      <c r="H171" s="180" t="str">
        <f>_xlfn.IFNA(IF(HLOOKUP(TEXT(C171,"#"),Table_BoxMaterial[#All],2,FALSE)=0,"",HLOOKUP(TEXT(C171,"#"),Table_BoxMaterial[#All],2,FALSE)),"")</f>
        <v/>
      </c>
      <c r="I171" s="183" t="str">
        <f>_xlfn.IFNA(HLOOKUP(TEXT(C171,"#"),Table_MountingKits[#All],2,FALSE),"")</f>
        <v/>
      </c>
      <c r="J171" s="183" t="str">
        <f>_xlfn.IFNA(HLOOKUP(H171,Table_BoxColors[#All],2,FALSE),"")</f>
        <v/>
      </c>
      <c r="K171" s="61" t="str">
        <f t="shared" si="100"/>
        <v/>
      </c>
      <c r="L171" s="64" t="str">
        <f t="shared" si="101"/>
        <v/>
      </c>
      <c r="M171" s="185" t="str">
        <f>_xlfn.IFNA("E-"&amp;VLOOKUP(C171,Table_PN_DeviceType[],2,TRUE),"")&amp;IF(D171&lt;&gt;"",IF(D171&gt;99,D171,IF(D171&gt;9,"0"&amp;D171,"00"&amp;D171))&amp;VLOOKUP(E171,Table_PN_ConduitSize[],2,FALSE)&amp;VLOOKUP(F171,Table_PN_ConduitColor[],2,FALSE)&amp;IF(G171&lt;10,"0"&amp;G171,G171)&amp;VLOOKUP(H171,Table_PN_BoxMaterial[],2,FALSE)&amp;IF(I171&lt;&gt;"",VLOOKUP(I171,Table_PN_MountingKit[],2,FALSE)&amp;IF(OR(J171="Yes"),VLOOKUP(F171,Table_PN_BoxColor[],2,FALSE),"")&amp;VLOOKUP(K171,Table_PN_CircuitBreaker[],2,FALSE),""),"")</f>
        <v/>
      </c>
      <c r="N171" s="65"/>
      <c r="O171" s="65"/>
      <c r="P171" s="65"/>
      <c r="Q171" s="65"/>
      <c r="R171" s="65"/>
      <c r="S171" s="170" t="str">
        <f>IFERROR(VLOOKUP(C171,Table_DevicePN[],2,FALSE),"")</f>
        <v/>
      </c>
      <c r="T171" s="66" t="str">
        <f t="shared" si="102"/>
        <v/>
      </c>
      <c r="U171" s="80"/>
      <c r="V171" s="81" t="str">
        <f t="shared" si="103"/>
        <v/>
      </c>
      <c r="W171" s="65" t="str">
        <f t="shared" si="104"/>
        <v/>
      </c>
      <c r="X171" s="65" t="str">
        <f t="shared" si="105"/>
        <v/>
      </c>
      <c r="Y171" s="82" t="str">
        <f t="shared" si="106"/>
        <v/>
      </c>
      <c r="Z171" s="83" t="str">
        <f t="shared" si="107"/>
        <v/>
      </c>
      <c r="AA171" s="65" t="str">
        <f t="shared" si="108"/>
        <v/>
      </c>
      <c r="AB171" s="65" t="str">
        <f t="shared" si="109"/>
        <v/>
      </c>
      <c r="AC171" s="65" t="str">
        <f t="shared" si="110"/>
        <v/>
      </c>
      <c r="AD171" s="84" t="str">
        <f t="shared" si="111"/>
        <v/>
      </c>
      <c r="AE171" s="85" t="str">
        <f t="shared" si="112"/>
        <v/>
      </c>
      <c r="AF171" s="85" t="str">
        <f t="shared" si="113"/>
        <v/>
      </c>
      <c r="AG171" s="86" t="str">
        <f t="shared" si="114"/>
        <v/>
      </c>
      <c r="AH171" s="87" t="str">
        <f t="shared" si="115"/>
        <v/>
      </c>
      <c r="AI171" s="84" t="str">
        <f t="shared" si="116"/>
        <v/>
      </c>
      <c r="AJ171" s="84" t="str">
        <f t="shared" si="117"/>
        <v/>
      </c>
      <c r="AK171" s="88" t="str">
        <f t="shared" si="118"/>
        <v/>
      </c>
      <c r="AL171" s="65" t="str">
        <f t="shared" si="119"/>
        <v/>
      </c>
      <c r="AM171" s="84" t="str">
        <f t="shared" si="120"/>
        <v/>
      </c>
      <c r="AN171" s="85" t="str">
        <f t="shared" si="121"/>
        <v/>
      </c>
      <c r="AO171" s="85" t="str">
        <f t="shared" si="122"/>
        <v/>
      </c>
      <c r="AP171" s="86" t="str">
        <f t="shared" si="123"/>
        <v/>
      </c>
    </row>
    <row r="172" spans="1:42" s="76" customFormat="1" x14ac:dyDescent="0.25">
      <c r="A172" s="78">
        <f t="shared" si="98"/>
        <v>166</v>
      </c>
      <c r="B172" s="79"/>
      <c r="C172" s="79"/>
      <c r="D172" s="61"/>
      <c r="E172" s="180" t="str">
        <f>_xlfn.IFNA(HLOOKUP(TEXT(C172,"#"),Table_Conduit[#All],2,FALSE),"")</f>
        <v/>
      </c>
      <c r="F172" s="63" t="str">
        <f t="shared" si="99"/>
        <v/>
      </c>
      <c r="G172" s="61"/>
      <c r="H172" s="180" t="str">
        <f>_xlfn.IFNA(IF(HLOOKUP(TEXT(C172,"#"),Table_BoxMaterial[#All],2,FALSE)=0,"",HLOOKUP(TEXT(C172,"#"),Table_BoxMaterial[#All],2,FALSE)),"")</f>
        <v/>
      </c>
      <c r="I172" s="183" t="str">
        <f>_xlfn.IFNA(HLOOKUP(TEXT(C172,"#"),Table_MountingKits[#All],2,FALSE),"")</f>
        <v/>
      </c>
      <c r="J172" s="183" t="str">
        <f>_xlfn.IFNA(HLOOKUP(H172,Table_BoxColors[#All],2,FALSE),"")</f>
        <v/>
      </c>
      <c r="K172" s="61" t="str">
        <f t="shared" si="100"/>
        <v/>
      </c>
      <c r="L172" s="64" t="str">
        <f t="shared" si="101"/>
        <v/>
      </c>
      <c r="M172" s="185" t="str">
        <f>_xlfn.IFNA("E-"&amp;VLOOKUP(C172,Table_PN_DeviceType[],2,TRUE),"")&amp;IF(D172&lt;&gt;"",IF(D172&gt;99,D172,IF(D172&gt;9,"0"&amp;D172,"00"&amp;D172))&amp;VLOOKUP(E172,Table_PN_ConduitSize[],2,FALSE)&amp;VLOOKUP(F172,Table_PN_ConduitColor[],2,FALSE)&amp;IF(G172&lt;10,"0"&amp;G172,G172)&amp;VLOOKUP(H172,Table_PN_BoxMaterial[],2,FALSE)&amp;IF(I172&lt;&gt;"",VLOOKUP(I172,Table_PN_MountingKit[],2,FALSE)&amp;IF(OR(J172="Yes"),VLOOKUP(F172,Table_PN_BoxColor[],2,FALSE),"")&amp;VLOOKUP(K172,Table_PN_CircuitBreaker[],2,FALSE),""),"")</f>
        <v/>
      </c>
      <c r="N172" s="65"/>
      <c r="O172" s="65"/>
      <c r="P172" s="65"/>
      <c r="Q172" s="65"/>
      <c r="R172" s="65"/>
      <c r="S172" s="170" t="str">
        <f>IFERROR(VLOOKUP(C172,Table_DevicePN[],2,FALSE),"")</f>
        <v/>
      </c>
      <c r="T172" s="66" t="str">
        <f t="shared" si="102"/>
        <v/>
      </c>
      <c r="U172" s="80"/>
      <c r="V172" s="81" t="str">
        <f t="shared" si="103"/>
        <v/>
      </c>
      <c r="W172" s="65" t="str">
        <f t="shared" si="104"/>
        <v/>
      </c>
      <c r="X172" s="65" t="str">
        <f t="shared" si="105"/>
        <v/>
      </c>
      <c r="Y172" s="82" t="str">
        <f t="shared" si="106"/>
        <v/>
      </c>
      <c r="Z172" s="83" t="str">
        <f t="shared" si="107"/>
        <v/>
      </c>
      <c r="AA172" s="65" t="str">
        <f t="shared" si="108"/>
        <v/>
      </c>
      <c r="AB172" s="65" t="str">
        <f t="shared" si="109"/>
        <v/>
      </c>
      <c r="AC172" s="65" t="str">
        <f t="shared" si="110"/>
        <v/>
      </c>
      <c r="AD172" s="84" t="str">
        <f t="shared" si="111"/>
        <v/>
      </c>
      <c r="AE172" s="85" t="str">
        <f t="shared" si="112"/>
        <v/>
      </c>
      <c r="AF172" s="85" t="str">
        <f t="shared" si="113"/>
        <v/>
      </c>
      <c r="AG172" s="86" t="str">
        <f t="shared" si="114"/>
        <v/>
      </c>
      <c r="AH172" s="87" t="str">
        <f t="shared" si="115"/>
        <v/>
      </c>
      <c r="AI172" s="84" t="str">
        <f t="shared" si="116"/>
        <v/>
      </c>
      <c r="AJ172" s="84" t="str">
        <f t="shared" si="117"/>
        <v/>
      </c>
      <c r="AK172" s="88" t="str">
        <f t="shared" si="118"/>
        <v/>
      </c>
      <c r="AL172" s="65" t="str">
        <f t="shared" si="119"/>
        <v/>
      </c>
      <c r="AM172" s="84" t="str">
        <f t="shared" si="120"/>
        <v/>
      </c>
      <c r="AN172" s="85" t="str">
        <f t="shared" si="121"/>
        <v/>
      </c>
      <c r="AO172" s="85" t="str">
        <f t="shared" si="122"/>
        <v/>
      </c>
      <c r="AP172" s="86" t="str">
        <f t="shared" si="123"/>
        <v/>
      </c>
    </row>
    <row r="173" spans="1:42" s="76" customFormat="1" x14ac:dyDescent="0.25">
      <c r="A173" s="78">
        <f t="shared" si="98"/>
        <v>167</v>
      </c>
      <c r="B173" s="79"/>
      <c r="C173" s="79"/>
      <c r="D173" s="61"/>
      <c r="E173" s="180" t="str">
        <f>_xlfn.IFNA(HLOOKUP(TEXT(C173,"#"),Table_Conduit[#All],2,FALSE),"")</f>
        <v/>
      </c>
      <c r="F173" s="63" t="str">
        <f t="shared" si="99"/>
        <v/>
      </c>
      <c r="G173" s="61"/>
      <c r="H173" s="180" t="str">
        <f>_xlfn.IFNA(IF(HLOOKUP(TEXT(C173,"#"),Table_BoxMaterial[#All],2,FALSE)=0,"",HLOOKUP(TEXT(C173,"#"),Table_BoxMaterial[#All],2,FALSE)),"")</f>
        <v/>
      </c>
      <c r="I173" s="183" t="str">
        <f>_xlfn.IFNA(HLOOKUP(TEXT(C173,"#"),Table_MountingKits[#All],2,FALSE),"")</f>
        <v/>
      </c>
      <c r="J173" s="183" t="str">
        <f>_xlfn.IFNA(HLOOKUP(H173,Table_BoxColors[#All],2,FALSE),"")</f>
        <v/>
      </c>
      <c r="K173" s="61" t="str">
        <f t="shared" si="100"/>
        <v/>
      </c>
      <c r="L173" s="64" t="str">
        <f t="shared" si="101"/>
        <v/>
      </c>
      <c r="M173" s="185" t="str">
        <f>_xlfn.IFNA("E-"&amp;VLOOKUP(C173,Table_PN_DeviceType[],2,TRUE),"")&amp;IF(D173&lt;&gt;"",IF(D173&gt;99,D173,IF(D173&gt;9,"0"&amp;D173,"00"&amp;D173))&amp;VLOOKUP(E173,Table_PN_ConduitSize[],2,FALSE)&amp;VLOOKUP(F173,Table_PN_ConduitColor[],2,FALSE)&amp;IF(G173&lt;10,"0"&amp;G173,G173)&amp;VLOOKUP(H173,Table_PN_BoxMaterial[],2,FALSE)&amp;IF(I173&lt;&gt;"",VLOOKUP(I173,Table_PN_MountingKit[],2,FALSE)&amp;IF(OR(J173="Yes"),VLOOKUP(F173,Table_PN_BoxColor[],2,FALSE),"")&amp;VLOOKUP(K173,Table_PN_CircuitBreaker[],2,FALSE),""),"")</f>
        <v/>
      </c>
      <c r="N173" s="65"/>
      <c r="O173" s="65"/>
      <c r="P173" s="65"/>
      <c r="Q173" s="65"/>
      <c r="R173" s="65"/>
      <c r="S173" s="170" t="str">
        <f>IFERROR(VLOOKUP(C173,Table_DevicePN[],2,FALSE),"")</f>
        <v/>
      </c>
      <c r="T173" s="66" t="str">
        <f t="shared" si="102"/>
        <v/>
      </c>
      <c r="U173" s="80"/>
      <c r="V173" s="81" t="str">
        <f t="shared" si="103"/>
        <v/>
      </c>
      <c r="W173" s="65" t="str">
        <f t="shared" si="104"/>
        <v/>
      </c>
      <c r="X173" s="65" t="str">
        <f t="shared" si="105"/>
        <v/>
      </c>
      <c r="Y173" s="82" t="str">
        <f t="shared" si="106"/>
        <v/>
      </c>
      <c r="Z173" s="83" t="str">
        <f t="shared" si="107"/>
        <v/>
      </c>
      <c r="AA173" s="65" t="str">
        <f t="shared" si="108"/>
        <v/>
      </c>
      <c r="AB173" s="65" t="str">
        <f t="shared" si="109"/>
        <v/>
      </c>
      <c r="AC173" s="65" t="str">
        <f t="shared" si="110"/>
        <v/>
      </c>
      <c r="AD173" s="84" t="str">
        <f t="shared" si="111"/>
        <v/>
      </c>
      <c r="AE173" s="85" t="str">
        <f t="shared" si="112"/>
        <v/>
      </c>
      <c r="AF173" s="85" t="str">
        <f t="shared" si="113"/>
        <v/>
      </c>
      <c r="AG173" s="86" t="str">
        <f t="shared" si="114"/>
        <v/>
      </c>
      <c r="AH173" s="87" t="str">
        <f t="shared" si="115"/>
        <v/>
      </c>
      <c r="AI173" s="84" t="str">
        <f t="shared" si="116"/>
        <v/>
      </c>
      <c r="AJ173" s="84" t="str">
        <f t="shared" si="117"/>
        <v/>
      </c>
      <c r="AK173" s="88" t="str">
        <f t="shared" si="118"/>
        <v/>
      </c>
      <c r="AL173" s="65" t="str">
        <f t="shared" si="119"/>
        <v/>
      </c>
      <c r="AM173" s="84" t="str">
        <f t="shared" si="120"/>
        <v/>
      </c>
      <c r="AN173" s="85" t="str">
        <f t="shared" si="121"/>
        <v/>
      </c>
      <c r="AO173" s="85" t="str">
        <f t="shared" si="122"/>
        <v/>
      </c>
      <c r="AP173" s="86" t="str">
        <f t="shared" si="123"/>
        <v/>
      </c>
    </row>
    <row r="174" spans="1:42" s="76" customFormat="1" x14ac:dyDescent="0.25">
      <c r="A174" s="78">
        <f t="shared" si="98"/>
        <v>168</v>
      </c>
      <c r="B174" s="79"/>
      <c r="C174" s="79"/>
      <c r="D174" s="61"/>
      <c r="E174" s="180" t="str">
        <f>_xlfn.IFNA(HLOOKUP(TEXT(C174,"#"),Table_Conduit[#All],2,FALSE),"")</f>
        <v/>
      </c>
      <c r="F174" s="63" t="str">
        <f t="shared" si="99"/>
        <v/>
      </c>
      <c r="G174" s="61"/>
      <c r="H174" s="180" t="str">
        <f>_xlfn.IFNA(IF(HLOOKUP(TEXT(C174,"#"),Table_BoxMaterial[#All],2,FALSE)=0,"",HLOOKUP(TEXT(C174,"#"),Table_BoxMaterial[#All],2,FALSE)),"")</f>
        <v/>
      </c>
      <c r="I174" s="183" t="str">
        <f>_xlfn.IFNA(HLOOKUP(TEXT(C174,"#"),Table_MountingKits[#All],2,FALSE),"")</f>
        <v/>
      </c>
      <c r="J174" s="183" t="str">
        <f>_xlfn.IFNA(HLOOKUP(H174,Table_BoxColors[#All],2,FALSE),"")</f>
        <v/>
      </c>
      <c r="K174" s="61" t="str">
        <f t="shared" si="100"/>
        <v/>
      </c>
      <c r="L174" s="64" t="str">
        <f t="shared" si="101"/>
        <v/>
      </c>
      <c r="M174" s="185" t="str">
        <f>_xlfn.IFNA("E-"&amp;VLOOKUP(C174,Table_PN_DeviceType[],2,TRUE),"")&amp;IF(D174&lt;&gt;"",IF(D174&gt;99,D174,IF(D174&gt;9,"0"&amp;D174,"00"&amp;D174))&amp;VLOOKUP(E174,Table_PN_ConduitSize[],2,FALSE)&amp;VLOOKUP(F174,Table_PN_ConduitColor[],2,FALSE)&amp;IF(G174&lt;10,"0"&amp;G174,G174)&amp;VLOOKUP(H174,Table_PN_BoxMaterial[],2,FALSE)&amp;IF(I174&lt;&gt;"",VLOOKUP(I174,Table_PN_MountingKit[],2,FALSE)&amp;IF(OR(J174="Yes"),VLOOKUP(F174,Table_PN_BoxColor[],2,FALSE),"")&amp;VLOOKUP(K174,Table_PN_CircuitBreaker[],2,FALSE),""),"")</f>
        <v/>
      </c>
      <c r="N174" s="65"/>
      <c r="O174" s="65"/>
      <c r="P174" s="65"/>
      <c r="Q174" s="65"/>
      <c r="R174" s="65"/>
      <c r="S174" s="170" t="str">
        <f>IFERROR(VLOOKUP(C174,Table_DevicePN[],2,FALSE),"")</f>
        <v/>
      </c>
      <c r="T174" s="66" t="str">
        <f t="shared" si="102"/>
        <v/>
      </c>
      <c r="U174" s="80"/>
      <c r="V174" s="81" t="str">
        <f t="shared" si="103"/>
        <v/>
      </c>
      <c r="W174" s="65" t="str">
        <f t="shared" si="104"/>
        <v/>
      </c>
      <c r="X174" s="65" t="str">
        <f t="shared" si="105"/>
        <v/>
      </c>
      <c r="Y174" s="82" t="str">
        <f t="shared" si="106"/>
        <v/>
      </c>
      <c r="Z174" s="83" t="str">
        <f t="shared" si="107"/>
        <v/>
      </c>
      <c r="AA174" s="65" t="str">
        <f t="shared" si="108"/>
        <v/>
      </c>
      <c r="AB174" s="65" t="str">
        <f t="shared" si="109"/>
        <v/>
      </c>
      <c r="AC174" s="65" t="str">
        <f t="shared" si="110"/>
        <v/>
      </c>
      <c r="AD174" s="84" t="str">
        <f t="shared" si="111"/>
        <v/>
      </c>
      <c r="AE174" s="85" t="str">
        <f t="shared" si="112"/>
        <v/>
      </c>
      <c r="AF174" s="85" t="str">
        <f t="shared" si="113"/>
        <v/>
      </c>
      <c r="AG174" s="86" t="str">
        <f t="shared" si="114"/>
        <v/>
      </c>
      <c r="AH174" s="87" t="str">
        <f t="shared" si="115"/>
        <v/>
      </c>
      <c r="AI174" s="84" t="str">
        <f t="shared" si="116"/>
        <v/>
      </c>
      <c r="AJ174" s="84" t="str">
        <f t="shared" si="117"/>
        <v/>
      </c>
      <c r="AK174" s="88" t="str">
        <f t="shared" si="118"/>
        <v/>
      </c>
      <c r="AL174" s="65" t="str">
        <f t="shared" si="119"/>
        <v/>
      </c>
      <c r="AM174" s="84" t="str">
        <f t="shared" si="120"/>
        <v/>
      </c>
      <c r="AN174" s="85" t="str">
        <f t="shared" si="121"/>
        <v/>
      </c>
      <c r="AO174" s="85" t="str">
        <f t="shared" si="122"/>
        <v/>
      </c>
      <c r="AP174" s="86" t="str">
        <f t="shared" si="123"/>
        <v/>
      </c>
    </row>
    <row r="175" spans="1:42" s="76" customFormat="1" x14ac:dyDescent="0.25">
      <c r="A175" s="78">
        <f t="shared" si="98"/>
        <v>169</v>
      </c>
      <c r="B175" s="79"/>
      <c r="C175" s="79"/>
      <c r="D175" s="61"/>
      <c r="E175" s="180" t="str">
        <f>_xlfn.IFNA(HLOOKUP(TEXT(C175,"#"),Table_Conduit[#All],2,FALSE),"")</f>
        <v/>
      </c>
      <c r="F175" s="63" t="str">
        <f t="shared" si="99"/>
        <v/>
      </c>
      <c r="G175" s="61"/>
      <c r="H175" s="180" t="str">
        <f>_xlfn.IFNA(IF(HLOOKUP(TEXT(C175,"#"),Table_BoxMaterial[#All],2,FALSE)=0,"",HLOOKUP(TEXT(C175,"#"),Table_BoxMaterial[#All],2,FALSE)),"")</f>
        <v/>
      </c>
      <c r="I175" s="183" t="str">
        <f>_xlfn.IFNA(HLOOKUP(TEXT(C175,"#"),Table_MountingKits[#All],2,FALSE),"")</f>
        <v/>
      </c>
      <c r="J175" s="183" t="str">
        <f>_xlfn.IFNA(HLOOKUP(H175,Table_BoxColors[#All],2,FALSE),"")</f>
        <v/>
      </c>
      <c r="K175" s="61" t="str">
        <f t="shared" si="100"/>
        <v/>
      </c>
      <c r="L175" s="64" t="str">
        <f t="shared" si="101"/>
        <v/>
      </c>
      <c r="M175" s="185" t="str">
        <f>_xlfn.IFNA("E-"&amp;VLOOKUP(C175,Table_PN_DeviceType[],2,TRUE),"")&amp;IF(D175&lt;&gt;"",IF(D175&gt;99,D175,IF(D175&gt;9,"0"&amp;D175,"00"&amp;D175))&amp;VLOOKUP(E175,Table_PN_ConduitSize[],2,FALSE)&amp;VLOOKUP(F175,Table_PN_ConduitColor[],2,FALSE)&amp;IF(G175&lt;10,"0"&amp;G175,G175)&amp;VLOOKUP(H175,Table_PN_BoxMaterial[],2,FALSE)&amp;IF(I175&lt;&gt;"",VLOOKUP(I175,Table_PN_MountingKit[],2,FALSE)&amp;IF(OR(J175="Yes"),VLOOKUP(F175,Table_PN_BoxColor[],2,FALSE),"")&amp;VLOOKUP(K175,Table_PN_CircuitBreaker[],2,FALSE),""),"")</f>
        <v/>
      </c>
      <c r="N175" s="65"/>
      <c r="O175" s="65"/>
      <c r="P175" s="65"/>
      <c r="Q175" s="65"/>
      <c r="R175" s="65"/>
      <c r="S175" s="170" t="str">
        <f>IFERROR(VLOOKUP(C175,Table_DevicePN[],2,FALSE),"")</f>
        <v/>
      </c>
      <c r="T175" s="66" t="str">
        <f t="shared" si="102"/>
        <v/>
      </c>
      <c r="U175" s="80"/>
      <c r="V175" s="81" t="str">
        <f t="shared" si="103"/>
        <v/>
      </c>
      <c r="W175" s="65" t="str">
        <f t="shared" si="104"/>
        <v/>
      </c>
      <c r="X175" s="65" t="str">
        <f t="shared" si="105"/>
        <v/>
      </c>
      <c r="Y175" s="82" t="str">
        <f t="shared" si="106"/>
        <v/>
      </c>
      <c r="Z175" s="83" t="str">
        <f t="shared" si="107"/>
        <v/>
      </c>
      <c r="AA175" s="65" t="str">
        <f t="shared" si="108"/>
        <v/>
      </c>
      <c r="AB175" s="65" t="str">
        <f t="shared" si="109"/>
        <v/>
      </c>
      <c r="AC175" s="65" t="str">
        <f t="shared" si="110"/>
        <v/>
      </c>
      <c r="AD175" s="84" t="str">
        <f t="shared" si="111"/>
        <v/>
      </c>
      <c r="AE175" s="85" t="str">
        <f t="shared" si="112"/>
        <v/>
      </c>
      <c r="AF175" s="85" t="str">
        <f t="shared" si="113"/>
        <v/>
      </c>
      <c r="AG175" s="86" t="str">
        <f t="shared" si="114"/>
        <v/>
      </c>
      <c r="AH175" s="87" t="str">
        <f t="shared" si="115"/>
        <v/>
      </c>
      <c r="AI175" s="84" t="str">
        <f t="shared" si="116"/>
        <v/>
      </c>
      <c r="AJ175" s="84" t="str">
        <f t="shared" si="117"/>
        <v/>
      </c>
      <c r="AK175" s="88" t="str">
        <f t="shared" si="118"/>
        <v/>
      </c>
      <c r="AL175" s="65" t="str">
        <f t="shared" si="119"/>
        <v/>
      </c>
      <c r="AM175" s="84" t="str">
        <f t="shared" si="120"/>
        <v/>
      </c>
      <c r="AN175" s="85" t="str">
        <f t="shared" si="121"/>
        <v/>
      </c>
      <c r="AO175" s="85" t="str">
        <f t="shared" si="122"/>
        <v/>
      </c>
      <c r="AP175" s="86" t="str">
        <f t="shared" si="123"/>
        <v/>
      </c>
    </row>
    <row r="176" spans="1:42" s="76" customFormat="1" x14ac:dyDescent="0.25">
      <c r="A176" s="78">
        <f t="shared" si="98"/>
        <v>170</v>
      </c>
      <c r="B176" s="79"/>
      <c r="C176" s="79"/>
      <c r="D176" s="61"/>
      <c r="E176" s="180" t="str">
        <f>_xlfn.IFNA(HLOOKUP(TEXT(C176,"#"),Table_Conduit[#All],2,FALSE),"")</f>
        <v/>
      </c>
      <c r="F176" s="63" t="str">
        <f t="shared" si="99"/>
        <v/>
      </c>
      <c r="G176" s="61"/>
      <c r="H176" s="180" t="str">
        <f>_xlfn.IFNA(IF(HLOOKUP(TEXT(C176,"#"),Table_BoxMaterial[#All],2,FALSE)=0,"",HLOOKUP(TEXT(C176,"#"),Table_BoxMaterial[#All],2,FALSE)),"")</f>
        <v/>
      </c>
      <c r="I176" s="183" t="str">
        <f>_xlfn.IFNA(HLOOKUP(TEXT(C176,"#"),Table_MountingKits[#All],2,FALSE),"")</f>
        <v/>
      </c>
      <c r="J176" s="183" t="str">
        <f>_xlfn.IFNA(HLOOKUP(H176,Table_BoxColors[#All],2,FALSE),"")</f>
        <v/>
      </c>
      <c r="K176" s="61" t="str">
        <f t="shared" si="100"/>
        <v/>
      </c>
      <c r="L176" s="64" t="str">
        <f t="shared" si="101"/>
        <v/>
      </c>
      <c r="M176" s="185" t="str">
        <f>_xlfn.IFNA("E-"&amp;VLOOKUP(C176,Table_PN_DeviceType[],2,TRUE),"")&amp;IF(D176&lt;&gt;"",IF(D176&gt;99,D176,IF(D176&gt;9,"0"&amp;D176,"00"&amp;D176))&amp;VLOOKUP(E176,Table_PN_ConduitSize[],2,FALSE)&amp;VLOOKUP(F176,Table_PN_ConduitColor[],2,FALSE)&amp;IF(G176&lt;10,"0"&amp;G176,G176)&amp;VLOOKUP(H176,Table_PN_BoxMaterial[],2,FALSE)&amp;IF(I176&lt;&gt;"",VLOOKUP(I176,Table_PN_MountingKit[],2,FALSE)&amp;IF(OR(J176="Yes"),VLOOKUP(F176,Table_PN_BoxColor[],2,FALSE),"")&amp;VLOOKUP(K176,Table_PN_CircuitBreaker[],2,FALSE),""),"")</f>
        <v/>
      </c>
      <c r="N176" s="65"/>
      <c r="O176" s="65"/>
      <c r="P176" s="65"/>
      <c r="Q176" s="65"/>
      <c r="R176" s="65"/>
      <c r="S176" s="170" t="str">
        <f>IFERROR(VLOOKUP(C176,Table_DevicePN[],2,FALSE),"")</f>
        <v/>
      </c>
      <c r="T176" s="66" t="str">
        <f t="shared" si="102"/>
        <v/>
      </c>
      <c r="U176" s="80"/>
      <c r="V176" s="81" t="str">
        <f t="shared" si="103"/>
        <v/>
      </c>
      <c r="W176" s="65" t="str">
        <f t="shared" si="104"/>
        <v/>
      </c>
      <c r="X176" s="65" t="str">
        <f t="shared" si="105"/>
        <v/>
      </c>
      <c r="Y176" s="82" t="str">
        <f t="shared" si="106"/>
        <v/>
      </c>
      <c r="Z176" s="83" t="str">
        <f t="shared" si="107"/>
        <v/>
      </c>
      <c r="AA176" s="65" t="str">
        <f t="shared" si="108"/>
        <v/>
      </c>
      <c r="AB176" s="65" t="str">
        <f t="shared" si="109"/>
        <v/>
      </c>
      <c r="AC176" s="65" t="str">
        <f t="shared" si="110"/>
        <v/>
      </c>
      <c r="AD176" s="84" t="str">
        <f t="shared" si="111"/>
        <v/>
      </c>
      <c r="AE176" s="85" t="str">
        <f t="shared" si="112"/>
        <v/>
      </c>
      <c r="AF176" s="85" t="str">
        <f t="shared" si="113"/>
        <v/>
      </c>
      <c r="AG176" s="86" t="str">
        <f t="shared" si="114"/>
        <v/>
      </c>
      <c r="AH176" s="87" t="str">
        <f t="shared" si="115"/>
        <v/>
      </c>
      <c r="AI176" s="84" t="str">
        <f t="shared" si="116"/>
        <v/>
      </c>
      <c r="AJ176" s="84" t="str">
        <f t="shared" si="117"/>
        <v/>
      </c>
      <c r="AK176" s="88" t="str">
        <f t="shared" si="118"/>
        <v/>
      </c>
      <c r="AL176" s="65" t="str">
        <f t="shared" si="119"/>
        <v/>
      </c>
      <c r="AM176" s="84" t="str">
        <f t="shared" si="120"/>
        <v/>
      </c>
      <c r="AN176" s="85" t="str">
        <f t="shared" si="121"/>
        <v/>
      </c>
      <c r="AO176" s="85" t="str">
        <f t="shared" si="122"/>
        <v/>
      </c>
      <c r="AP176" s="86" t="str">
        <f t="shared" si="123"/>
        <v/>
      </c>
    </row>
    <row r="177" spans="1:42" s="76" customFormat="1" x14ac:dyDescent="0.25">
      <c r="A177" s="78">
        <f t="shared" si="98"/>
        <v>171</v>
      </c>
      <c r="B177" s="79"/>
      <c r="C177" s="79"/>
      <c r="D177" s="61"/>
      <c r="E177" s="180" t="str">
        <f>_xlfn.IFNA(HLOOKUP(TEXT(C177,"#"),Table_Conduit[#All],2,FALSE),"")</f>
        <v/>
      </c>
      <c r="F177" s="63" t="str">
        <f t="shared" si="99"/>
        <v/>
      </c>
      <c r="G177" s="61"/>
      <c r="H177" s="180" t="str">
        <f>_xlfn.IFNA(IF(HLOOKUP(TEXT(C177,"#"),Table_BoxMaterial[#All],2,FALSE)=0,"",HLOOKUP(TEXT(C177,"#"),Table_BoxMaterial[#All],2,FALSE)),"")</f>
        <v/>
      </c>
      <c r="I177" s="183" t="str">
        <f>_xlfn.IFNA(HLOOKUP(TEXT(C177,"#"),Table_MountingKits[#All],2,FALSE),"")</f>
        <v/>
      </c>
      <c r="J177" s="183" t="str">
        <f>_xlfn.IFNA(HLOOKUP(H177,Table_BoxColors[#All],2,FALSE),"")</f>
        <v/>
      </c>
      <c r="K177" s="61" t="str">
        <f t="shared" si="100"/>
        <v/>
      </c>
      <c r="L177" s="64" t="str">
        <f t="shared" si="101"/>
        <v/>
      </c>
      <c r="M177" s="185" t="str">
        <f>_xlfn.IFNA("E-"&amp;VLOOKUP(C177,Table_PN_DeviceType[],2,TRUE),"")&amp;IF(D177&lt;&gt;"",IF(D177&gt;99,D177,IF(D177&gt;9,"0"&amp;D177,"00"&amp;D177))&amp;VLOOKUP(E177,Table_PN_ConduitSize[],2,FALSE)&amp;VLOOKUP(F177,Table_PN_ConduitColor[],2,FALSE)&amp;IF(G177&lt;10,"0"&amp;G177,G177)&amp;VLOOKUP(H177,Table_PN_BoxMaterial[],2,FALSE)&amp;IF(I177&lt;&gt;"",VLOOKUP(I177,Table_PN_MountingKit[],2,FALSE)&amp;IF(OR(J177="Yes"),VLOOKUP(F177,Table_PN_BoxColor[],2,FALSE),"")&amp;VLOOKUP(K177,Table_PN_CircuitBreaker[],2,FALSE),""),"")</f>
        <v/>
      </c>
      <c r="N177" s="65"/>
      <c r="O177" s="65"/>
      <c r="P177" s="65"/>
      <c r="Q177" s="65"/>
      <c r="R177" s="65"/>
      <c r="S177" s="170" t="str">
        <f>IFERROR(VLOOKUP(C177,Table_DevicePN[],2,FALSE),"")</f>
        <v/>
      </c>
      <c r="T177" s="66" t="str">
        <f t="shared" si="102"/>
        <v/>
      </c>
      <c r="U177" s="80"/>
      <c r="V177" s="81" t="str">
        <f t="shared" si="103"/>
        <v/>
      </c>
      <c r="W177" s="65" t="str">
        <f t="shared" si="104"/>
        <v/>
      </c>
      <c r="X177" s="65" t="str">
        <f t="shared" si="105"/>
        <v/>
      </c>
      <c r="Y177" s="82" t="str">
        <f t="shared" si="106"/>
        <v/>
      </c>
      <c r="Z177" s="83" t="str">
        <f t="shared" si="107"/>
        <v/>
      </c>
      <c r="AA177" s="65" t="str">
        <f t="shared" si="108"/>
        <v/>
      </c>
      <c r="AB177" s="65" t="str">
        <f t="shared" si="109"/>
        <v/>
      </c>
      <c r="AC177" s="65" t="str">
        <f t="shared" si="110"/>
        <v/>
      </c>
      <c r="AD177" s="84" t="str">
        <f t="shared" si="111"/>
        <v/>
      </c>
      <c r="AE177" s="85" t="str">
        <f t="shared" si="112"/>
        <v/>
      </c>
      <c r="AF177" s="85" t="str">
        <f t="shared" si="113"/>
        <v/>
      </c>
      <c r="AG177" s="86" t="str">
        <f t="shared" si="114"/>
        <v/>
      </c>
      <c r="AH177" s="87" t="str">
        <f t="shared" si="115"/>
        <v/>
      </c>
      <c r="AI177" s="84" t="str">
        <f t="shared" si="116"/>
        <v/>
      </c>
      <c r="AJ177" s="84" t="str">
        <f t="shared" si="117"/>
        <v/>
      </c>
      <c r="AK177" s="88" t="str">
        <f t="shared" si="118"/>
        <v/>
      </c>
      <c r="AL177" s="65" t="str">
        <f t="shared" si="119"/>
        <v/>
      </c>
      <c r="AM177" s="84" t="str">
        <f t="shared" si="120"/>
        <v/>
      </c>
      <c r="AN177" s="85" t="str">
        <f t="shared" si="121"/>
        <v/>
      </c>
      <c r="AO177" s="85" t="str">
        <f t="shared" si="122"/>
        <v/>
      </c>
      <c r="AP177" s="86" t="str">
        <f t="shared" si="123"/>
        <v/>
      </c>
    </row>
    <row r="178" spans="1:42" s="76" customFormat="1" x14ac:dyDescent="0.25">
      <c r="A178" s="78">
        <f t="shared" si="98"/>
        <v>172</v>
      </c>
      <c r="B178" s="79"/>
      <c r="C178" s="79"/>
      <c r="D178" s="61"/>
      <c r="E178" s="180" t="str">
        <f>_xlfn.IFNA(HLOOKUP(TEXT(C178,"#"),Table_Conduit[#All],2,FALSE),"")</f>
        <v/>
      </c>
      <c r="F178" s="63" t="str">
        <f t="shared" si="99"/>
        <v/>
      </c>
      <c r="G178" s="61"/>
      <c r="H178" s="180" t="str">
        <f>_xlfn.IFNA(IF(HLOOKUP(TEXT(C178,"#"),Table_BoxMaterial[#All],2,FALSE)=0,"",HLOOKUP(TEXT(C178,"#"),Table_BoxMaterial[#All],2,FALSE)),"")</f>
        <v/>
      </c>
      <c r="I178" s="183" t="str">
        <f>_xlfn.IFNA(HLOOKUP(TEXT(C178,"#"),Table_MountingKits[#All],2,FALSE),"")</f>
        <v/>
      </c>
      <c r="J178" s="183" t="str">
        <f>_xlfn.IFNA(HLOOKUP(H178,Table_BoxColors[#All],2,FALSE),"")</f>
        <v/>
      </c>
      <c r="K178" s="61" t="str">
        <f t="shared" si="100"/>
        <v/>
      </c>
      <c r="L178" s="64" t="str">
        <f t="shared" si="101"/>
        <v/>
      </c>
      <c r="M178" s="185" t="str">
        <f>_xlfn.IFNA("E-"&amp;VLOOKUP(C178,Table_PN_DeviceType[],2,TRUE),"")&amp;IF(D178&lt;&gt;"",IF(D178&gt;99,D178,IF(D178&gt;9,"0"&amp;D178,"00"&amp;D178))&amp;VLOOKUP(E178,Table_PN_ConduitSize[],2,FALSE)&amp;VLOOKUP(F178,Table_PN_ConduitColor[],2,FALSE)&amp;IF(G178&lt;10,"0"&amp;G178,G178)&amp;VLOOKUP(H178,Table_PN_BoxMaterial[],2,FALSE)&amp;IF(I178&lt;&gt;"",VLOOKUP(I178,Table_PN_MountingKit[],2,FALSE)&amp;IF(OR(J178="Yes"),VLOOKUP(F178,Table_PN_BoxColor[],2,FALSE),"")&amp;VLOOKUP(K178,Table_PN_CircuitBreaker[],2,FALSE),""),"")</f>
        <v/>
      </c>
      <c r="N178" s="65"/>
      <c r="O178" s="65"/>
      <c r="P178" s="65"/>
      <c r="Q178" s="65"/>
      <c r="R178" s="65"/>
      <c r="S178" s="170" t="str">
        <f>IFERROR(VLOOKUP(C178,Table_DevicePN[],2,FALSE),"")</f>
        <v/>
      </c>
      <c r="T178" s="66" t="str">
        <f t="shared" si="102"/>
        <v/>
      </c>
      <c r="U178" s="80"/>
      <c r="V178" s="81" t="str">
        <f t="shared" si="103"/>
        <v/>
      </c>
      <c r="W178" s="65" t="str">
        <f t="shared" si="104"/>
        <v/>
      </c>
      <c r="X178" s="65" t="str">
        <f t="shared" si="105"/>
        <v/>
      </c>
      <c r="Y178" s="82" t="str">
        <f t="shared" si="106"/>
        <v/>
      </c>
      <c r="Z178" s="83" t="str">
        <f t="shared" si="107"/>
        <v/>
      </c>
      <c r="AA178" s="65" t="str">
        <f t="shared" si="108"/>
        <v/>
      </c>
      <c r="AB178" s="65" t="str">
        <f t="shared" si="109"/>
        <v/>
      </c>
      <c r="AC178" s="65" t="str">
        <f t="shared" si="110"/>
        <v/>
      </c>
      <c r="AD178" s="84" t="str">
        <f t="shared" si="111"/>
        <v/>
      </c>
      <c r="AE178" s="85" t="str">
        <f t="shared" si="112"/>
        <v/>
      </c>
      <c r="AF178" s="85" t="str">
        <f t="shared" si="113"/>
        <v/>
      </c>
      <c r="AG178" s="86" t="str">
        <f t="shared" si="114"/>
        <v/>
      </c>
      <c r="AH178" s="87" t="str">
        <f t="shared" si="115"/>
        <v/>
      </c>
      <c r="AI178" s="84" t="str">
        <f t="shared" si="116"/>
        <v/>
      </c>
      <c r="AJ178" s="84" t="str">
        <f t="shared" si="117"/>
        <v/>
      </c>
      <c r="AK178" s="88" t="str">
        <f t="shared" si="118"/>
        <v/>
      </c>
      <c r="AL178" s="65" t="str">
        <f t="shared" si="119"/>
        <v/>
      </c>
      <c r="AM178" s="84" t="str">
        <f t="shared" si="120"/>
        <v/>
      </c>
      <c r="AN178" s="85" t="str">
        <f t="shared" si="121"/>
        <v/>
      </c>
      <c r="AO178" s="85" t="str">
        <f t="shared" si="122"/>
        <v/>
      </c>
      <c r="AP178" s="86" t="str">
        <f t="shared" si="123"/>
        <v/>
      </c>
    </row>
    <row r="179" spans="1:42" s="76" customFormat="1" x14ac:dyDescent="0.25">
      <c r="A179" s="78">
        <f t="shared" si="98"/>
        <v>173</v>
      </c>
      <c r="B179" s="79"/>
      <c r="C179" s="79"/>
      <c r="D179" s="61"/>
      <c r="E179" s="180" t="str">
        <f>_xlfn.IFNA(HLOOKUP(TEXT(C179,"#"),Table_Conduit[#All],2,FALSE),"")</f>
        <v/>
      </c>
      <c r="F179" s="63" t="str">
        <f t="shared" si="99"/>
        <v/>
      </c>
      <c r="G179" s="61"/>
      <c r="H179" s="180" t="str">
        <f>_xlfn.IFNA(IF(HLOOKUP(TEXT(C179,"#"),Table_BoxMaterial[#All],2,FALSE)=0,"",HLOOKUP(TEXT(C179,"#"),Table_BoxMaterial[#All],2,FALSE)),"")</f>
        <v/>
      </c>
      <c r="I179" s="183" t="str">
        <f>_xlfn.IFNA(HLOOKUP(TEXT(C179,"#"),Table_MountingKits[#All],2,FALSE),"")</f>
        <v/>
      </c>
      <c r="J179" s="183" t="str">
        <f>_xlfn.IFNA(HLOOKUP(H179,Table_BoxColors[#All],2,FALSE),"")</f>
        <v/>
      </c>
      <c r="K179" s="61" t="str">
        <f t="shared" si="100"/>
        <v/>
      </c>
      <c r="L179" s="64" t="str">
        <f t="shared" si="101"/>
        <v/>
      </c>
      <c r="M179" s="185" t="str">
        <f>_xlfn.IFNA("E-"&amp;VLOOKUP(C179,Table_PN_DeviceType[],2,TRUE),"")&amp;IF(D179&lt;&gt;"",IF(D179&gt;99,D179,IF(D179&gt;9,"0"&amp;D179,"00"&amp;D179))&amp;VLOOKUP(E179,Table_PN_ConduitSize[],2,FALSE)&amp;VLOOKUP(F179,Table_PN_ConduitColor[],2,FALSE)&amp;IF(G179&lt;10,"0"&amp;G179,G179)&amp;VLOOKUP(H179,Table_PN_BoxMaterial[],2,FALSE)&amp;IF(I179&lt;&gt;"",VLOOKUP(I179,Table_PN_MountingKit[],2,FALSE)&amp;IF(OR(J179="Yes"),VLOOKUP(F179,Table_PN_BoxColor[],2,FALSE),"")&amp;VLOOKUP(K179,Table_PN_CircuitBreaker[],2,FALSE),""),"")</f>
        <v/>
      </c>
      <c r="N179" s="65"/>
      <c r="O179" s="65"/>
      <c r="P179" s="65"/>
      <c r="Q179" s="65"/>
      <c r="R179" s="65"/>
      <c r="S179" s="170" t="str">
        <f>IFERROR(VLOOKUP(C179,Table_DevicePN[],2,FALSE),"")</f>
        <v/>
      </c>
      <c r="T179" s="66" t="str">
        <f t="shared" si="102"/>
        <v/>
      </c>
      <c r="U179" s="80"/>
      <c r="V179" s="81" t="str">
        <f t="shared" si="103"/>
        <v/>
      </c>
      <c r="W179" s="65" t="str">
        <f t="shared" si="104"/>
        <v/>
      </c>
      <c r="X179" s="65" t="str">
        <f t="shared" si="105"/>
        <v/>
      </c>
      <c r="Y179" s="82" t="str">
        <f t="shared" si="106"/>
        <v/>
      </c>
      <c r="Z179" s="83" t="str">
        <f t="shared" si="107"/>
        <v/>
      </c>
      <c r="AA179" s="65" t="str">
        <f t="shared" si="108"/>
        <v/>
      </c>
      <c r="AB179" s="65" t="str">
        <f t="shared" si="109"/>
        <v/>
      </c>
      <c r="AC179" s="65" t="str">
        <f t="shared" si="110"/>
        <v/>
      </c>
      <c r="AD179" s="84" t="str">
        <f t="shared" si="111"/>
        <v/>
      </c>
      <c r="AE179" s="85" t="str">
        <f t="shared" si="112"/>
        <v/>
      </c>
      <c r="AF179" s="85" t="str">
        <f t="shared" si="113"/>
        <v/>
      </c>
      <c r="AG179" s="86" t="str">
        <f t="shared" si="114"/>
        <v/>
      </c>
      <c r="AH179" s="87" t="str">
        <f t="shared" si="115"/>
        <v/>
      </c>
      <c r="AI179" s="84" t="str">
        <f t="shared" si="116"/>
        <v/>
      </c>
      <c r="AJ179" s="84" t="str">
        <f t="shared" si="117"/>
        <v/>
      </c>
      <c r="AK179" s="88" t="str">
        <f t="shared" si="118"/>
        <v/>
      </c>
      <c r="AL179" s="65" t="str">
        <f t="shared" si="119"/>
        <v/>
      </c>
      <c r="AM179" s="84" t="str">
        <f t="shared" si="120"/>
        <v/>
      </c>
      <c r="AN179" s="85" t="str">
        <f t="shared" si="121"/>
        <v/>
      </c>
      <c r="AO179" s="85" t="str">
        <f t="shared" si="122"/>
        <v/>
      </c>
      <c r="AP179" s="86" t="str">
        <f t="shared" si="123"/>
        <v/>
      </c>
    </row>
    <row r="180" spans="1:42" s="76" customFormat="1" x14ac:dyDescent="0.25">
      <c r="A180" s="78">
        <f t="shared" si="98"/>
        <v>174</v>
      </c>
      <c r="B180" s="79"/>
      <c r="C180" s="79"/>
      <c r="D180" s="61"/>
      <c r="E180" s="180" t="str">
        <f>_xlfn.IFNA(HLOOKUP(TEXT(C180,"#"),Table_Conduit[#All],2,FALSE),"")</f>
        <v/>
      </c>
      <c r="F180" s="63" t="str">
        <f t="shared" si="99"/>
        <v/>
      </c>
      <c r="G180" s="61"/>
      <c r="H180" s="180" t="str">
        <f>_xlfn.IFNA(IF(HLOOKUP(TEXT(C180,"#"),Table_BoxMaterial[#All],2,FALSE)=0,"",HLOOKUP(TEXT(C180,"#"),Table_BoxMaterial[#All],2,FALSE)),"")</f>
        <v/>
      </c>
      <c r="I180" s="183" t="str">
        <f>_xlfn.IFNA(HLOOKUP(TEXT(C180,"#"),Table_MountingKits[#All],2,FALSE),"")</f>
        <v/>
      </c>
      <c r="J180" s="183" t="str">
        <f>_xlfn.IFNA(HLOOKUP(H180,Table_BoxColors[#All],2,FALSE),"")</f>
        <v/>
      </c>
      <c r="K180" s="61" t="str">
        <f t="shared" si="100"/>
        <v/>
      </c>
      <c r="L180" s="64" t="str">
        <f t="shared" si="101"/>
        <v/>
      </c>
      <c r="M180" s="185" t="str">
        <f>_xlfn.IFNA("E-"&amp;VLOOKUP(C180,Table_PN_DeviceType[],2,TRUE),"")&amp;IF(D180&lt;&gt;"",IF(D180&gt;99,D180,IF(D180&gt;9,"0"&amp;D180,"00"&amp;D180))&amp;VLOOKUP(E180,Table_PN_ConduitSize[],2,FALSE)&amp;VLOOKUP(F180,Table_PN_ConduitColor[],2,FALSE)&amp;IF(G180&lt;10,"0"&amp;G180,G180)&amp;VLOOKUP(H180,Table_PN_BoxMaterial[],2,FALSE)&amp;IF(I180&lt;&gt;"",VLOOKUP(I180,Table_PN_MountingKit[],2,FALSE)&amp;IF(OR(J180="Yes"),VLOOKUP(F180,Table_PN_BoxColor[],2,FALSE),"")&amp;VLOOKUP(K180,Table_PN_CircuitBreaker[],2,FALSE),""),"")</f>
        <v/>
      </c>
      <c r="N180" s="65"/>
      <c r="O180" s="65"/>
      <c r="P180" s="65"/>
      <c r="Q180" s="65"/>
      <c r="R180" s="65"/>
      <c r="S180" s="170" t="str">
        <f>IFERROR(VLOOKUP(C180,Table_DevicePN[],2,FALSE),"")</f>
        <v/>
      </c>
      <c r="T180" s="66" t="str">
        <f t="shared" si="102"/>
        <v/>
      </c>
      <c r="U180" s="80"/>
      <c r="V180" s="81" t="str">
        <f t="shared" si="103"/>
        <v/>
      </c>
      <c r="W180" s="65" t="str">
        <f t="shared" si="104"/>
        <v/>
      </c>
      <c r="X180" s="65" t="str">
        <f t="shared" si="105"/>
        <v/>
      </c>
      <c r="Y180" s="82" t="str">
        <f t="shared" si="106"/>
        <v/>
      </c>
      <c r="Z180" s="83" t="str">
        <f t="shared" si="107"/>
        <v/>
      </c>
      <c r="AA180" s="65" t="str">
        <f t="shared" si="108"/>
        <v/>
      </c>
      <c r="AB180" s="65" t="str">
        <f t="shared" si="109"/>
        <v/>
      </c>
      <c r="AC180" s="65" t="str">
        <f t="shared" si="110"/>
        <v/>
      </c>
      <c r="AD180" s="84" t="str">
        <f t="shared" si="111"/>
        <v/>
      </c>
      <c r="AE180" s="85" t="str">
        <f t="shared" si="112"/>
        <v/>
      </c>
      <c r="AF180" s="85" t="str">
        <f t="shared" si="113"/>
        <v/>
      </c>
      <c r="AG180" s="86" t="str">
        <f t="shared" si="114"/>
        <v/>
      </c>
      <c r="AH180" s="87" t="str">
        <f t="shared" si="115"/>
        <v/>
      </c>
      <c r="AI180" s="84" t="str">
        <f t="shared" si="116"/>
        <v/>
      </c>
      <c r="AJ180" s="84" t="str">
        <f t="shared" si="117"/>
        <v/>
      </c>
      <c r="AK180" s="88" t="str">
        <f t="shared" si="118"/>
        <v/>
      </c>
      <c r="AL180" s="65" t="str">
        <f t="shared" si="119"/>
        <v/>
      </c>
      <c r="AM180" s="84" t="str">
        <f t="shared" si="120"/>
        <v/>
      </c>
      <c r="AN180" s="85" t="str">
        <f t="shared" si="121"/>
        <v/>
      </c>
      <c r="AO180" s="85" t="str">
        <f t="shared" si="122"/>
        <v/>
      </c>
      <c r="AP180" s="86" t="str">
        <f t="shared" si="123"/>
        <v/>
      </c>
    </row>
    <row r="181" spans="1:42" s="76" customFormat="1" x14ac:dyDescent="0.25">
      <c r="A181" s="78">
        <f t="shared" si="98"/>
        <v>175</v>
      </c>
      <c r="B181" s="79"/>
      <c r="C181" s="79"/>
      <c r="D181" s="61"/>
      <c r="E181" s="180" t="str">
        <f>_xlfn.IFNA(HLOOKUP(TEXT(C181,"#"),Table_Conduit[#All],2,FALSE),"")</f>
        <v/>
      </c>
      <c r="F181" s="63" t="str">
        <f t="shared" si="99"/>
        <v/>
      </c>
      <c r="G181" s="61"/>
      <c r="H181" s="180" t="str">
        <f>_xlfn.IFNA(IF(HLOOKUP(TEXT(C181,"#"),Table_BoxMaterial[#All],2,FALSE)=0,"",HLOOKUP(TEXT(C181,"#"),Table_BoxMaterial[#All],2,FALSE)),"")</f>
        <v/>
      </c>
      <c r="I181" s="183" t="str">
        <f>_xlfn.IFNA(HLOOKUP(TEXT(C181,"#"),Table_MountingKits[#All],2,FALSE),"")</f>
        <v/>
      </c>
      <c r="J181" s="183" t="str">
        <f>_xlfn.IFNA(HLOOKUP(H181,Table_BoxColors[#All],2,FALSE),"")</f>
        <v/>
      </c>
      <c r="K181" s="61" t="str">
        <f t="shared" si="100"/>
        <v/>
      </c>
      <c r="L181" s="64" t="str">
        <f t="shared" si="101"/>
        <v/>
      </c>
      <c r="M181" s="185" t="str">
        <f>_xlfn.IFNA("E-"&amp;VLOOKUP(C181,Table_PN_DeviceType[],2,TRUE),"")&amp;IF(D181&lt;&gt;"",IF(D181&gt;99,D181,IF(D181&gt;9,"0"&amp;D181,"00"&amp;D181))&amp;VLOOKUP(E181,Table_PN_ConduitSize[],2,FALSE)&amp;VLOOKUP(F181,Table_PN_ConduitColor[],2,FALSE)&amp;IF(G181&lt;10,"0"&amp;G181,G181)&amp;VLOOKUP(H181,Table_PN_BoxMaterial[],2,FALSE)&amp;IF(I181&lt;&gt;"",VLOOKUP(I181,Table_PN_MountingKit[],2,FALSE)&amp;IF(OR(J181="Yes"),VLOOKUP(F181,Table_PN_BoxColor[],2,FALSE),"")&amp;VLOOKUP(K181,Table_PN_CircuitBreaker[],2,FALSE),""),"")</f>
        <v/>
      </c>
      <c r="N181" s="65"/>
      <c r="O181" s="65"/>
      <c r="P181" s="65"/>
      <c r="Q181" s="65"/>
      <c r="R181" s="65"/>
      <c r="S181" s="170" t="str">
        <f>IFERROR(VLOOKUP(C181,Table_DevicePN[],2,FALSE),"")</f>
        <v/>
      </c>
      <c r="T181" s="66" t="str">
        <f t="shared" si="102"/>
        <v/>
      </c>
      <c r="U181" s="80"/>
      <c r="V181" s="81" t="str">
        <f t="shared" si="103"/>
        <v/>
      </c>
      <c r="W181" s="65" t="str">
        <f t="shared" si="104"/>
        <v/>
      </c>
      <c r="X181" s="65" t="str">
        <f t="shared" si="105"/>
        <v/>
      </c>
      <c r="Y181" s="82" t="str">
        <f t="shared" si="106"/>
        <v/>
      </c>
      <c r="Z181" s="83" t="str">
        <f t="shared" si="107"/>
        <v/>
      </c>
      <c r="AA181" s="65" t="str">
        <f t="shared" si="108"/>
        <v/>
      </c>
      <c r="AB181" s="65" t="str">
        <f t="shared" si="109"/>
        <v/>
      </c>
      <c r="AC181" s="65" t="str">
        <f t="shared" si="110"/>
        <v/>
      </c>
      <c r="AD181" s="84" t="str">
        <f t="shared" si="111"/>
        <v/>
      </c>
      <c r="AE181" s="85" t="str">
        <f t="shared" si="112"/>
        <v/>
      </c>
      <c r="AF181" s="85" t="str">
        <f t="shared" si="113"/>
        <v/>
      </c>
      <c r="AG181" s="86" t="str">
        <f t="shared" si="114"/>
        <v/>
      </c>
      <c r="AH181" s="87" t="str">
        <f t="shared" si="115"/>
        <v/>
      </c>
      <c r="AI181" s="84" t="str">
        <f t="shared" si="116"/>
        <v/>
      </c>
      <c r="AJ181" s="84" t="str">
        <f t="shared" si="117"/>
        <v/>
      </c>
      <c r="AK181" s="88" t="str">
        <f t="shared" si="118"/>
        <v/>
      </c>
      <c r="AL181" s="65" t="str">
        <f t="shared" si="119"/>
        <v/>
      </c>
      <c r="AM181" s="84" t="str">
        <f t="shared" si="120"/>
        <v/>
      </c>
      <c r="AN181" s="85" t="str">
        <f t="shared" si="121"/>
        <v/>
      </c>
      <c r="AO181" s="85" t="str">
        <f t="shared" si="122"/>
        <v/>
      </c>
      <c r="AP181" s="86" t="str">
        <f t="shared" si="123"/>
        <v/>
      </c>
    </row>
    <row r="182" spans="1:42" s="76" customFormat="1" x14ac:dyDescent="0.25">
      <c r="A182" s="78">
        <f t="shared" si="98"/>
        <v>176</v>
      </c>
      <c r="B182" s="79"/>
      <c r="C182" s="79"/>
      <c r="D182" s="61"/>
      <c r="E182" s="180" t="str">
        <f>_xlfn.IFNA(HLOOKUP(TEXT(C182,"#"),Table_Conduit[#All],2,FALSE),"")</f>
        <v/>
      </c>
      <c r="F182" s="63" t="str">
        <f t="shared" si="99"/>
        <v/>
      </c>
      <c r="G182" s="61"/>
      <c r="H182" s="180" t="str">
        <f>_xlfn.IFNA(IF(HLOOKUP(TEXT(C182,"#"),Table_BoxMaterial[#All],2,FALSE)=0,"",HLOOKUP(TEXT(C182,"#"),Table_BoxMaterial[#All],2,FALSE)),"")</f>
        <v/>
      </c>
      <c r="I182" s="183" t="str">
        <f>_xlfn.IFNA(HLOOKUP(TEXT(C182,"#"),Table_MountingKits[#All],2,FALSE),"")</f>
        <v/>
      </c>
      <c r="J182" s="183" t="str">
        <f>_xlfn.IFNA(HLOOKUP(H182,Table_BoxColors[#All],2,FALSE),"")</f>
        <v/>
      </c>
      <c r="K182" s="61" t="str">
        <f t="shared" si="100"/>
        <v/>
      </c>
      <c r="L182" s="64" t="str">
        <f t="shared" si="101"/>
        <v/>
      </c>
      <c r="M182" s="185" t="str">
        <f>_xlfn.IFNA("E-"&amp;VLOOKUP(C182,Table_PN_DeviceType[],2,TRUE),"")&amp;IF(D182&lt;&gt;"",IF(D182&gt;99,D182,IF(D182&gt;9,"0"&amp;D182,"00"&amp;D182))&amp;VLOOKUP(E182,Table_PN_ConduitSize[],2,FALSE)&amp;VLOOKUP(F182,Table_PN_ConduitColor[],2,FALSE)&amp;IF(G182&lt;10,"0"&amp;G182,G182)&amp;VLOOKUP(H182,Table_PN_BoxMaterial[],2,FALSE)&amp;IF(I182&lt;&gt;"",VLOOKUP(I182,Table_PN_MountingKit[],2,FALSE)&amp;IF(OR(J182="Yes"),VLOOKUP(F182,Table_PN_BoxColor[],2,FALSE),"")&amp;VLOOKUP(K182,Table_PN_CircuitBreaker[],2,FALSE),""),"")</f>
        <v/>
      </c>
      <c r="N182" s="65"/>
      <c r="O182" s="65"/>
      <c r="P182" s="65"/>
      <c r="Q182" s="65"/>
      <c r="R182" s="65"/>
      <c r="S182" s="170" t="str">
        <f>IFERROR(VLOOKUP(C182,Table_DevicePN[],2,FALSE),"")</f>
        <v/>
      </c>
      <c r="T182" s="66" t="str">
        <f t="shared" si="102"/>
        <v/>
      </c>
      <c r="U182" s="80"/>
      <c r="V182" s="81" t="str">
        <f t="shared" si="103"/>
        <v/>
      </c>
      <c r="W182" s="65" t="str">
        <f t="shared" si="104"/>
        <v/>
      </c>
      <c r="X182" s="65" t="str">
        <f t="shared" si="105"/>
        <v/>
      </c>
      <c r="Y182" s="82" t="str">
        <f t="shared" si="106"/>
        <v/>
      </c>
      <c r="Z182" s="83" t="str">
        <f t="shared" si="107"/>
        <v/>
      </c>
      <c r="AA182" s="65" t="str">
        <f t="shared" si="108"/>
        <v/>
      </c>
      <c r="AB182" s="65" t="str">
        <f t="shared" si="109"/>
        <v/>
      </c>
      <c r="AC182" s="65" t="str">
        <f t="shared" si="110"/>
        <v/>
      </c>
      <c r="AD182" s="84" t="str">
        <f t="shared" si="111"/>
        <v/>
      </c>
      <c r="AE182" s="85" t="str">
        <f t="shared" si="112"/>
        <v/>
      </c>
      <c r="AF182" s="85" t="str">
        <f t="shared" si="113"/>
        <v/>
      </c>
      <c r="AG182" s="86" t="str">
        <f t="shared" si="114"/>
        <v/>
      </c>
      <c r="AH182" s="87" t="str">
        <f t="shared" si="115"/>
        <v/>
      </c>
      <c r="AI182" s="84" t="str">
        <f t="shared" si="116"/>
        <v/>
      </c>
      <c r="AJ182" s="84" t="str">
        <f t="shared" si="117"/>
        <v/>
      </c>
      <c r="AK182" s="88" t="str">
        <f t="shared" si="118"/>
        <v/>
      </c>
      <c r="AL182" s="65" t="str">
        <f t="shared" si="119"/>
        <v/>
      </c>
      <c r="AM182" s="84" t="str">
        <f t="shared" si="120"/>
        <v/>
      </c>
      <c r="AN182" s="85" t="str">
        <f t="shared" si="121"/>
        <v/>
      </c>
      <c r="AO182" s="85" t="str">
        <f t="shared" si="122"/>
        <v/>
      </c>
      <c r="AP182" s="86" t="str">
        <f t="shared" si="123"/>
        <v/>
      </c>
    </row>
    <row r="183" spans="1:42" s="76" customFormat="1" x14ac:dyDescent="0.25">
      <c r="A183" s="78">
        <f t="shared" si="98"/>
        <v>177</v>
      </c>
      <c r="B183" s="79"/>
      <c r="C183" s="79"/>
      <c r="D183" s="61"/>
      <c r="E183" s="180" t="str">
        <f>_xlfn.IFNA(HLOOKUP(TEXT(C183,"#"),Table_Conduit[#All],2,FALSE),"")</f>
        <v/>
      </c>
      <c r="F183" s="63" t="str">
        <f t="shared" si="99"/>
        <v/>
      </c>
      <c r="G183" s="61"/>
      <c r="H183" s="180" t="str">
        <f>_xlfn.IFNA(IF(HLOOKUP(TEXT(C183,"#"),Table_BoxMaterial[#All],2,FALSE)=0,"",HLOOKUP(TEXT(C183,"#"),Table_BoxMaterial[#All],2,FALSE)),"")</f>
        <v/>
      </c>
      <c r="I183" s="183" t="str">
        <f>_xlfn.IFNA(HLOOKUP(TEXT(C183,"#"),Table_MountingKits[#All],2,FALSE),"")</f>
        <v/>
      </c>
      <c r="J183" s="183" t="str">
        <f>_xlfn.IFNA(HLOOKUP(H183,Table_BoxColors[#All],2,FALSE),"")</f>
        <v/>
      </c>
      <c r="K183" s="61" t="str">
        <f t="shared" si="100"/>
        <v/>
      </c>
      <c r="L183" s="64" t="str">
        <f t="shared" si="101"/>
        <v/>
      </c>
      <c r="M183" s="185" t="str">
        <f>_xlfn.IFNA("E-"&amp;VLOOKUP(C183,Table_PN_DeviceType[],2,TRUE),"")&amp;IF(D183&lt;&gt;"",IF(D183&gt;99,D183,IF(D183&gt;9,"0"&amp;D183,"00"&amp;D183))&amp;VLOOKUP(E183,Table_PN_ConduitSize[],2,FALSE)&amp;VLOOKUP(F183,Table_PN_ConduitColor[],2,FALSE)&amp;IF(G183&lt;10,"0"&amp;G183,G183)&amp;VLOOKUP(H183,Table_PN_BoxMaterial[],2,FALSE)&amp;IF(I183&lt;&gt;"",VLOOKUP(I183,Table_PN_MountingKit[],2,FALSE)&amp;IF(OR(J183="Yes"),VLOOKUP(F183,Table_PN_BoxColor[],2,FALSE),"")&amp;VLOOKUP(K183,Table_PN_CircuitBreaker[],2,FALSE),""),"")</f>
        <v/>
      </c>
      <c r="N183" s="65"/>
      <c r="O183" s="65"/>
      <c r="P183" s="65"/>
      <c r="Q183" s="65"/>
      <c r="R183" s="65"/>
      <c r="S183" s="170" t="str">
        <f>IFERROR(VLOOKUP(C183,Table_DevicePN[],2,FALSE),"")</f>
        <v/>
      </c>
      <c r="T183" s="66" t="str">
        <f t="shared" si="102"/>
        <v/>
      </c>
      <c r="U183" s="80"/>
      <c r="V183" s="81" t="str">
        <f t="shared" si="103"/>
        <v/>
      </c>
      <c r="W183" s="65" t="str">
        <f t="shared" si="104"/>
        <v/>
      </c>
      <c r="X183" s="65" t="str">
        <f t="shared" si="105"/>
        <v/>
      </c>
      <c r="Y183" s="82" t="str">
        <f t="shared" si="106"/>
        <v/>
      </c>
      <c r="Z183" s="83" t="str">
        <f t="shared" si="107"/>
        <v/>
      </c>
      <c r="AA183" s="65" t="str">
        <f t="shared" si="108"/>
        <v/>
      </c>
      <c r="AB183" s="65" t="str">
        <f t="shared" si="109"/>
        <v/>
      </c>
      <c r="AC183" s="65" t="str">
        <f t="shared" si="110"/>
        <v/>
      </c>
      <c r="AD183" s="84" t="str">
        <f t="shared" si="111"/>
        <v/>
      </c>
      <c r="AE183" s="85" t="str">
        <f t="shared" si="112"/>
        <v/>
      </c>
      <c r="AF183" s="85" t="str">
        <f t="shared" si="113"/>
        <v/>
      </c>
      <c r="AG183" s="86" t="str">
        <f t="shared" si="114"/>
        <v/>
      </c>
      <c r="AH183" s="87" t="str">
        <f t="shared" si="115"/>
        <v/>
      </c>
      <c r="AI183" s="84" t="str">
        <f t="shared" si="116"/>
        <v/>
      </c>
      <c r="AJ183" s="84" t="str">
        <f t="shared" si="117"/>
        <v/>
      </c>
      <c r="AK183" s="88" t="str">
        <f t="shared" si="118"/>
        <v/>
      </c>
      <c r="AL183" s="65" t="str">
        <f t="shared" si="119"/>
        <v/>
      </c>
      <c r="AM183" s="84" t="str">
        <f t="shared" si="120"/>
        <v/>
      </c>
      <c r="AN183" s="85" t="str">
        <f t="shared" si="121"/>
        <v/>
      </c>
      <c r="AO183" s="85" t="str">
        <f t="shared" si="122"/>
        <v/>
      </c>
      <c r="AP183" s="86" t="str">
        <f t="shared" si="123"/>
        <v/>
      </c>
    </row>
    <row r="184" spans="1:42" s="76" customFormat="1" x14ac:dyDescent="0.25">
      <c r="A184" s="78">
        <f t="shared" si="98"/>
        <v>178</v>
      </c>
      <c r="B184" s="79"/>
      <c r="C184" s="79"/>
      <c r="D184" s="61"/>
      <c r="E184" s="180" t="str">
        <f>_xlfn.IFNA(HLOOKUP(TEXT(C184,"#"),Table_Conduit[#All],2,FALSE),"")</f>
        <v/>
      </c>
      <c r="F184" s="63" t="str">
        <f t="shared" si="99"/>
        <v/>
      </c>
      <c r="G184" s="61"/>
      <c r="H184" s="180" t="str">
        <f>_xlfn.IFNA(IF(HLOOKUP(TEXT(C184,"#"),Table_BoxMaterial[#All],2,FALSE)=0,"",HLOOKUP(TEXT(C184,"#"),Table_BoxMaterial[#All],2,FALSE)),"")</f>
        <v/>
      </c>
      <c r="I184" s="183" t="str">
        <f>_xlfn.IFNA(HLOOKUP(TEXT(C184,"#"),Table_MountingKits[#All],2,FALSE),"")</f>
        <v/>
      </c>
      <c r="J184" s="183" t="str">
        <f>_xlfn.IFNA(HLOOKUP(H184,Table_BoxColors[#All],2,FALSE),"")</f>
        <v/>
      </c>
      <c r="K184" s="61" t="str">
        <f t="shared" si="100"/>
        <v/>
      </c>
      <c r="L184" s="64" t="str">
        <f t="shared" si="101"/>
        <v/>
      </c>
      <c r="M184" s="185" t="str">
        <f>_xlfn.IFNA("E-"&amp;VLOOKUP(C184,Table_PN_DeviceType[],2,TRUE),"")&amp;IF(D184&lt;&gt;"",IF(D184&gt;99,D184,IF(D184&gt;9,"0"&amp;D184,"00"&amp;D184))&amp;VLOOKUP(E184,Table_PN_ConduitSize[],2,FALSE)&amp;VLOOKUP(F184,Table_PN_ConduitColor[],2,FALSE)&amp;IF(G184&lt;10,"0"&amp;G184,G184)&amp;VLOOKUP(H184,Table_PN_BoxMaterial[],2,FALSE)&amp;IF(I184&lt;&gt;"",VLOOKUP(I184,Table_PN_MountingKit[],2,FALSE)&amp;IF(OR(J184="Yes"),VLOOKUP(F184,Table_PN_BoxColor[],2,FALSE),"")&amp;VLOOKUP(K184,Table_PN_CircuitBreaker[],2,FALSE),""),"")</f>
        <v/>
      </c>
      <c r="N184" s="65"/>
      <c r="O184" s="65"/>
      <c r="P184" s="65"/>
      <c r="Q184" s="65"/>
      <c r="R184" s="65"/>
      <c r="S184" s="170" t="str">
        <f>IFERROR(VLOOKUP(C184,Table_DevicePN[],2,FALSE),"")</f>
        <v/>
      </c>
      <c r="T184" s="66" t="str">
        <f t="shared" si="102"/>
        <v/>
      </c>
      <c r="U184" s="80"/>
      <c r="V184" s="81" t="str">
        <f t="shared" si="103"/>
        <v/>
      </c>
      <c r="W184" s="65" t="str">
        <f t="shared" si="104"/>
        <v/>
      </c>
      <c r="X184" s="65" t="str">
        <f t="shared" si="105"/>
        <v/>
      </c>
      <c r="Y184" s="82" t="str">
        <f t="shared" si="106"/>
        <v/>
      </c>
      <c r="Z184" s="83" t="str">
        <f t="shared" si="107"/>
        <v/>
      </c>
      <c r="AA184" s="65" t="str">
        <f t="shared" si="108"/>
        <v/>
      </c>
      <c r="AB184" s="65" t="str">
        <f t="shared" si="109"/>
        <v/>
      </c>
      <c r="AC184" s="65" t="str">
        <f t="shared" si="110"/>
        <v/>
      </c>
      <c r="AD184" s="84" t="str">
        <f t="shared" si="111"/>
        <v/>
      </c>
      <c r="AE184" s="85" t="str">
        <f t="shared" si="112"/>
        <v/>
      </c>
      <c r="AF184" s="85" t="str">
        <f t="shared" si="113"/>
        <v/>
      </c>
      <c r="AG184" s="86" t="str">
        <f t="shared" si="114"/>
        <v/>
      </c>
      <c r="AH184" s="87" t="str">
        <f t="shared" si="115"/>
        <v/>
      </c>
      <c r="AI184" s="84" t="str">
        <f t="shared" si="116"/>
        <v/>
      </c>
      <c r="AJ184" s="84" t="str">
        <f t="shared" si="117"/>
        <v/>
      </c>
      <c r="AK184" s="88" t="str">
        <f t="shared" si="118"/>
        <v/>
      </c>
      <c r="AL184" s="65" t="str">
        <f t="shared" si="119"/>
        <v/>
      </c>
      <c r="AM184" s="84" t="str">
        <f t="shared" si="120"/>
        <v/>
      </c>
      <c r="AN184" s="85" t="str">
        <f t="shared" si="121"/>
        <v/>
      </c>
      <c r="AO184" s="85" t="str">
        <f t="shared" si="122"/>
        <v/>
      </c>
      <c r="AP184" s="86" t="str">
        <f t="shared" si="123"/>
        <v/>
      </c>
    </row>
    <row r="185" spans="1:42" s="76" customFormat="1" x14ac:dyDescent="0.25">
      <c r="A185" s="78">
        <f t="shared" si="98"/>
        <v>179</v>
      </c>
      <c r="B185" s="79"/>
      <c r="C185" s="79"/>
      <c r="D185" s="61"/>
      <c r="E185" s="180" t="str">
        <f>_xlfn.IFNA(HLOOKUP(TEXT(C185,"#"),Table_Conduit[#All],2,FALSE),"")</f>
        <v/>
      </c>
      <c r="F185" s="63" t="str">
        <f t="shared" si="99"/>
        <v/>
      </c>
      <c r="G185" s="61"/>
      <c r="H185" s="180" t="str">
        <f>_xlfn.IFNA(IF(HLOOKUP(TEXT(C185,"#"),Table_BoxMaterial[#All],2,FALSE)=0,"",HLOOKUP(TEXT(C185,"#"),Table_BoxMaterial[#All],2,FALSE)),"")</f>
        <v/>
      </c>
      <c r="I185" s="183" t="str">
        <f>_xlfn.IFNA(HLOOKUP(TEXT(C185,"#"),Table_MountingKits[#All],2,FALSE),"")</f>
        <v/>
      </c>
      <c r="J185" s="183" t="str">
        <f>_xlfn.IFNA(HLOOKUP(H185,Table_BoxColors[#All],2,FALSE),"")</f>
        <v/>
      </c>
      <c r="K185" s="61" t="str">
        <f t="shared" si="100"/>
        <v/>
      </c>
      <c r="L185" s="64" t="str">
        <f t="shared" si="101"/>
        <v/>
      </c>
      <c r="M185" s="185" t="str">
        <f>_xlfn.IFNA("E-"&amp;VLOOKUP(C185,Table_PN_DeviceType[],2,TRUE),"")&amp;IF(D185&lt;&gt;"",IF(D185&gt;99,D185,IF(D185&gt;9,"0"&amp;D185,"00"&amp;D185))&amp;VLOOKUP(E185,Table_PN_ConduitSize[],2,FALSE)&amp;VLOOKUP(F185,Table_PN_ConduitColor[],2,FALSE)&amp;IF(G185&lt;10,"0"&amp;G185,G185)&amp;VLOOKUP(H185,Table_PN_BoxMaterial[],2,FALSE)&amp;IF(I185&lt;&gt;"",VLOOKUP(I185,Table_PN_MountingKit[],2,FALSE)&amp;IF(OR(J185="Yes"),VLOOKUP(F185,Table_PN_BoxColor[],2,FALSE),"")&amp;VLOOKUP(K185,Table_PN_CircuitBreaker[],2,FALSE),""),"")</f>
        <v/>
      </c>
      <c r="N185" s="65"/>
      <c r="O185" s="65"/>
      <c r="P185" s="65"/>
      <c r="Q185" s="65"/>
      <c r="R185" s="65"/>
      <c r="S185" s="170" t="str">
        <f>IFERROR(VLOOKUP(C185,Table_DevicePN[],2,FALSE),"")</f>
        <v/>
      </c>
      <c r="T185" s="66" t="str">
        <f t="shared" si="102"/>
        <v/>
      </c>
      <c r="U185" s="80"/>
      <c r="V185" s="81" t="str">
        <f t="shared" si="103"/>
        <v/>
      </c>
      <c r="W185" s="65" t="str">
        <f t="shared" si="104"/>
        <v/>
      </c>
      <c r="X185" s="65" t="str">
        <f t="shared" si="105"/>
        <v/>
      </c>
      <c r="Y185" s="82" t="str">
        <f t="shared" si="106"/>
        <v/>
      </c>
      <c r="Z185" s="83" t="str">
        <f t="shared" si="107"/>
        <v/>
      </c>
      <c r="AA185" s="65" t="str">
        <f t="shared" si="108"/>
        <v/>
      </c>
      <c r="AB185" s="65" t="str">
        <f t="shared" si="109"/>
        <v/>
      </c>
      <c r="AC185" s="65" t="str">
        <f t="shared" si="110"/>
        <v/>
      </c>
      <c r="AD185" s="84" t="str">
        <f t="shared" si="111"/>
        <v/>
      </c>
      <c r="AE185" s="85" t="str">
        <f t="shared" si="112"/>
        <v/>
      </c>
      <c r="AF185" s="85" t="str">
        <f t="shared" si="113"/>
        <v/>
      </c>
      <c r="AG185" s="86" t="str">
        <f t="shared" si="114"/>
        <v/>
      </c>
      <c r="AH185" s="87" t="str">
        <f t="shared" si="115"/>
        <v/>
      </c>
      <c r="AI185" s="84" t="str">
        <f t="shared" si="116"/>
        <v/>
      </c>
      <c r="AJ185" s="84" t="str">
        <f t="shared" si="117"/>
        <v/>
      </c>
      <c r="AK185" s="88" t="str">
        <f t="shared" si="118"/>
        <v/>
      </c>
      <c r="AL185" s="65" t="str">
        <f t="shared" si="119"/>
        <v/>
      </c>
      <c r="AM185" s="84" t="str">
        <f t="shared" si="120"/>
        <v/>
      </c>
      <c r="AN185" s="85" t="str">
        <f t="shared" si="121"/>
        <v/>
      </c>
      <c r="AO185" s="85" t="str">
        <f t="shared" si="122"/>
        <v/>
      </c>
      <c r="AP185" s="86" t="str">
        <f t="shared" si="123"/>
        <v/>
      </c>
    </row>
    <row r="186" spans="1:42" s="76" customFormat="1" x14ac:dyDescent="0.25">
      <c r="A186" s="78">
        <f t="shared" si="98"/>
        <v>180</v>
      </c>
      <c r="B186" s="79"/>
      <c r="C186" s="79"/>
      <c r="D186" s="61"/>
      <c r="E186" s="180" t="str">
        <f>_xlfn.IFNA(HLOOKUP(TEXT(C186,"#"),Table_Conduit[#All],2,FALSE),"")</f>
        <v/>
      </c>
      <c r="F186" s="63" t="str">
        <f t="shared" si="99"/>
        <v/>
      </c>
      <c r="G186" s="61"/>
      <c r="H186" s="180" t="str">
        <f>_xlfn.IFNA(IF(HLOOKUP(TEXT(C186,"#"),Table_BoxMaterial[#All],2,FALSE)=0,"",HLOOKUP(TEXT(C186,"#"),Table_BoxMaterial[#All],2,FALSE)),"")</f>
        <v/>
      </c>
      <c r="I186" s="183" t="str">
        <f>_xlfn.IFNA(HLOOKUP(TEXT(C186,"#"),Table_MountingKits[#All],2,FALSE),"")</f>
        <v/>
      </c>
      <c r="J186" s="183" t="str">
        <f>_xlfn.IFNA(HLOOKUP(H186,Table_BoxColors[#All],2,FALSE),"")</f>
        <v/>
      </c>
      <c r="K186" s="61" t="str">
        <f t="shared" si="100"/>
        <v/>
      </c>
      <c r="L186" s="64" t="str">
        <f t="shared" si="101"/>
        <v/>
      </c>
      <c r="M186" s="185" t="str">
        <f>_xlfn.IFNA("E-"&amp;VLOOKUP(C186,Table_PN_DeviceType[],2,TRUE),"")&amp;IF(D186&lt;&gt;"",IF(D186&gt;99,D186,IF(D186&gt;9,"0"&amp;D186,"00"&amp;D186))&amp;VLOOKUP(E186,Table_PN_ConduitSize[],2,FALSE)&amp;VLOOKUP(F186,Table_PN_ConduitColor[],2,FALSE)&amp;IF(G186&lt;10,"0"&amp;G186,G186)&amp;VLOOKUP(H186,Table_PN_BoxMaterial[],2,FALSE)&amp;IF(I186&lt;&gt;"",VLOOKUP(I186,Table_PN_MountingKit[],2,FALSE)&amp;IF(OR(J186="Yes"),VLOOKUP(F186,Table_PN_BoxColor[],2,FALSE),"")&amp;VLOOKUP(K186,Table_PN_CircuitBreaker[],2,FALSE),""),"")</f>
        <v/>
      </c>
      <c r="N186" s="65"/>
      <c r="O186" s="65"/>
      <c r="P186" s="65"/>
      <c r="Q186" s="65"/>
      <c r="R186" s="65"/>
      <c r="S186" s="170" t="str">
        <f>IFERROR(VLOOKUP(C186,Table_DevicePN[],2,FALSE),"")</f>
        <v/>
      </c>
      <c r="T186" s="66" t="str">
        <f t="shared" si="102"/>
        <v/>
      </c>
      <c r="U186" s="80"/>
      <c r="V186" s="81" t="str">
        <f t="shared" si="103"/>
        <v/>
      </c>
      <c r="W186" s="65" t="str">
        <f t="shared" si="104"/>
        <v/>
      </c>
      <c r="X186" s="65" t="str">
        <f t="shared" si="105"/>
        <v/>
      </c>
      <c r="Y186" s="82" t="str">
        <f t="shared" si="106"/>
        <v/>
      </c>
      <c r="Z186" s="83" t="str">
        <f t="shared" si="107"/>
        <v/>
      </c>
      <c r="AA186" s="65" t="str">
        <f t="shared" si="108"/>
        <v/>
      </c>
      <c r="AB186" s="65" t="str">
        <f t="shared" si="109"/>
        <v/>
      </c>
      <c r="AC186" s="65" t="str">
        <f t="shared" si="110"/>
        <v/>
      </c>
      <c r="AD186" s="84" t="str">
        <f t="shared" si="111"/>
        <v/>
      </c>
      <c r="AE186" s="85" t="str">
        <f t="shared" si="112"/>
        <v/>
      </c>
      <c r="AF186" s="85" t="str">
        <f t="shared" si="113"/>
        <v/>
      </c>
      <c r="AG186" s="86" t="str">
        <f t="shared" si="114"/>
        <v/>
      </c>
      <c r="AH186" s="87" t="str">
        <f t="shared" si="115"/>
        <v/>
      </c>
      <c r="AI186" s="84" t="str">
        <f t="shared" si="116"/>
        <v/>
      </c>
      <c r="AJ186" s="84" t="str">
        <f t="shared" si="117"/>
        <v/>
      </c>
      <c r="AK186" s="88" t="str">
        <f t="shared" si="118"/>
        <v/>
      </c>
      <c r="AL186" s="65" t="str">
        <f t="shared" si="119"/>
        <v/>
      </c>
      <c r="AM186" s="84" t="str">
        <f t="shared" si="120"/>
        <v/>
      </c>
      <c r="AN186" s="85" t="str">
        <f t="shared" si="121"/>
        <v/>
      </c>
      <c r="AO186" s="85" t="str">
        <f t="shared" si="122"/>
        <v/>
      </c>
      <c r="AP186" s="86" t="str">
        <f t="shared" si="123"/>
        <v/>
      </c>
    </row>
    <row r="187" spans="1:42" s="76" customFormat="1" x14ac:dyDescent="0.25">
      <c r="A187" s="78">
        <f t="shared" si="98"/>
        <v>181</v>
      </c>
      <c r="B187" s="79"/>
      <c r="C187" s="79"/>
      <c r="D187" s="61"/>
      <c r="E187" s="180" t="str">
        <f>_xlfn.IFNA(HLOOKUP(TEXT(C187,"#"),Table_Conduit[#All],2,FALSE),"")</f>
        <v/>
      </c>
      <c r="F187" s="63" t="str">
        <f t="shared" si="99"/>
        <v/>
      </c>
      <c r="G187" s="61"/>
      <c r="H187" s="180" t="str">
        <f>_xlfn.IFNA(IF(HLOOKUP(TEXT(C187,"#"),Table_BoxMaterial[#All],2,FALSE)=0,"",HLOOKUP(TEXT(C187,"#"),Table_BoxMaterial[#All],2,FALSE)),"")</f>
        <v/>
      </c>
      <c r="I187" s="183" t="str">
        <f>_xlfn.IFNA(HLOOKUP(TEXT(C187,"#"),Table_MountingKits[#All],2,FALSE),"")</f>
        <v/>
      </c>
      <c r="J187" s="183" t="str">
        <f>_xlfn.IFNA(HLOOKUP(H187,Table_BoxColors[#All],2,FALSE),"")</f>
        <v/>
      </c>
      <c r="K187" s="61" t="str">
        <f t="shared" si="100"/>
        <v/>
      </c>
      <c r="L187" s="64" t="str">
        <f t="shared" si="101"/>
        <v/>
      </c>
      <c r="M187" s="185" t="str">
        <f>_xlfn.IFNA("E-"&amp;VLOOKUP(C187,Table_PN_DeviceType[],2,TRUE),"")&amp;IF(D187&lt;&gt;"",IF(D187&gt;99,D187,IF(D187&gt;9,"0"&amp;D187,"00"&amp;D187))&amp;VLOOKUP(E187,Table_PN_ConduitSize[],2,FALSE)&amp;VLOOKUP(F187,Table_PN_ConduitColor[],2,FALSE)&amp;IF(G187&lt;10,"0"&amp;G187,G187)&amp;VLOOKUP(H187,Table_PN_BoxMaterial[],2,FALSE)&amp;IF(I187&lt;&gt;"",VLOOKUP(I187,Table_PN_MountingKit[],2,FALSE)&amp;IF(OR(J187="Yes"),VLOOKUP(F187,Table_PN_BoxColor[],2,FALSE),"")&amp;VLOOKUP(K187,Table_PN_CircuitBreaker[],2,FALSE),""),"")</f>
        <v/>
      </c>
      <c r="N187" s="65"/>
      <c r="O187" s="65"/>
      <c r="P187" s="65"/>
      <c r="Q187" s="65"/>
      <c r="R187" s="65"/>
      <c r="S187" s="170" t="str">
        <f>IFERROR(VLOOKUP(C187,Table_DevicePN[],2,FALSE),"")</f>
        <v/>
      </c>
      <c r="T187" s="66" t="str">
        <f t="shared" si="102"/>
        <v/>
      </c>
      <c r="U187" s="80"/>
      <c r="V187" s="81" t="str">
        <f t="shared" si="103"/>
        <v/>
      </c>
      <c r="W187" s="65" t="str">
        <f t="shared" si="104"/>
        <v/>
      </c>
      <c r="X187" s="65" t="str">
        <f t="shared" si="105"/>
        <v/>
      </c>
      <c r="Y187" s="82" t="str">
        <f t="shared" si="106"/>
        <v/>
      </c>
      <c r="Z187" s="83" t="str">
        <f t="shared" si="107"/>
        <v/>
      </c>
      <c r="AA187" s="65" t="str">
        <f t="shared" si="108"/>
        <v/>
      </c>
      <c r="AB187" s="65" t="str">
        <f t="shared" si="109"/>
        <v/>
      </c>
      <c r="AC187" s="65" t="str">
        <f t="shared" si="110"/>
        <v/>
      </c>
      <c r="AD187" s="84" t="str">
        <f t="shared" si="111"/>
        <v/>
      </c>
      <c r="AE187" s="85" t="str">
        <f t="shared" si="112"/>
        <v/>
      </c>
      <c r="AF187" s="85" t="str">
        <f t="shared" si="113"/>
        <v/>
      </c>
      <c r="AG187" s="86" t="str">
        <f t="shared" si="114"/>
        <v/>
      </c>
      <c r="AH187" s="87" t="str">
        <f t="shared" si="115"/>
        <v/>
      </c>
      <c r="AI187" s="84" t="str">
        <f t="shared" si="116"/>
        <v/>
      </c>
      <c r="AJ187" s="84" t="str">
        <f t="shared" si="117"/>
        <v/>
      </c>
      <c r="AK187" s="88" t="str">
        <f t="shared" si="118"/>
        <v/>
      </c>
      <c r="AL187" s="65" t="str">
        <f t="shared" si="119"/>
        <v/>
      </c>
      <c r="AM187" s="84" t="str">
        <f t="shared" si="120"/>
        <v/>
      </c>
      <c r="AN187" s="85" t="str">
        <f t="shared" si="121"/>
        <v/>
      </c>
      <c r="AO187" s="85" t="str">
        <f t="shared" si="122"/>
        <v/>
      </c>
      <c r="AP187" s="86" t="str">
        <f t="shared" si="123"/>
        <v/>
      </c>
    </row>
    <row r="188" spans="1:42" s="76" customFormat="1" x14ac:dyDescent="0.25">
      <c r="A188" s="78">
        <f t="shared" si="98"/>
        <v>182</v>
      </c>
      <c r="B188" s="79"/>
      <c r="C188" s="79"/>
      <c r="D188" s="61"/>
      <c r="E188" s="180" t="str">
        <f>_xlfn.IFNA(HLOOKUP(TEXT(C188,"#"),Table_Conduit[#All],2,FALSE),"")</f>
        <v/>
      </c>
      <c r="F188" s="63" t="str">
        <f t="shared" si="99"/>
        <v/>
      </c>
      <c r="G188" s="61"/>
      <c r="H188" s="180" t="str">
        <f>_xlfn.IFNA(IF(HLOOKUP(TEXT(C188,"#"),Table_BoxMaterial[#All],2,FALSE)=0,"",HLOOKUP(TEXT(C188,"#"),Table_BoxMaterial[#All],2,FALSE)),"")</f>
        <v/>
      </c>
      <c r="I188" s="183" t="str">
        <f>_xlfn.IFNA(HLOOKUP(TEXT(C188,"#"),Table_MountingKits[#All],2,FALSE),"")</f>
        <v/>
      </c>
      <c r="J188" s="183" t="str">
        <f>_xlfn.IFNA(HLOOKUP(H188,Table_BoxColors[#All],2,FALSE),"")</f>
        <v/>
      </c>
      <c r="K188" s="61" t="str">
        <f t="shared" si="100"/>
        <v/>
      </c>
      <c r="L188" s="64" t="str">
        <f t="shared" si="101"/>
        <v/>
      </c>
      <c r="M188" s="185" t="str">
        <f>_xlfn.IFNA("E-"&amp;VLOOKUP(C188,Table_PN_DeviceType[],2,TRUE),"")&amp;IF(D188&lt;&gt;"",IF(D188&gt;99,D188,IF(D188&gt;9,"0"&amp;D188,"00"&amp;D188))&amp;VLOOKUP(E188,Table_PN_ConduitSize[],2,FALSE)&amp;VLOOKUP(F188,Table_PN_ConduitColor[],2,FALSE)&amp;IF(G188&lt;10,"0"&amp;G188,G188)&amp;VLOOKUP(H188,Table_PN_BoxMaterial[],2,FALSE)&amp;IF(I188&lt;&gt;"",VLOOKUP(I188,Table_PN_MountingKit[],2,FALSE)&amp;IF(OR(J188="Yes"),VLOOKUP(F188,Table_PN_BoxColor[],2,FALSE),"")&amp;VLOOKUP(K188,Table_PN_CircuitBreaker[],2,FALSE),""),"")</f>
        <v/>
      </c>
      <c r="N188" s="65"/>
      <c r="O188" s="65"/>
      <c r="P188" s="65"/>
      <c r="Q188" s="65"/>
      <c r="R188" s="65"/>
      <c r="S188" s="170" t="str">
        <f>IFERROR(VLOOKUP(C188,Table_DevicePN[],2,FALSE),"")</f>
        <v/>
      </c>
      <c r="T188" s="66" t="str">
        <f t="shared" si="102"/>
        <v/>
      </c>
      <c r="U188" s="80"/>
      <c r="V188" s="81" t="str">
        <f t="shared" si="103"/>
        <v/>
      </c>
      <c r="W188" s="65" t="str">
        <f t="shared" si="104"/>
        <v/>
      </c>
      <c r="X188" s="65" t="str">
        <f t="shared" si="105"/>
        <v/>
      </c>
      <c r="Y188" s="82" t="str">
        <f t="shared" si="106"/>
        <v/>
      </c>
      <c r="Z188" s="83" t="str">
        <f t="shared" si="107"/>
        <v/>
      </c>
      <c r="AA188" s="65" t="str">
        <f t="shared" si="108"/>
        <v/>
      </c>
      <c r="AB188" s="65" t="str">
        <f t="shared" si="109"/>
        <v/>
      </c>
      <c r="AC188" s="65" t="str">
        <f t="shared" si="110"/>
        <v/>
      </c>
      <c r="AD188" s="84" t="str">
        <f t="shared" si="111"/>
        <v/>
      </c>
      <c r="AE188" s="85" t="str">
        <f t="shared" si="112"/>
        <v/>
      </c>
      <c r="AF188" s="85" t="str">
        <f t="shared" si="113"/>
        <v/>
      </c>
      <c r="AG188" s="86" t="str">
        <f t="shared" si="114"/>
        <v/>
      </c>
      <c r="AH188" s="87" t="str">
        <f t="shared" si="115"/>
        <v/>
      </c>
      <c r="AI188" s="84" t="str">
        <f t="shared" si="116"/>
        <v/>
      </c>
      <c r="AJ188" s="84" t="str">
        <f t="shared" si="117"/>
        <v/>
      </c>
      <c r="AK188" s="88" t="str">
        <f t="shared" si="118"/>
        <v/>
      </c>
      <c r="AL188" s="65" t="str">
        <f t="shared" si="119"/>
        <v/>
      </c>
      <c r="AM188" s="84" t="str">
        <f t="shared" si="120"/>
        <v/>
      </c>
      <c r="AN188" s="85" t="str">
        <f t="shared" si="121"/>
        <v/>
      </c>
      <c r="AO188" s="85" t="str">
        <f t="shared" si="122"/>
        <v/>
      </c>
      <c r="AP188" s="86" t="str">
        <f t="shared" si="123"/>
        <v/>
      </c>
    </row>
    <row r="189" spans="1:42" s="76" customFormat="1" x14ac:dyDescent="0.25">
      <c r="A189" s="78">
        <f t="shared" si="98"/>
        <v>183</v>
      </c>
      <c r="B189" s="79"/>
      <c r="C189" s="79"/>
      <c r="D189" s="61"/>
      <c r="E189" s="180" t="str">
        <f>_xlfn.IFNA(HLOOKUP(TEXT(C189,"#"),Table_Conduit[#All],2,FALSE),"")</f>
        <v/>
      </c>
      <c r="F189" s="63" t="str">
        <f t="shared" si="99"/>
        <v/>
      </c>
      <c r="G189" s="61"/>
      <c r="H189" s="180" t="str">
        <f>_xlfn.IFNA(IF(HLOOKUP(TEXT(C189,"#"),Table_BoxMaterial[#All],2,FALSE)=0,"",HLOOKUP(TEXT(C189,"#"),Table_BoxMaterial[#All],2,FALSE)),"")</f>
        <v/>
      </c>
      <c r="I189" s="183" t="str">
        <f>_xlfn.IFNA(HLOOKUP(TEXT(C189,"#"),Table_MountingKits[#All],2,FALSE),"")</f>
        <v/>
      </c>
      <c r="J189" s="183" t="str">
        <f>_xlfn.IFNA(HLOOKUP(H189,Table_BoxColors[#All],2,FALSE),"")</f>
        <v/>
      </c>
      <c r="K189" s="61" t="str">
        <f t="shared" si="100"/>
        <v/>
      </c>
      <c r="L189" s="64" t="str">
        <f t="shared" si="101"/>
        <v/>
      </c>
      <c r="M189" s="185" t="str">
        <f>_xlfn.IFNA("E-"&amp;VLOOKUP(C189,Table_PN_DeviceType[],2,TRUE),"")&amp;IF(D189&lt;&gt;"",IF(D189&gt;99,D189,IF(D189&gt;9,"0"&amp;D189,"00"&amp;D189))&amp;VLOOKUP(E189,Table_PN_ConduitSize[],2,FALSE)&amp;VLOOKUP(F189,Table_PN_ConduitColor[],2,FALSE)&amp;IF(G189&lt;10,"0"&amp;G189,G189)&amp;VLOOKUP(H189,Table_PN_BoxMaterial[],2,FALSE)&amp;IF(I189&lt;&gt;"",VLOOKUP(I189,Table_PN_MountingKit[],2,FALSE)&amp;IF(OR(J189="Yes"),VLOOKUP(F189,Table_PN_BoxColor[],2,FALSE),"")&amp;VLOOKUP(K189,Table_PN_CircuitBreaker[],2,FALSE),""),"")</f>
        <v/>
      </c>
      <c r="N189" s="65"/>
      <c r="O189" s="65"/>
      <c r="P189" s="65"/>
      <c r="Q189" s="65"/>
      <c r="R189" s="65"/>
      <c r="S189" s="170" t="str">
        <f>IFERROR(VLOOKUP(C189,Table_DevicePN[],2,FALSE),"")</f>
        <v/>
      </c>
      <c r="T189" s="66" t="str">
        <f t="shared" si="102"/>
        <v/>
      </c>
      <c r="U189" s="80"/>
      <c r="V189" s="81" t="str">
        <f t="shared" si="103"/>
        <v/>
      </c>
      <c r="W189" s="65" t="str">
        <f t="shared" si="104"/>
        <v/>
      </c>
      <c r="X189" s="65" t="str">
        <f t="shared" si="105"/>
        <v/>
      </c>
      <c r="Y189" s="82" t="str">
        <f t="shared" si="106"/>
        <v/>
      </c>
      <c r="Z189" s="83" t="str">
        <f t="shared" si="107"/>
        <v/>
      </c>
      <c r="AA189" s="65" t="str">
        <f t="shared" si="108"/>
        <v/>
      </c>
      <c r="AB189" s="65" t="str">
        <f t="shared" si="109"/>
        <v/>
      </c>
      <c r="AC189" s="65" t="str">
        <f t="shared" si="110"/>
        <v/>
      </c>
      <c r="AD189" s="84" t="str">
        <f t="shared" si="111"/>
        <v/>
      </c>
      <c r="AE189" s="85" t="str">
        <f t="shared" si="112"/>
        <v/>
      </c>
      <c r="AF189" s="85" t="str">
        <f t="shared" si="113"/>
        <v/>
      </c>
      <c r="AG189" s="86" t="str">
        <f t="shared" si="114"/>
        <v/>
      </c>
      <c r="AH189" s="87" t="str">
        <f t="shared" si="115"/>
        <v/>
      </c>
      <c r="AI189" s="84" t="str">
        <f t="shared" si="116"/>
        <v/>
      </c>
      <c r="AJ189" s="84" t="str">
        <f t="shared" si="117"/>
        <v/>
      </c>
      <c r="AK189" s="88" t="str">
        <f t="shared" si="118"/>
        <v/>
      </c>
      <c r="AL189" s="65" t="str">
        <f t="shared" si="119"/>
        <v/>
      </c>
      <c r="AM189" s="84" t="str">
        <f t="shared" si="120"/>
        <v/>
      </c>
      <c r="AN189" s="85" t="str">
        <f t="shared" si="121"/>
        <v/>
      </c>
      <c r="AO189" s="85" t="str">
        <f t="shared" si="122"/>
        <v/>
      </c>
      <c r="AP189" s="86" t="str">
        <f t="shared" si="123"/>
        <v/>
      </c>
    </row>
    <row r="190" spans="1:42" s="76" customFormat="1" x14ac:dyDescent="0.25">
      <c r="A190" s="78">
        <f t="shared" si="98"/>
        <v>184</v>
      </c>
      <c r="B190" s="79"/>
      <c r="C190" s="79"/>
      <c r="D190" s="61"/>
      <c r="E190" s="180" t="str">
        <f>_xlfn.IFNA(HLOOKUP(TEXT(C190,"#"),Table_Conduit[#All],2,FALSE),"")</f>
        <v/>
      </c>
      <c r="F190" s="63" t="str">
        <f t="shared" si="99"/>
        <v/>
      </c>
      <c r="G190" s="61"/>
      <c r="H190" s="180" t="str">
        <f>_xlfn.IFNA(IF(HLOOKUP(TEXT(C190,"#"),Table_BoxMaterial[#All],2,FALSE)=0,"",HLOOKUP(TEXT(C190,"#"),Table_BoxMaterial[#All],2,FALSE)),"")</f>
        <v/>
      </c>
      <c r="I190" s="183" t="str">
        <f>_xlfn.IFNA(HLOOKUP(TEXT(C190,"#"),Table_MountingKits[#All],2,FALSE),"")</f>
        <v/>
      </c>
      <c r="J190" s="183" t="str">
        <f>_xlfn.IFNA(HLOOKUP(H190,Table_BoxColors[#All],2,FALSE),"")</f>
        <v/>
      </c>
      <c r="K190" s="61" t="str">
        <f t="shared" si="100"/>
        <v/>
      </c>
      <c r="L190" s="64" t="str">
        <f t="shared" si="101"/>
        <v/>
      </c>
      <c r="M190" s="185" t="str">
        <f>_xlfn.IFNA("E-"&amp;VLOOKUP(C190,Table_PN_DeviceType[],2,TRUE),"")&amp;IF(D190&lt;&gt;"",IF(D190&gt;99,D190,IF(D190&gt;9,"0"&amp;D190,"00"&amp;D190))&amp;VLOOKUP(E190,Table_PN_ConduitSize[],2,FALSE)&amp;VLOOKUP(F190,Table_PN_ConduitColor[],2,FALSE)&amp;IF(G190&lt;10,"0"&amp;G190,G190)&amp;VLOOKUP(H190,Table_PN_BoxMaterial[],2,FALSE)&amp;IF(I190&lt;&gt;"",VLOOKUP(I190,Table_PN_MountingKit[],2,FALSE)&amp;IF(OR(J190="Yes"),VLOOKUP(F190,Table_PN_BoxColor[],2,FALSE),"")&amp;VLOOKUP(K190,Table_PN_CircuitBreaker[],2,FALSE),""),"")</f>
        <v/>
      </c>
      <c r="N190" s="65"/>
      <c r="O190" s="65"/>
      <c r="P190" s="65"/>
      <c r="Q190" s="65"/>
      <c r="R190" s="65"/>
      <c r="S190" s="170" t="str">
        <f>IFERROR(VLOOKUP(C190,Table_DevicePN[],2,FALSE),"")</f>
        <v/>
      </c>
      <c r="T190" s="66" t="str">
        <f t="shared" si="102"/>
        <v/>
      </c>
      <c r="U190" s="80"/>
      <c r="V190" s="81" t="str">
        <f t="shared" si="103"/>
        <v/>
      </c>
      <c r="W190" s="65" t="str">
        <f t="shared" si="104"/>
        <v/>
      </c>
      <c r="X190" s="65" t="str">
        <f t="shared" si="105"/>
        <v/>
      </c>
      <c r="Y190" s="82" t="str">
        <f t="shared" si="106"/>
        <v/>
      </c>
      <c r="Z190" s="83" t="str">
        <f t="shared" si="107"/>
        <v/>
      </c>
      <c r="AA190" s="65" t="str">
        <f t="shared" si="108"/>
        <v/>
      </c>
      <c r="AB190" s="65" t="str">
        <f t="shared" si="109"/>
        <v/>
      </c>
      <c r="AC190" s="65" t="str">
        <f t="shared" si="110"/>
        <v/>
      </c>
      <c r="AD190" s="84" t="str">
        <f t="shared" si="111"/>
        <v/>
      </c>
      <c r="AE190" s="85" t="str">
        <f t="shared" si="112"/>
        <v/>
      </c>
      <c r="AF190" s="85" t="str">
        <f t="shared" si="113"/>
        <v/>
      </c>
      <c r="AG190" s="86" t="str">
        <f t="shared" si="114"/>
        <v/>
      </c>
      <c r="AH190" s="87" t="str">
        <f t="shared" si="115"/>
        <v/>
      </c>
      <c r="AI190" s="84" t="str">
        <f t="shared" si="116"/>
        <v/>
      </c>
      <c r="AJ190" s="84" t="str">
        <f t="shared" si="117"/>
        <v/>
      </c>
      <c r="AK190" s="88" t="str">
        <f t="shared" si="118"/>
        <v/>
      </c>
      <c r="AL190" s="65" t="str">
        <f t="shared" si="119"/>
        <v/>
      </c>
      <c r="AM190" s="84" t="str">
        <f t="shared" si="120"/>
        <v/>
      </c>
      <c r="AN190" s="85" t="str">
        <f t="shared" si="121"/>
        <v/>
      </c>
      <c r="AO190" s="85" t="str">
        <f t="shared" si="122"/>
        <v/>
      </c>
      <c r="AP190" s="86" t="str">
        <f t="shared" si="123"/>
        <v/>
      </c>
    </row>
    <row r="191" spans="1:42" s="76" customFormat="1" x14ac:dyDescent="0.25">
      <c r="A191" s="78">
        <f t="shared" si="98"/>
        <v>185</v>
      </c>
      <c r="B191" s="79"/>
      <c r="C191" s="79"/>
      <c r="D191" s="61"/>
      <c r="E191" s="180" t="str">
        <f>_xlfn.IFNA(HLOOKUP(TEXT(C191,"#"),Table_Conduit[#All],2,FALSE),"")</f>
        <v/>
      </c>
      <c r="F191" s="63" t="str">
        <f t="shared" si="99"/>
        <v/>
      </c>
      <c r="G191" s="61"/>
      <c r="H191" s="180" t="str">
        <f>_xlfn.IFNA(IF(HLOOKUP(TEXT(C191,"#"),Table_BoxMaterial[#All],2,FALSE)=0,"",HLOOKUP(TEXT(C191,"#"),Table_BoxMaterial[#All],2,FALSE)),"")</f>
        <v/>
      </c>
      <c r="I191" s="183" t="str">
        <f>_xlfn.IFNA(HLOOKUP(TEXT(C191,"#"),Table_MountingKits[#All],2,FALSE),"")</f>
        <v/>
      </c>
      <c r="J191" s="183" t="str">
        <f>_xlfn.IFNA(HLOOKUP(H191,Table_BoxColors[#All],2,FALSE),"")</f>
        <v/>
      </c>
      <c r="K191" s="61" t="str">
        <f t="shared" si="100"/>
        <v/>
      </c>
      <c r="L191" s="64" t="str">
        <f t="shared" si="101"/>
        <v/>
      </c>
      <c r="M191" s="185" t="str">
        <f>_xlfn.IFNA("E-"&amp;VLOOKUP(C191,Table_PN_DeviceType[],2,TRUE),"")&amp;IF(D191&lt;&gt;"",IF(D191&gt;99,D191,IF(D191&gt;9,"0"&amp;D191,"00"&amp;D191))&amp;VLOOKUP(E191,Table_PN_ConduitSize[],2,FALSE)&amp;VLOOKUP(F191,Table_PN_ConduitColor[],2,FALSE)&amp;IF(G191&lt;10,"0"&amp;G191,G191)&amp;VLOOKUP(H191,Table_PN_BoxMaterial[],2,FALSE)&amp;IF(I191&lt;&gt;"",VLOOKUP(I191,Table_PN_MountingKit[],2,FALSE)&amp;IF(OR(J191="Yes"),VLOOKUP(F191,Table_PN_BoxColor[],2,FALSE),"")&amp;VLOOKUP(K191,Table_PN_CircuitBreaker[],2,FALSE),""),"")</f>
        <v/>
      </c>
      <c r="N191" s="65"/>
      <c r="O191" s="65"/>
      <c r="P191" s="65"/>
      <c r="Q191" s="65"/>
      <c r="R191" s="65"/>
      <c r="S191" s="170" t="str">
        <f>IFERROR(VLOOKUP(C191,Table_DevicePN[],2,FALSE),"")</f>
        <v/>
      </c>
      <c r="T191" s="66" t="str">
        <f t="shared" si="102"/>
        <v/>
      </c>
      <c r="U191" s="80"/>
      <c r="V191" s="81" t="str">
        <f t="shared" si="103"/>
        <v/>
      </c>
      <c r="W191" s="65" t="str">
        <f t="shared" si="104"/>
        <v/>
      </c>
      <c r="X191" s="65" t="str">
        <f t="shared" si="105"/>
        <v/>
      </c>
      <c r="Y191" s="82" t="str">
        <f t="shared" si="106"/>
        <v/>
      </c>
      <c r="Z191" s="83" t="str">
        <f t="shared" si="107"/>
        <v/>
      </c>
      <c r="AA191" s="65" t="str">
        <f t="shared" si="108"/>
        <v/>
      </c>
      <c r="AB191" s="65" t="str">
        <f t="shared" si="109"/>
        <v/>
      </c>
      <c r="AC191" s="65" t="str">
        <f t="shared" si="110"/>
        <v/>
      </c>
      <c r="AD191" s="84" t="str">
        <f t="shared" si="111"/>
        <v/>
      </c>
      <c r="AE191" s="85" t="str">
        <f t="shared" si="112"/>
        <v/>
      </c>
      <c r="AF191" s="85" t="str">
        <f t="shared" si="113"/>
        <v/>
      </c>
      <c r="AG191" s="86" t="str">
        <f t="shared" si="114"/>
        <v/>
      </c>
      <c r="AH191" s="87" t="str">
        <f t="shared" si="115"/>
        <v/>
      </c>
      <c r="AI191" s="84" t="str">
        <f t="shared" si="116"/>
        <v/>
      </c>
      <c r="AJ191" s="84" t="str">
        <f t="shared" si="117"/>
        <v/>
      </c>
      <c r="AK191" s="88" t="str">
        <f t="shared" si="118"/>
        <v/>
      </c>
      <c r="AL191" s="65" t="str">
        <f t="shared" si="119"/>
        <v/>
      </c>
      <c r="AM191" s="84" t="str">
        <f t="shared" si="120"/>
        <v/>
      </c>
      <c r="AN191" s="85" t="str">
        <f t="shared" si="121"/>
        <v/>
      </c>
      <c r="AO191" s="85" t="str">
        <f t="shared" si="122"/>
        <v/>
      </c>
      <c r="AP191" s="86" t="str">
        <f t="shared" si="123"/>
        <v/>
      </c>
    </row>
    <row r="192" spans="1:42" s="76" customFormat="1" x14ac:dyDescent="0.25">
      <c r="A192" s="78">
        <f t="shared" si="98"/>
        <v>186</v>
      </c>
      <c r="B192" s="79"/>
      <c r="C192" s="79"/>
      <c r="D192" s="61"/>
      <c r="E192" s="180" t="str">
        <f>_xlfn.IFNA(HLOOKUP(TEXT(C192,"#"),Table_Conduit[#All],2,FALSE),"")</f>
        <v/>
      </c>
      <c r="F192" s="63" t="str">
        <f t="shared" si="99"/>
        <v/>
      </c>
      <c r="G192" s="61"/>
      <c r="H192" s="180" t="str">
        <f>_xlfn.IFNA(IF(HLOOKUP(TEXT(C192,"#"),Table_BoxMaterial[#All],2,FALSE)=0,"",HLOOKUP(TEXT(C192,"#"),Table_BoxMaterial[#All],2,FALSE)),"")</f>
        <v/>
      </c>
      <c r="I192" s="183" t="str">
        <f>_xlfn.IFNA(HLOOKUP(TEXT(C192,"#"),Table_MountingKits[#All],2,FALSE),"")</f>
        <v/>
      </c>
      <c r="J192" s="183" t="str">
        <f>_xlfn.IFNA(HLOOKUP(H192,Table_BoxColors[#All],2,FALSE),"")</f>
        <v/>
      </c>
      <c r="K192" s="61" t="str">
        <f t="shared" si="100"/>
        <v/>
      </c>
      <c r="L192" s="64" t="str">
        <f t="shared" si="101"/>
        <v/>
      </c>
      <c r="M192" s="185" t="str">
        <f>_xlfn.IFNA("E-"&amp;VLOOKUP(C192,Table_PN_DeviceType[],2,TRUE),"")&amp;IF(D192&lt;&gt;"",IF(D192&gt;99,D192,IF(D192&gt;9,"0"&amp;D192,"00"&amp;D192))&amp;VLOOKUP(E192,Table_PN_ConduitSize[],2,FALSE)&amp;VLOOKUP(F192,Table_PN_ConduitColor[],2,FALSE)&amp;IF(G192&lt;10,"0"&amp;G192,G192)&amp;VLOOKUP(H192,Table_PN_BoxMaterial[],2,FALSE)&amp;IF(I192&lt;&gt;"",VLOOKUP(I192,Table_PN_MountingKit[],2,FALSE)&amp;IF(OR(J192="Yes"),VLOOKUP(F192,Table_PN_BoxColor[],2,FALSE),"")&amp;VLOOKUP(K192,Table_PN_CircuitBreaker[],2,FALSE),""),"")</f>
        <v/>
      </c>
      <c r="N192" s="65"/>
      <c r="O192" s="65"/>
      <c r="P192" s="65"/>
      <c r="Q192" s="65"/>
      <c r="R192" s="65"/>
      <c r="S192" s="170" t="str">
        <f>IFERROR(VLOOKUP(C192,Table_DevicePN[],2,FALSE),"")</f>
        <v/>
      </c>
      <c r="T192" s="66" t="str">
        <f t="shared" si="102"/>
        <v/>
      </c>
      <c r="U192" s="80"/>
      <c r="V192" s="81" t="str">
        <f t="shared" si="103"/>
        <v/>
      </c>
      <c r="W192" s="65" t="str">
        <f t="shared" si="104"/>
        <v/>
      </c>
      <c r="X192" s="65" t="str">
        <f t="shared" si="105"/>
        <v/>
      </c>
      <c r="Y192" s="82" t="str">
        <f t="shared" si="106"/>
        <v/>
      </c>
      <c r="Z192" s="83" t="str">
        <f t="shared" si="107"/>
        <v/>
      </c>
      <c r="AA192" s="65" t="str">
        <f t="shared" si="108"/>
        <v/>
      </c>
      <c r="AB192" s="65" t="str">
        <f t="shared" si="109"/>
        <v/>
      </c>
      <c r="AC192" s="65" t="str">
        <f t="shared" si="110"/>
        <v/>
      </c>
      <c r="AD192" s="84" t="str">
        <f t="shared" si="111"/>
        <v/>
      </c>
      <c r="AE192" s="85" t="str">
        <f t="shared" si="112"/>
        <v/>
      </c>
      <c r="AF192" s="85" t="str">
        <f t="shared" si="113"/>
        <v/>
      </c>
      <c r="AG192" s="86" t="str">
        <f t="shared" si="114"/>
        <v/>
      </c>
      <c r="AH192" s="87" t="str">
        <f t="shared" si="115"/>
        <v/>
      </c>
      <c r="AI192" s="84" t="str">
        <f t="shared" si="116"/>
        <v/>
      </c>
      <c r="AJ192" s="84" t="str">
        <f t="shared" si="117"/>
        <v/>
      </c>
      <c r="AK192" s="88" t="str">
        <f t="shared" si="118"/>
        <v/>
      </c>
      <c r="AL192" s="65" t="str">
        <f t="shared" si="119"/>
        <v/>
      </c>
      <c r="AM192" s="84" t="str">
        <f t="shared" si="120"/>
        <v/>
      </c>
      <c r="AN192" s="85" t="str">
        <f t="shared" si="121"/>
        <v/>
      </c>
      <c r="AO192" s="85" t="str">
        <f t="shared" si="122"/>
        <v/>
      </c>
      <c r="AP192" s="86" t="str">
        <f t="shared" si="123"/>
        <v/>
      </c>
    </row>
    <row r="193" spans="1:42" s="76" customFormat="1" x14ac:dyDescent="0.25">
      <c r="A193" s="78">
        <f t="shared" si="98"/>
        <v>187</v>
      </c>
      <c r="B193" s="79"/>
      <c r="C193" s="79"/>
      <c r="D193" s="61"/>
      <c r="E193" s="180" t="str">
        <f>_xlfn.IFNA(HLOOKUP(TEXT(C193,"#"),Table_Conduit[#All],2,FALSE),"")</f>
        <v/>
      </c>
      <c r="F193" s="63" t="str">
        <f t="shared" si="99"/>
        <v/>
      </c>
      <c r="G193" s="61"/>
      <c r="H193" s="180" t="str">
        <f>_xlfn.IFNA(IF(HLOOKUP(TEXT(C193,"#"),Table_BoxMaterial[#All],2,FALSE)=0,"",HLOOKUP(TEXT(C193,"#"),Table_BoxMaterial[#All],2,FALSE)),"")</f>
        <v/>
      </c>
      <c r="I193" s="183" t="str">
        <f>_xlfn.IFNA(HLOOKUP(TEXT(C193,"#"),Table_MountingKits[#All],2,FALSE),"")</f>
        <v/>
      </c>
      <c r="J193" s="183" t="str">
        <f>_xlfn.IFNA(HLOOKUP(H193,Table_BoxColors[#All],2,FALSE),"")</f>
        <v/>
      </c>
      <c r="K193" s="61" t="str">
        <f t="shared" si="100"/>
        <v/>
      </c>
      <c r="L193" s="64" t="str">
        <f t="shared" si="101"/>
        <v/>
      </c>
      <c r="M193" s="185" t="str">
        <f>_xlfn.IFNA("E-"&amp;VLOOKUP(C193,Table_PN_DeviceType[],2,TRUE),"")&amp;IF(D193&lt;&gt;"",IF(D193&gt;99,D193,IF(D193&gt;9,"0"&amp;D193,"00"&amp;D193))&amp;VLOOKUP(E193,Table_PN_ConduitSize[],2,FALSE)&amp;VLOOKUP(F193,Table_PN_ConduitColor[],2,FALSE)&amp;IF(G193&lt;10,"0"&amp;G193,G193)&amp;VLOOKUP(H193,Table_PN_BoxMaterial[],2,FALSE)&amp;IF(I193&lt;&gt;"",VLOOKUP(I193,Table_PN_MountingKit[],2,FALSE)&amp;IF(OR(J193="Yes"),VLOOKUP(F193,Table_PN_BoxColor[],2,FALSE),"")&amp;VLOOKUP(K193,Table_PN_CircuitBreaker[],2,FALSE),""),"")</f>
        <v/>
      </c>
      <c r="N193" s="65"/>
      <c r="O193" s="65"/>
      <c r="P193" s="65"/>
      <c r="Q193" s="65"/>
      <c r="R193" s="65"/>
      <c r="S193" s="170" t="str">
        <f>IFERROR(VLOOKUP(C193,Table_DevicePN[],2,FALSE),"")</f>
        <v/>
      </c>
      <c r="T193" s="66" t="str">
        <f t="shared" si="102"/>
        <v/>
      </c>
      <c r="U193" s="80"/>
      <c r="V193" s="81" t="str">
        <f t="shared" si="103"/>
        <v/>
      </c>
      <c r="W193" s="65" t="str">
        <f t="shared" si="104"/>
        <v/>
      </c>
      <c r="X193" s="65" t="str">
        <f t="shared" si="105"/>
        <v/>
      </c>
      <c r="Y193" s="82" t="str">
        <f t="shared" si="106"/>
        <v/>
      </c>
      <c r="Z193" s="83" t="str">
        <f t="shared" si="107"/>
        <v/>
      </c>
      <c r="AA193" s="65" t="str">
        <f t="shared" si="108"/>
        <v/>
      </c>
      <c r="AB193" s="65" t="str">
        <f t="shared" si="109"/>
        <v/>
      </c>
      <c r="AC193" s="65" t="str">
        <f t="shared" si="110"/>
        <v/>
      </c>
      <c r="AD193" s="84" t="str">
        <f t="shared" si="111"/>
        <v/>
      </c>
      <c r="AE193" s="85" t="str">
        <f t="shared" si="112"/>
        <v/>
      </c>
      <c r="AF193" s="85" t="str">
        <f t="shared" si="113"/>
        <v/>
      </c>
      <c r="AG193" s="86" t="str">
        <f t="shared" si="114"/>
        <v/>
      </c>
      <c r="AH193" s="87" t="str">
        <f t="shared" si="115"/>
        <v/>
      </c>
      <c r="AI193" s="84" t="str">
        <f t="shared" si="116"/>
        <v/>
      </c>
      <c r="AJ193" s="84" t="str">
        <f t="shared" si="117"/>
        <v/>
      </c>
      <c r="AK193" s="88" t="str">
        <f t="shared" si="118"/>
        <v/>
      </c>
      <c r="AL193" s="65" t="str">
        <f t="shared" si="119"/>
        <v/>
      </c>
      <c r="AM193" s="84" t="str">
        <f t="shared" si="120"/>
        <v/>
      </c>
      <c r="AN193" s="85" t="str">
        <f t="shared" si="121"/>
        <v/>
      </c>
      <c r="AO193" s="85" t="str">
        <f t="shared" si="122"/>
        <v/>
      </c>
      <c r="AP193" s="86" t="str">
        <f t="shared" si="123"/>
        <v/>
      </c>
    </row>
    <row r="194" spans="1:42" s="76" customFormat="1" x14ac:dyDescent="0.25">
      <c r="A194" s="78">
        <f t="shared" si="98"/>
        <v>188</v>
      </c>
      <c r="B194" s="79"/>
      <c r="C194" s="79"/>
      <c r="D194" s="61"/>
      <c r="E194" s="180" t="str">
        <f>_xlfn.IFNA(HLOOKUP(TEXT(C194,"#"),Table_Conduit[#All],2,FALSE),"")</f>
        <v/>
      </c>
      <c r="F194" s="63" t="str">
        <f t="shared" si="99"/>
        <v/>
      </c>
      <c r="G194" s="61"/>
      <c r="H194" s="180" t="str">
        <f>_xlfn.IFNA(IF(HLOOKUP(TEXT(C194,"#"),Table_BoxMaterial[#All],2,FALSE)=0,"",HLOOKUP(TEXT(C194,"#"),Table_BoxMaterial[#All],2,FALSE)),"")</f>
        <v/>
      </c>
      <c r="I194" s="183" t="str">
        <f>_xlfn.IFNA(HLOOKUP(TEXT(C194,"#"),Table_MountingKits[#All],2,FALSE),"")</f>
        <v/>
      </c>
      <c r="J194" s="183" t="str">
        <f>_xlfn.IFNA(HLOOKUP(H194,Table_BoxColors[#All],2,FALSE),"")</f>
        <v/>
      </c>
      <c r="K194" s="61" t="str">
        <f t="shared" si="100"/>
        <v/>
      </c>
      <c r="L194" s="64" t="str">
        <f t="shared" si="101"/>
        <v/>
      </c>
      <c r="M194" s="185" t="str">
        <f>_xlfn.IFNA("E-"&amp;VLOOKUP(C194,Table_PN_DeviceType[],2,TRUE),"")&amp;IF(D194&lt;&gt;"",IF(D194&gt;99,D194,IF(D194&gt;9,"0"&amp;D194,"00"&amp;D194))&amp;VLOOKUP(E194,Table_PN_ConduitSize[],2,FALSE)&amp;VLOOKUP(F194,Table_PN_ConduitColor[],2,FALSE)&amp;IF(G194&lt;10,"0"&amp;G194,G194)&amp;VLOOKUP(H194,Table_PN_BoxMaterial[],2,FALSE)&amp;IF(I194&lt;&gt;"",VLOOKUP(I194,Table_PN_MountingKit[],2,FALSE)&amp;IF(OR(J194="Yes"),VLOOKUP(F194,Table_PN_BoxColor[],2,FALSE),"")&amp;VLOOKUP(K194,Table_PN_CircuitBreaker[],2,FALSE),""),"")</f>
        <v/>
      </c>
      <c r="N194" s="65"/>
      <c r="O194" s="65"/>
      <c r="P194" s="65"/>
      <c r="Q194" s="65"/>
      <c r="R194" s="65"/>
      <c r="S194" s="170" t="str">
        <f>IFERROR(VLOOKUP(C194,Table_DevicePN[],2,FALSE),"")</f>
        <v/>
      </c>
      <c r="T194" s="66" t="str">
        <f t="shared" si="102"/>
        <v/>
      </c>
      <c r="U194" s="80"/>
      <c r="V194" s="81" t="str">
        <f t="shared" si="103"/>
        <v/>
      </c>
      <c r="W194" s="65" t="str">
        <f t="shared" si="104"/>
        <v/>
      </c>
      <c r="X194" s="65" t="str">
        <f t="shared" si="105"/>
        <v/>
      </c>
      <c r="Y194" s="82" t="str">
        <f t="shared" si="106"/>
        <v/>
      </c>
      <c r="Z194" s="83" t="str">
        <f t="shared" si="107"/>
        <v/>
      </c>
      <c r="AA194" s="65" t="str">
        <f t="shared" si="108"/>
        <v/>
      </c>
      <c r="AB194" s="65" t="str">
        <f t="shared" si="109"/>
        <v/>
      </c>
      <c r="AC194" s="65" t="str">
        <f t="shared" si="110"/>
        <v/>
      </c>
      <c r="AD194" s="84" t="str">
        <f t="shared" si="111"/>
        <v/>
      </c>
      <c r="AE194" s="85" t="str">
        <f t="shared" si="112"/>
        <v/>
      </c>
      <c r="AF194" s="85" t="str">
        <f t="shared" si="113"/>
        <v/>
      </c>
      <c r="AG194" s="86" t="str">
        <f t="shared" si="114"/>
        <v/>
      </c>
      <c r="AH194" s="87" t="str">
        <f t="shared" si="115"/>
        <v/>
      </c>
      <c r="AI194" s="84" t="str">
        <f t="shared" si="116"/>
        <v/>
      </c>
      <c r="AJ194" s="84" t="str">
        <f t="shared" si="117"/>
        <v/>
      </c>
      <c r="AK194" s="88" t="str">
        <f t="shared" si="118"/>
        <v/>
      </c>
      <c r="AL194" s="65" t="str">
        <f t="shared" si="119"/>
        <v/>
      </c>
      <c r="AM194" s="84" t="str">
        <f t="shared" si="120"/>
        <v/>
      </c>
      <c r="AN194" s="85" t="str">
        <f t="shared" si="121"/>
        <v/>
      </c>
      <c r="AO194" s="85" t="str">
        <f t="shared" si="122"/>
        <v/>
      </c>
      <c r="AP194" s="86" t="str">
        <f t="shared" si="123"/>
        <v/>
      </c>
    </row>
    <row r="195" spans="1:42" s="76" customFormat="1" x14ac:dyDescent="0.25">
      <c r="A195" s="78">
        <f t="shared" si="98"/>
        <v>189</v>
      </c>
      <c r="B195" s="79"/>
      <c r="C195" s="79"/>
      <c r="D195" s="61"/>
      <c r="E195" s="180" t="str">
        <f>_xlfn.IFNA(HLOOKUP(TEXT(C195,"#"),Table_Conduit[#All],2,FALSE),"")</f>
        <v/>
      </c>
      <c r="F195" s="63" t="str">
        <f t="shared" si="99"/>
        <v/>
      </c>
      <c r="G195" s="61"/>
      <c r="H195" s="180" t="str">
        <f>_xlfn.IFNA(IF(HLOOKUP(TEXT(C195,"#"),Table_BoxMaterial[#All],2,FALSE)=0,"",HLOOKUP(TEXT(C195,"#"),Table_BoxMaterial[#All],2,FALSE)),"")</f>
        <v/>
      </c>
      <c r="I195" s="183" t="str">
        <f>_xlfn.IFNA(HLOOKUP(TEXT(C195,"#"),Table_MountingKits[#All],2,FALSE),"")</f>
        <v/>
      </c>
      <c r="J195" s="183" t="str">
        <f>_xlfn.IFNA(HLOOKUP(H195,Table_BoxColors[#All],2,FALSE),"")</f>
        <v/>
      </c>
      <c r="K195" s="61" t="str">
        <f t="shared" si="100"/>
        <v/>
      </c>
      <c r="L195" s="64" t="str">
        <f t="shared" si="101"/>
        <v/>
      </c>
      <c r="M195" s="185" t="str">
        <f>_xlfn.IFNA("E-"&amp;VLOOKUP(C195,Table_PN_DeviceType[],2,TRUE),"")&amp;IF(D195&lt;&gt;"",IF(D195&gt;99,D195,IF(D195&gt;9,"0"&amp;D195,"00"&amp;D195))&amp;VLOOKUP(E195,Table_PN_ConduitSize[],2,FALSE)&amp;VLOOKUP(F195,Table_PN_ConduitColor[],2,FALSE)&amp;IF(G195&lt;10,"0"&amp;G195,G195)&amp;VLOOKUP(H195,Table_PN_BoxMaterial[],2,FALSE)&amp;IF(I195&lt;&gt;"",VLOOKUP(I195,Table_PN_MountingKit[],2,FALSE)&amp;IF(OR(J195="Yes"),VLOOKUP(F195,Table_PN_BoxColor[],2,FALSE),"")&amp;VLOOKUP(K195,Table_PN_CircuitBreaker[],2,FALSE),""),"")</f>
        <v/>
      </c>
      <c r="N195" s="65"/>
      <c r="O195" s="65"/>
      <c r="P195" s="65"/>
      <c r="Q195" s="65"/>
      <c r="R195" s="65"/>
      <c r="S195" s="170" t="str">
        <f>IFERROR(VLOOKUP(C195,Table_DevicePN[],2,FALSE),"")</f>
        <v/>
      </c>
      <c r="T195" s="66" t="str">
        <f t="shared" si="102"/>
        <v/>
      </c>
      <c r="U195" s="80"/>
      <c r="V195" s="81" t="str">
        <f t="shared" si="103"/>
        <v/>
      </c>
      <c r="W195" s="65" t="str">
        <f t="shared" si="104"/>
        <v/>
      </c>
      <c r="X195" s="65" t="str">
        <f t="shared" si="105"/>
        <v/>
      </c>
      <c r="Y195" s="82" t="str">
        <f t="shared" si="106"/>
        <v/>
      </c>
      <c r="Z195" s="83" t="str">
        <f t="shared" si="107"/>
        <v/>
      </c>
      <c r="AA195" s="65" t="str">
        <f t="shared" si="108"/>
        <v/>
      </c>
      <c r="AB195" s="65" t="str">
        <f t="shared" si="109"/>
        <v/>
      </c>
      <c r="AC195" s="65" t="str">
        <f t="shared" si="110"/>
        <v/>
      </c>
      <c r="AD195" s="84" t="str">
        <f t="shared" si="111"/>
        <v/>
      </c>
      <c r="AE195" s="85" t="str">
        <f t="shared" si="112"/>
        <v/>
      </c>
      <c r="AF195" s="85" t="str">
        <f t="shared" si="113"/>
        <v/>
      </c>
      <c r="AG195" s="86" t="str">
        <f t="shared" si="114"/>
        <v/>
      </c>
      <c r="AH195" s="87" t="str">
        <f t="shared" si="115"/>
        <v/>
      </c>
      <c r="AI195" s="84" t="str">
        <f t="shared" si="116"/>
        <v/>
      </c>
      <c r="AJ195" s="84" t="str">
        <f t="shared" si="117"/>
        <v/>
      </c>
      <c r="AK195" s="88" t="str">
        <f t="shared" si="118"/>
        <v/>
      </c>
      <c r="AL195" s="65" t="str">
        <f t="shared" si="119"/>
        <v/>
      </c>
      <c r="AM195" s="84" t="str">
        <f t="shared" si="120"/>
        <v/>
      </c>
      <c r="AN195" s="85" t="str">
        <f t="shared" si="121"/>
        <v/>
      </c>
      <c r="AO195" s="85" t="str">
        <f t="shared" si="122"/>
        <v/>
      </c>
      <c r="AP195" s="86" t="str">
        <f t="shared" si="123"/>
        <v/>
      </c>
    </row>
    <row r="196" spans="1:42" s="76" customFormat="1" x14ac:dyDescent="0.25">
      <c r="A196" s="78">
        <f t="shared" si="98"/>
        <v>190</v>
      </c>
      <c r="B196" s="79"/>
      <c r="C196" s="79"/>
      <c r="D196" s="61"/>
      <c r="E196" s="180" t="str">
        <f>_xlfn.IFNA(HLOOKUP(TEXT(C196,"#"),Table_Conduit[#All],2,FALSE),"")</f>
        <v/>
      </c>
      <c r="F196" s="63" t="str">
        <f t="shared" si="99"/>
        <v/>
      </c>
      <c r="G196" s="61"/>
      <c r="H196" s="180" t="str">
        <f>_xlfn.IFNA(IF(HLOOKUP(TEXT(C196,"#"),Table_BoxMaterial[#All],2,FALSE)=0,"",HLOOKUP(TEXT(C196,"#"),Table_BoxMaterial[#All],2,FALSE)),"")</f>
        <v/>
      </c>
      <c r="I196" s="183" t="str">
        <f>_xlfn.IFNA(HLOOKUP(TEXT(C196,"#"),Table_MountingKits[#All],2,FALSE),"")</f>
        <v/>
      </c>
      <c r="J196" s="183" t="str">
        <f>_xlfn.IFNA(HLOOKUP(H196,Table_BoxColors[#All],2,FALSE),"")</f>
        <v/>
      </c>
      <c r="K196" s="61" t="str">
        <f t="shared" si="100"/>
        <v/>
      </c>
      <c r="L196" s="64" t="str">
        <f t="shared" si="101"/>
        <v/>
      </c>
      <c r="M196" s="185" t="str">
        <f>_xlfn.IFNA("E-"&amp;VLOOKUP(C196,Table_PN_DeviceType[],2,TRUE),"")&amp;IF(D196&lt;&gt;"",IF(D196&gt;99,D196,IF(D196&gt;9,"0"&amp;D196,"00"&amp;D196))&amp;VLOOKUP(E196,Table_PN_ConduitSize[],2,FALSE)&amp;VLOOKUP(F196,Table_PN_ConduitColor[],2,FALSE)&amp;IF(G196&lt;10,"0"&amp;G196,G196)&amp;VLOOKUP(H196,Table_PN_BoxMaterial[],2,FALSE)&amp;IF(I196&lt;&gt;"",VLOOKUP(I196,Table_PN_MountingKit[],2,FALSE)&amp;IF(OR(J196="Yes"),VLOOKUP(F196,Table_PN_BoxColor[],2,FALSE),"")&amp;VLOOKUP(K196,Table_PN_CircuitBreaker[],2,FALSE),""),"")</f>
        <v/>
      </c>
      <c r="N196" s="65"/>
      <c r="O196" s="65"/>
      <c r="P196" s="65"/>
      <c r="Q196" s="65"/>
      <c r="R196" s="65"/>
      <c r="S196" s="170" t="str">
        <f>IFERROR(VLOOKUP(C196,Table_DevicePN[],2,FALSE),"")</f>
        <v/>
      </c>
      <c r="T196" s="66" t="str">
        <f t="shared" si="102"/>
        <v/>
      </c>
      <c r="U196" s="80"/>
      <c r="V196" s="81" t="str">
        <f t="shared" si="103"/>
        <v/>
      </c>
      <c r="W196" s="65" t="str">
        <f t="shared" si="104"/>
        <v/>
      </c>
      <c r="X196" s="65" t="str">
        <f t="shared" si="105"/>
        <v/>
      </c>
      <c r="Y196" s="82" t="str">
        <f t="shared" si="106"/>
        <v/>
      </c>
      <c r="Z196" s="83" t="str">
        <f t="shared" si="107"/>
        <v/>
      </c>
      <c r="AA196" s="65" t="str">
        <f t="shared" si="108"/>
        <v/>
      </c>
      <c r="AB196" s="65" t="str">
        <f t="shared" si="109"/>
        <v/>
      </c>
      <c r="AC196" s="65" t="str">
        <f t="shared" si="110"/>
        <v/>
      </c>
      <c r="AD196" s="84" t="str">
        <f t="shared" si="111"/>
        <v/>
      </c>
      <c r="AE196" s="85" t="str">
        <f t="shared" si="112"/>
        <v/>
      </c>
      <c r="AF196" s="85" t="str">
        <f t="shared" si="113"/>
        <v/>
      </c>
      <c r="AG196" s="86" t="str">
        <f t="shared" si="114"/>
        <v/>
      </c>
      <c r="AH196" s="87" t="str">
        <f t="shared" si="115"/>
        <v/>
      </c>
      <c r="AI196" s="84" t="str">
        <f t="shared" si="116"/>
        <v/>
      </c>
      <c r="AJ196" s="84" t="str">
        <f t="shared" si="117"/>
        <v/>
      </c>
      <c r="AK196" s="88" t="str">
        <f t="shared" si="118"/>
        <v/>
      </c>
      <c r="AL196" s="65" t="str">
        <f t="shared" si="119"/>
        <v/>
      </c>
      <c r="AM196" s="84" t="str">
        <f t="shared" si="120"/>
        <v/>
      </c>
      <c r="AN196" s="85" t="str">
        <f t="shared" si="121"/>
        <v/>
      </c>
      <c r="AO196" s="85" t="str">
        <f t="shared" si="122"/>
        <v/>
      </c>
      <c r="AP196" s="86" t="str">
        <f t="shared" si="123"/>
        <v/>
      </c>
    </row>
    <row r="197" spans="1:42" s="76" customFormat="1" x14ac:dyDescent="0.25">
      <c r="A197" s="78">
        <f t="shared" si="98"/>
        <v>191</v>
      </c>
      <c r="B197" s="79"/>
      <c r="C197" s="79"/>
      <c r="D197" s="61"/>
      <c r="E197" s="180" t="str">
        <f>_xlfn.IFNA(HLOOKUP(TEXT(C197,"#"),Table_Conduit[#All],2,FALSE),"")</f>
        <v/>
      </c>
      <c r="F197" s="63" t="str">
        <f t="shared" si="99"/>
        <v/>
      </c>
      <c r="G197" s="61"/>
      <c r="H197" s="180" t="str">
        <f>_xlfn.IFNA(IF(HLOOKUP(TEXT(C197,"#"),Table_BoxMaterial[#All],2,FALSE)=0,"",HLOOKUP(TEXT(C197,"#"),Table_BoxMaterial[#All],2,FALSE)),"")</f>
        <v/>
      </c>
      <c r="I197" s="183" t="str">
        <f>_xlfn.IFNA(HLOOKUP(TEXT(C197,"#"),Table_MountingKits[#All],2,FALSE),"")</f>
        <v/>
      </c>
      <c r="J197" s="183" t="str">
        <f>_xlfn.IFNA(HLOOKUP(H197,Table_BoxColors[#All],2,FALSE),"")</f>
        <v/>
      </c>
      <c r="K197" s="61" t="str">
        <f t="shared" si="100"/>
        <v/>
      </c>
      <c r="L197" s="64" t="str">
        <f t="shared" si="101"/>
        <v/>
      </c>
      <c r="M197" s="185" t="str">
        <f>_xlfn.IFNA("E-"&amp;VLOOKUP(C197,Table_PN_DeviceType[],2,TRUE),"")&amp;IF(D197&lt;&gt;"",IF(D197&gt;99,D197,IF(D197&gt;9,"0"&amp;D197,"00"&amp;D197))&amp;VLOOKUP(E197,Table_PN_ConduitSize[],2,FALSE)&amp;VLOOKUP(F197,Table_PN_ConduitColor[],2,FALSE)&amp;IF(G197&lt;10,"0"&amp;G197,G197)&amp;VLOOKUP(H197,Table_PN_BoxMaterial[],2,FALSE)&amp;IF(I197&lt;&gt;"",VLOOKUP(I197,Table_PN_MountingKit[],2,FALSE)&amp;IF(OR(J197="Yes"),VLOOKUP(F197,Table_PN_BoxColor[],2,FALSE),"")&amp;VLOOKUP(K197,Table_PN_CircuitBreaker[],2,FALSE),""),"")</f>
        <v/>
      </c>
      <c r="N197" s="65"/>
      <c r="O197" s="65"/>
      <c r="P197" s="65"/>
      <c r="Q197" s="65"/>
      <c r="R197" s="65"/>
      <c r="S197" s="170" t="str">
        <f>IFERROR(VLOOKUP(C197,Table_DevicePN[],2,FALSE),"")</f>
        <v/>
      </c>
      <c r="T197" s="66" t="str">
        <f t="shared" si="102"/>
        <v/>
      </c>
      <c r="U197" s="80"/>
      <c r="V197" s="81" t="str">
        <f t="shared" si="103"/>
        <v/>
      </c>
      <c r="W197" s="65" t="str">
        <f t="shared" si="104"/>
        <v/>
      </c>
      <c r="X197" s="65" t="str">
        <f t="shared" si="105"/>
        <v/>
      </c>
      <c r="Y197" s="82" t="str">
        <f t="shared" si="106"/>
        <v/>
      </c>
      <c r="Z197" s="83" t="str">
        <f t="shared" si="107"/>
        <v/>
      </c>
      <c r="AA197" s="65" t="str">
        <f t="shared" si="108"/>
        <v/>
      </c>
      <c r="AB197" s="65" t="str">
        <f t="shared" si="109"/>
        <v/>
      </c>
      <c r="AC197" s="65" t="str">
        <f t="shared" si="110"/>
        <v/>
      </c>
      <c r="AD197" s="84" t="str">
        <f t="shared" si="111"/>
        <v/>
      </c>
      <c r="AE197" s="85" t="str">
        <f t="shared" si="112"/>
        <v/>
      </c>
      <c r="AF197" s="85" t="str">
        <f t="shared" si="113"/>
        <v/>
      </c>
      <c r="AG197" s="86" t="str">
        <f t="shared" si="114"/>
        <v/>
      </c>
      <c r="AH197" s="87" t="str">
        <f t="shared" si="115"/>
        <v/>
      </c>
      <c r="AI197" s="84" t="str">
        <f t="shared" si="116"/>
        <v/>
      </c>
      <c r="AJ197" s="84" t="str">
        <f t="shared" si="117"/>
        <v/>
      </c>
      <c r="AK197" s="88" t="str">
        <f t="shared" si="118"/>
        <v/>
      </c>
      <c r="AL197" s="65" t="str">
        <f t="shared" si="119"/>
        <v/>
      </c>
      <c r="AM197" s="84" t="str">
        <f t="shared" si="120"/>
        <v/>
      </c>
      <c r="AN197" s="85" t="str">
        <f t="shared" si="121"/>
        <v/>
      </c>
      <c r="AO197" s="85" t="str">
        <f t="shared" si="122"/>
        <v/>
      </c>
      <c r="AP197" s="86" t="str">
        <f t="shared" si="123"/>
        <v/>
      </c>
    </row>
    <row r="198" spans="1:42" s="76" customFormat="1" x14ac:dyDescent="0.25">
      <c r="A198" s="78">
        <f t="shared" si="98"/>
        <v>192</v>
      </c>
      <c r="B198" s="79"/>
      <c r="C198" s="79"/>
      <c r="D198" s="61"/>
      <c r="E198" s="180" t="str">
        <f>_xlfn.IFNA(HLOOKUP(TEXT(C198,"#"),Table_Conduit[#All],2,FALSE),"")</f>
        <v/>
      </c>
      <c r="F198" s="63" t="str">
        <f t="shared" si="99"/>
        <v/>
      </c>
      <c r="G198" s="61"/>
      <c r="H198" s="180" t="str">
        <f>_xlfn.IFNA(IF(HLOOKUP(TEXT(C198,"#"),Table_BoxMaterial[#All],2,FALSE)=0,"",HLOOKUP(TEXT(C198,"#"),Table_BoxMaterial[#All],2,FALSE)),"")</f>
        <v/>
      </c>
      <c r="I198" s="183" t="str">
        <f>_xlfn.IFNA(HLOOKUP(TEXT(C198,"#"),Table_MountingKits[#All],2,FALSE),"")</f>
        <v/>
      </c>
      <c r="J198" s="183" t="str">
        <f>_xlfn.IFNA(HLOOKUP(H198,Table_BoxColors[#All],2,FALSE),"")</f>
        <v/>
      </c>
      <c r="K198" s="61" t="str">
        <f t="shared" si="100"/>
        <v/>
      </c>
      <c r="L198" s="64" t="str">
        <f t="shared" si="101"/>
        <v/>
      </c>
      <c r="M198" s="185" t="str">
        <f>_xlfn.IFNA("E-"&amp;VLOOKUP(C198,Table_PN_DeviceType[],2,TRUE),"")&amp;IF(D198&lt;&gt;"",IF(D198&gt;99,D198,IF(D198&gt;9,"0"&amp;D198,"00"&amp;D198))&amp;VLOOKUP(E198,Table_PN_ConduitSize[],2,FALSE)&amp;VLOOKUP(F198,Table_PN_ConduitColor[],2,FALSE)&amp;IF(G198&lt;10,"0"&amp;G198,G198)&amp;VLOOKUP(H198,Table_PN_BoxMaterial[],2,FALSE)&amp;IF(I198&lt;&gt;"",VLOOKUP(I198,Table_PN_MountingKit[],2,FALSE)&amp;IF(OR(J198="Yes"),VLOOKUP(F198,Table_PN_BoxColor[],2,FALSE),"")&amp;VLOOKUP(K198,Table_PN_CircuitBreaker[],2,FALSE),""),"")</f>
        <v/>
      </c>
      <c r="N198" s="65"/>
      <c r="O198" s="65"/>
      <c r="P198" s="65"/>
      <c r="Q198" s="65"/>
      <c r="R198" s="65"/>
      <c r="S198" s="170" t="str">
        <f>IFERROR(VLOOKUP(C198,Table_DevicePN[],2,FALSE),"")</f>
        <v/>
      </c>
      <c r="T198" s="66" t="str">
        <f t="shared" si="102"/>
        <v/>
      </c>
      <c r="U198" s="80"/>
      <c r="V198" s="81" t="str">
        <f t="shared" si="103"/>
        <v/>
      </c>
      <c r="W198" s="65" t="str">
        <f t="shared" si="104"/>
        <v/>
      </c>
      <c r="X198" s="65" t="str">
        <f t="shared" si="105"/>
        <v/>
      </c>
      <c r="Y198" s="82" t="str">
        <f t="shared" si="106"/>
        <v/>
      </c>
      <c r="Z198" s="83" t="str">
        <f t="shared" si="107"/>
        <v/>
      </c>
      <c r="AA198" s="65" t="str">
        <f t="shared" si="108"/>
        <v/>
      </c>
      <c r="AB198" s="65" t="str">
        <f t="shared" si="109"/>
        <v/>
      </c>
      <c r="AC198" s="65" t="str">
        <f t="shared" si="110"/>
        <v/>
      </c>
      <c r="AD198" s="84" t="str">
        <f t="shared" si="111"/>
        <v/>
      </c>
      <c r="AE198" s="85" t="str">
        <f t="shared" si="112"/>
        <v/>
      </c>
      <c r="AF198" s="85" t="str">
        <f t="shared" si="113"/>
        <v/>
      </c>
      <c r="AG198" s="86" t="str">
        <f t="shared" si="114"/>
        <v/>
      </c>
      <c r="AH198" s="87" t="str">
        <f t="shared" si="115"/>
        <v/>
      </c>
      <c r="AI198" s="84" t="str">
        <f t="shared" si="116"/>
        <v/>
      </c>
      <c r="AJ198" s="84" t="str">
        <f t="shared" si="117"/>
        <v/>
      </c>
      <c r="AK198" s="88" t="str">
        <f t="shared" si="118"/>
        <v/>
      </c>
      <c r="AL198" s="65" t="str">
        <f t="shared" si="119"/>
        <v/>
      </c>
      <c r="AM198" s="84" t="str">
        <f t="shared" si="120"/>
        <v/>
      </c>
      <c r="AN198" s="85" t="str">
        <f t="shared" si="121"/>
        <v/>
      </c>
      <c r="AO198" s="85" t="str">
        <f t="shared" si="122"/>
        <v/>
      </c>
      <c r="AP198" s="86" t="str">
        <f t="shared" si="123"/>
        <v/>
      </c>
    </row>
    <row r="199" spans="1:42" s="76" customFormat="1" x14ac:dyDescent="0.25">
      <c r="A199" s="78">
        <f t="shared" si="98"/>
        <v>193</v>
      </c>
      <c r="B199" s="79"/>
      <c r="C199" s="79"/>
      <c r="D199" s="61"/>
      <c r="E199" s="180" t="str">
        <f>_xlfn.IFNA(HLOOKUP(TEXT(C199,"#"),Table_Conduit[#All],2,FALSE),"")</f>
        <v/>
      </c>
      <c r="F199" s="63" t="str">
        <f t="shared" si="99"/>
        <v/>
      </c>
      <c r="G199" s="61"/>
      <c r="H199" s="180" t="str">
        <f>_xlfn.IFNA(IF(HLOOKUP(TEXT(C199,"#"),Table_BoxMaterial[#All],2,FALSE)=0,"",HLOOKUP(TEXT(C199,"#"),Table_BoxMaterial[#All],2,FALSE)),"")</f>
        <v/>
      </c>
      <c r="I199" s="183" t="str">
        <f>_xlfn.IFNA(HLOOKUP(TEXT(C199,"#"),Table_MountingKits[#All],2,FALSE),"")</f>
        <v/>
      </c>
      <c r="J199" s="183" t="str">
        <f>_xlfn.IFNA(HLOOKUP(H199,Table_BoxColors[#All],2,FALSE),"")</f>
        <v/>
      </c>
      <c r="K199" s="61" t="str">
        <f t="shared" si="100"/>
        <v/>
      </c>
      <c r="L199" s="64" t="str">
        <f t="shared" si="101"/>
        <v/>
      </c>
      <c r="M199" s="185" t="str">
        <f>_xlfn.IFNA("E-"&amp;VLOOKUP(C199,Table_PN_DeviceType[],2,TRUE),"")&amp;IF(D199&lt;&gt;"",IF(D199&gt;99,D199,IF(D199&gt;9,"0"&amp;D199,"00"&amp;D199))&amp;VLOOKUP(E199,Table_PN_ConduitSize[],2,FALSE)&amp;VLOOKUP(F199,Table_PN_ConduitColor[],2,FALSE)&amp;IF(G199&lt;10,"0"&amp;G199,G199)&amp;VLOOKUP(H199,Table_PN_BoxMaterial[],2,FALSE)&amp;IF(I199&lt;&gt;"",VLOOKUP(I199,Table_PN_MountingKit[],2,FALSE)&amp;IF(OR(J199="Yes"),VLOOKUP(F199,Table_PN_BoxColor[],2,FALSE),"")&amp;VLOOKUP(K199,Table_PN_CircuitBreaker[],2,FALSE),""),"")</f>
        <v/>
      </c>
      <c r="N199" s="65"/>
      <c r="O199" s="65"/>
      <c r="P199" s="65"/>
      <c r="Q199" s="65"/>
      <c r="R199" s="65"/>
      <c r="S199" s="170" t="str">
        <f>IFERROR(VLOOKUP(C199,Table_DevicePN[],2,FALSE),"")</f>
        <v/>
      </c>
      <c r="T199" s="66" t="str">
        <f t="shared" si="102"/>
        <v/>
      </c>
      <c r="U199" s="80"/>
      <c r="V199" s="81" t="str">
        <f t="shared" si="103"/>
        <v/>
      </c>
      <c r="W199" s="65" t="str">
        <f t="shared" si="104"/>
        <v/>
      </c>
      <c r="X199" s="65" t="str">
        <f t="shared" si="105"/>
        <v/>
      </c>
      <c r="Y199" s="82" t="str">
        <f t="shared" si="106"/>
        <v/>
      </c>
      <c r="Z199" s="83" t="str">
        <f t="shared" si="107"/>
        <v/>
      </c>
      <c r="AA199" s="65" t="str">
        <f t="shared" si="108"/>
        <v/>
      </c>
      <c r="AB199" s="65" t="str">
        <f t="shared" si="109"/>
        <v/>
      </c>
      <c r="AC199" s="65" t="str">
        <f t="shared" si="110"/>
        <v/>
      </c>
      <c r="AD199" s="84" t="str">
        <f t="shared" si="111"/>
        <v/>
      </c>
      <c r="AE199" s="85" t="str">
        <f t="shared" si="112"/>
        <v/>
      </c>
      <c r="AF199" s="85" t="str">
        <f t="shared" si="113"/>
        <v/>
      </c>
      <c r="AG199" s="86" t="str">
        <f t="shared" si="114"/>
        <v/>
      </c>
      <c r="AH199" s="87" t="str">
        <f t="shared" si="115"/>
        <v/>
      </c>
      <c r="AI199" s="84" t="str">
        <f t="shared" si="116"/>
        <v/>
      </c>
      <c r="AJ199" s="84" t="str">
        <f t="shared" si="117"/>
        <v/>
      </c>
      <c r="AK199" s="88" t="str">
        <f t="shared" si="118"/>
        <v/>
      </c>
      <c r="AL199" s="65" t="str">
        <f t="shared" si="119"/>
        <v/>
      </c>
      <c r="AM199" s="84" t="str">
        <f t="shared" si="120"/>
        <v/>
      </c>
      <c r="AN199" s="85" t="str">
        <f t="shared" si="121"/>
        <v/>
      </c>
      <c r="AO199" s="85" t="str">
        <f t="shared" si="122"/>
        <v/>
      </c>
      <c r="AP199" s="86" t="str">
        <f t="shared" si="123"/>
        <v/>
      </c>
    </row>
    <row r="200" spans="1:42" s="76" customFormat="1" x14ac:dyDescent="0.25">
      <c r="A200" s="78">
        <f t="shared" ref="A200:A263" si="124">ROW()-6</f>
        <v>194</v>
      </c>
      <c r="B200" s="79"/>
      <c r="C200" s="79"/>
      <c r="D200" s="61"/>
      <c r="E200" s="180" t="str">
        <f>_xlfn.IFNA(HLOOKUP(TEXT(C200,"#"),Table_Conduit[#All],2,FALSE),"")</f>
        <v/>
      </c>
      <c r="F200" s="63" t="str">
        <f t="shared" si="99"/>
        <v/>
      </c>
      <c r="G200" s="61"/>
      <c r="H200" s="180" t="str">
        <f>_xlfn.IFNA(IF(HLOOKUP(TEXT(C200,"#"),Table_BoxMaterial[#All],2,FALSE)=0,"",HLOOKUP(TEXT(C200,"#"),Table_BoxMaterial[#All],2,FALSE)),"")</f>
        <v/>
      </c>
      <c r="I200" s="183" t="str">
        <f>_xlfn.IFNA(HLOOKUP(TEXT(C200,"#"),Table_MountingKits[#All],2,FALSE),"")</f>
        <v/>
      </c>
      <c r="J200" s="183" t="str">
        <f>_xlfn.IFNA(HLOOKUP(H200,Table_BoxColors[#All],2,FALSE),"")</f>
        <v/>
      </c>
      <c r="K200" s="61" t="str">
        <f t="shared" si="100"/>
        <v/>
      </c>
      <c r="L200" s="64" t="str">
        <f t="shared" si="101"/>
        <v/>
      </c>
      <c r="M200" s="185" t="str">
        <f>_xlfn.IFNA("E-"&amp;VLOOKUP(C200,Table_PN_DeviceType[],2,TRUE),"")&amp;IF(D200&lt;&gt;"",IF(D200&gt;99,D200,IF(D200&gt;9,"0"&amp;D200,"00"&amp;D200))&amp;VLOOKUP(E200,Table_PN_ConduitSize[],2,FALSE)&amp;VLOOKUP(F200,Table_PN_ConduitColor[],2,FALSE)&amp;IF(G200&lt;10,"0"&amp;G200,G200)&amp;VLOOKUP(H200,Table_PN_BoxMaterial[],2,FALSE)&amp;IF(I200&lt;&gt;"",VLOOKUP(I200,Table_PN_MountingKit[],2,FALSE)&amp;IF(OR(J200="Yes"),VLOOKUP(F200,Table_PN_BoxColor[],2,FALSE),"")&amp;VLOOKUP(K200,Table_PN_CircuitBreaker[],2,FALSE),""),"")</f>
        <v/>
      </c>
      <c r="N200" s="65"/>
      <c r="O200" s="65"/>
      <c r="P200" s="65"/>
      <c r="Q200" s="65"/>
      <c r="R200" s="65"/>
      <c r="S200" s="170" t="str">
        <f>IFERROR(VLOOKUP(C200,Table_DevicePN[],2,FALSE),"")</f>
        <v/>
      </c>
      <c r="T200" s="66" t="str">
        <f t="shared" si="102"/>
        <v/>
      </c>
      <c r="U200" s="80"/>
      <c r="V200" s="81" t="str">
        <f t="shared" si="103"/>
        <v/>
      </c>
      <c r="W200" s="65" t="str">
        <f t="shared" si="104"/>
        <v/>
      </c>
      <c r="X200" s="65" t="str">
        <f t="shared" si="105"/>
        <v/>
      </c>
      <c r="Y200" s="82" t="str">
        <f t="shared" si="106"/>
        <v/>
      </c>
      <c r="Z200" s="83" t="str">
        <f t="shared" si="107"/>
        <v/>
      </c>
      <c r="AA200" s="65" t="str">
        <f t="shared" si="108"/>
        <v/>
      </c>
      <c r="AB200" s="65" t="str">
        <f t="shared" si="109"/>
        <v/>
      </c>
      <c r="AC200" s="65" t="str">
        <f t="shared" si="110"/>
        <v/>
      </c>
      <c r="AD200" s="84" t="str">
        <f t="shared" si="111"/>
        <v/>
      </c>
      <c r="AE200" s="85" t="str">
        <f t="shared" si="112"/>
        <v/>
      </c>
      <c r="AF200" s="85" t="str">
        <f t="shared" si="113"/>
        <v/>
      </c>
      <c r="AG200" s="86" t="str">
        <f t="shared" si="114"/>
        <v/>
      </c>
      <c r="AH200" s="87" t="str">
        <f t="shared" si="115"/>
        <v/>
      </c>
      <c r="AI200" s="84" t="str">
        <f t="shared" si="116"/>
        <v/>
      </c>
      <c r="AJ200" s="84" t="str">
        <f t="shared" si="117"/>
        <v/>
      </c>
      <c r="AK200" s="88" t="str">
        <f t="shared" si="118"/>
        <v/>
      </c>
      <c r="AL200" s="65" t="str">
        <f t="shared" si="119"/>
        <v/>
      </c>
      <c r="AM200" s="84" t="str">
        <f t="shared" si="120"/>
        <v/>
      </c>
      <c r="AN200" s="85" t="str">
        <f t="shared" si="121"/>
        <v/>
      </c>
      <c r="AO200" s="85" t="str">
        <f t="shared" si="122"/>
        <v/>
      </c>
      <c r="AP200" s="86" t="str">
        <f t="shared" si="123"/>
        <v/>
      </c>
    </row>
    <row r="201" spans="1:42" s="76" customFormat="1" x14ac:dyDescent="0.25">
      <c r="A201" s="78">
        <f t="shared" si="124"/>
        <v>195</v>
      </c>
      <c r="B201" s="79"/>
      <c r="C201" s="79"/>
      <c r="D201" s="61"/>
      <c r="E201" s="180" t="str">
        <f>_xlfn.IFNA(HLOOKUP(TEXT(C201,"#"),Table_Conduit[#All],2,FALSE),"")</f>
        <v/>
      </c>
      <c r="F201" s="63" t="str">
        <f t="shared" si="99"/>
        <v/>
      </c>
      <c r="G201" s="61"/>
      <c r="H201" s="180" t="str">
        <f>_xlfn.IFNA(IF(HLOOKUP(TEXT(C201,"#"),Table_BoxMaterial[#All],2,FALSE)=0,"",HLOOKUP(TEXT(C201,"#"),Table_BoxMaterial[#All],2,FALSE)),"")</f>
        <v/>
      </c>
      <c r="I201" s="183" t="str">
        <f>_xlfn.IFNA(HLOOKUP(TEXT(C201,"#"),Table_MountingKits[#All],2,FALSE),"")</f>
        <v/>
      </c>
      <c r="J201" s="183" t="str">
        <f>_xlfn.IFNA(HLOOKUP(H201,Table_BoxColors[#All],2,FALSE),"")</f>
        <v/>
      </c>
      <c r="K201" s="61" t="str">
        <f t="shared" si="100"/>
        <v/>
      </c>
      <c r="L201" s="64" t="str">
        <f t="shared" si="101"/>
        <v/>
      </c>
      <c r="M201" s="185" t="str">
        <f>_xlfn.IFNA("E-"&amp;VLOOKUP(C201,Table_PN_DeviceType[],2,TRUE),"")&amp;IF(D201&lt;&gt;"",IF(D201&gt;99,D201,IF(D201&gt;9,"0"&amp;D201,"00"&amp;D201))&amp;VLOOKUP(E201,Table_PN_ConduitSize[],2,FALSE)&amp;VLOOKUP(F201,Table_PN_ConduitColor[],2,FALSE)&amp;IF(G201&lt;10,"0"&amp;G201,G201)&amp;VLOOKUP(H201,Table_PN_BoxMaterial[],2,FALSE)&amp;IF(I201&lt;&gt;"",VLOOKUP(I201,Table_PN_MountingKit[],2,FALSE)&amp;IF(OR(J201="Yes"),VLOOKUP(F201,Table_PN_BoxColor[],2,FALSE),"")&amp;VLOOKUP(K201,Table_PN_CircuitBreaker[],2,FALSE),""),"")</f>
        <v/>
      </c>
      <c r="N201" s="65"/>
      <c r="O201" s="65"/>
      <c r="P201" s="65"/>
      <c r="Q201" s="65"/>
      <c r="R201" s="65"/>
      <c r="S201" s="170" t="str">
        <f>IFERROR(VLOOKUP(C201,Table_DevicePN[],2,FALSE),"")</f>
        <v/>
      </c>
      <c r="T201" s="66" t="str">
        <f t="shared" si="102"/>
        <v/>
      </c>
      <c r="U201" s="80"/>
      <c r="V201" s="81" t="str">
        <f t="shared" si="103"/>
        <v/>
      </c>
      <c r="W201" s="65" t="str">
        <f t="shared" si="104"/>
        <v/>
      </c>
      <c r="X201" s="65" t="str">
        <f t="shared" si="105"/>
        <v/>
      </c>
      <c r="Y201" s="82" t="str">
        <f t="shared" si="106"/>
        <v/>
      </c>
      <c r="Z201" s="83" t="str">
        <f t="shared" si="107"/>
        <v/>
      </c>
      <c r="AA201" s="65" t="str">
        <f t="shared" si="108"/>
        <v/>
      </c>
      <c r="AB201" s="65" t="str">
        <f t="shared" si="109"/>
        <v/>
      </c>
      <c r="AC201" s="65" t="str">
        <f t="shared" si="110"/>
        <v/>
      </c>
      <c r="AD201" s="84" t="str">
        <f t="shared" si="111"/>
        <v/>
      </c>
      <c r="AE201" s="85" t="str">
        <f t="shared" si="112"/>
        <v/>
      </c>
      <c r="AF201" s="85" t="str">
        <f t="shared" si="113"/>
        <v/>
      </c>
      <c r="AG201" s="86" t="str">
        <f t="shared" si="114"/>
        <v/>
      </c>
      <c r="AH201" s="87" t="str">
        <f t="shared" si="115"/>
        <v/>
      </c>
      <c r="AI201" s="84" t="str">
        <f t="shared" si="116"/>
        <v/>
      </c>
      <c r="AJ201" s="84" t="str">
        <f t="shared" si="117"/>
        <v/>
      </c>
      <c r="AK201" s="88" t="str">
        <f t="shared" si="118"/>
        <v/>
      </c>
      <c r="AL201" s="65" t="str">
        <f t="shared" si="119"/>
        <v/>
      </c>
      <c r="AM201" s="84" t="str">
        <f t="shared" si="120"/>
        <v/>
      </c>
      <c r="AN201" s="85" t="str">
        <f t="shared" si="121"/>
        <v/>
      </c>
      <c r="AO201" s="85" t="str">
        <f t="shared" si="122"/>
        <v/>
      </c>
      <c r="AP201" s="86" t="str">
        <f t="shared" si="123"/>
        <v/>
      </c>
    </row>
    <row r="202" spans="1:42" s="76" customFormat="1" x14ac:dyDescent="0.25">
      <c r="A202" s="78">
        <f t="shared" si="124"/>
        <v>196</v>
      </c>
      <c r="B202" s="79"/>
      <c r="C202" s="79"/>
      <c r="D202" s="61"/>
      <c r="E202" s="180" t="str">
        <f>_xlfn.IFNA(HLOOKUP(TEXT(C202,"#"),Table_Conduit[#All],2,FALSE),"")</f>
        <v/>
      </c>
      <c r="F202" s="63" t="str">
        <f t="shared" si="99"/>
        <v/>
      </c>
      <c r="G202" s="61"/>
      <c r="H202" s="180" t="str">
        <f>_xlfn.IFNA(IF(HLOOKUP(TEXT(C202,"#"),Table_BoxMaterial[#All],2,FALSE)=0,"",HLOOKUP(TEXT(C202,"#"),Table_BoxMaterial[#All],2,FALSE)),"")</f>
        <v/>
      </c>
      <c r="I202" s="183" t="str">
        <f>_xlfn.IFNA(HLOOKUP(TEXT(C202,"#"),Table_MountingKits[#All],2,FALSE),"")</f>
        <v/>
      </c>
      <c r="J202" s="183" t="str">
        <f>_xlfn.IFNA(HLOOKUP(H202,Table_BoxColors[#All],2,FALSE),"")</f>
        <v/>
      </c>
      <c r="K202" s="61" t="str">
        <f t="shared" si="100"/>
        <v/>
      </c>
      <c r="L202" s="64" t="str">
        <f t="shared" si="101"/>
        <v/>
      </c>
      <c r="M202" s="185" t="str">
        <f>_xlfn.IFNA("E-"&amp;VLOOKUP(C202,Table_PN_DeviceType[],2,TRUE),"")&amp;IF(D202&lt;&gt;"",IF(D202&gt;99,D202,IF(D202&gt;9,"0"&amp;D202,"00"&amp;D202))&amp;VLOOKUP(E202,Table_PN_ConduitSize[],2,FALSE)&amp;VLOOKUP(F202,Table_PN_ConduitColor[],2,FALSE)&amp;IF(G202&lt;10,"0"&amp;G202,G202)&amp;VLOOKUP(H202,Table_PN_BoxMaterial[],2,FALSE)&amp;IF(I202&lt;&gt;"",VLOOKUP(I202,Table_PN_MountingKit[],2,FALSE)&amp;IF(OR(J202="Yes"),VLOOKUP(F202,Table_PN_BoxColor[],2,FALSE),"")&amp;VLOOKUP(K202,Table_PN_CircuitBreaker[],2,FALSE),""),"")</f>
        <v/>
      </c>
      <c r="N202" s="65"/>
      <c r="O202" s="65"/>
      <c r="P202" s="65"/>
      <c r="Q202" s="65"/>
      <c r="R202" s="65"/>
      <c r="S202" s="170" t="str">
        <f>IFERROR(VLOOKUP(C202,Table_DevicePN[],2,FALSE),"")</f>
        <v/>
      </c>
      <c r="T202" s="66" t="str">
        <f t="shared" si="102"/>
        <v/>
      </c>
      <c r="U202" s="80"/>
      <c r="V202" s="81" t="str">
        <f t="shared" si="103"/>
        <v/>
      </c>
      <c r="W202" s="65" t="str">
        <f t="shared" si="104"/>
        <v/>
      </c>
      <c r="X202" s="65" t="str">
        <f t="shared" si="105"/>
        <v/>
      </c>
      <c r="Y202" s="82" t="str">
        <f t="shared" si="106"/>
        <v/>
      </c>
      <c r="Z202" s="83" t="str">
        <f t="shared" si="107"/>
        <v/>
      </c>
      <c r="AA202" s="65" t="str">
        <f t="shared" si="108"/>
        <v/>
      </c>
      <c r="AB202" s="65" t="str">
        <f t="shared" si="109"/>
        <v/>
      </c>
      <c r="AC202" s="65" t="str">
        <f t="shared" si="110"/>
        <v/>
      </c>
      <c r="AD202" s="84" t="str">
        <f t="shared" si="111"/>
        <v/>
      </c>
      <c r="AE202" s="85" t="str">
        <f t="shared" si="112"/>
        <v/>
      </c>
      <c r="AF202" s="85" t="str">
        <f t="shared" si="113"/>
        <v/>
      </c>
      <c r="AG202" s="86" t="str">
        <f t="shared" si="114"/>
        <v/>
      </c>
      <c r="AH202" s="87" t="str">
        <f t="shared" si="115"/>
        <v/>
      </c>
      <c r="AI202" s="84" t="str">
        <f t="shared" si="116"/>
        <v/>
      </c>
      <c r="AJ202" s="84" t="str">
        <f t="shared" si="117"/>
        <v/>
      </c>
      <c r="AK202" s="88" t="str">
        <f t="shared" si="118"/>
        <v/>
      </c>
      <c r="AL202" s="65" t="str">
        <f t="shared" si="119"/>
        <v/>
      </c>
      <c r="AM202" s="84" t="str">
        <f t="shared" si="120"/>
        <v/>
      </c>
      <c r="AN202" s="85" t="str">
        <f t="shared" si="121"/>
        <v/>
      </c>
      <c r="AO202" s="85" t="str">
        <f t="shared" si="122"/>
        <v/>
      </c>
      <c r="AP202" s="86" t="str">
        <f t="shared" si="123"/>
        <v/>
      </c>
    </row>
    <row r="203" spans="1:42" s="76" customFormat="1" x14ac:dyDescent="0.25">
      <c r="A203" s="78">
        <f t="shared" si="124"/>
        <v>197</v>
      </c>
      <c r="B203" s="79"/>
      <c r="C203" s="79"/>
      <c r="D203" s="61"/>
      <c r="E203" s="180" t="str">
        <f>_xlfn.IFNA(HLOOKUP(TEXT(C203,"#"),Table_Conduit[#All],2,FALSE),"")</f>
        <v/>
      </c>
      <c r="F203" s="63" t="str">
        <f t="shared" ref="F203:F266" si="125">IF(C203&lt;&gt;"","BLACK","")</f>
        <v/>
      </c>
      <c r="G203" s="61"/>
      <c r="H203" s="180" t="str">
        <f>_xlfn.IFNA(IF(HLOOKUP(TEXT(C203,"#"),Table_BoxMaterial[#All],2,FALSE)=0,"",HLOOKUP(TEXT(C203,"#"),Table_BoxMaterial[#All],2,FALSE)),"")</f>
        <v/>
      </c>
      <c r="I203" s="183" t="str">
        <f>_xlfn.IFNA(HLOOKUP(TEXT(C203,"#"),Table_MountingKits[#All],2,FALSE),"")</f>
        <v/>
      </c>
      <c r="J203" s="183" t="str">
        <f>_xlfn.IFNA(HLOOKUP(H203,Table_BoxColors[#All],2,FALSE),"")</f>
        <v/>
      </c>
      <c r="K203" s="61" t="str">
        <f t="shared" ref="K203:K266" si="126">IF(C203&lt;&gt;"","No","")</f>
        <v/>
      </c>
      <c r="L203" s="64" t="str">
        <f t="shared" ref="L203:L266" si="127">IF(C203&lt;&gt;"",1,"")</f>
        <v/>
      </c>
      <c r="M203" s="185" t="str">
        <f>_xlfn.IFNA("E-"&amp;VLOOKUP(C203,Table_PN_DeviceType[],2,TRUE),"")&amp;IF(D203&lt;&gt;"",IF(D203&gt;99,D203,IF(D203&gt;9,"0"&amp;D203,"00"&amp;D203))&amp;VLOOKUP(E203,Table_PN_ConduitSize[],2,FALSE)&amp;VLOOKUP(F203,Table_PN_ConduitColor[],2,FALSE)&amp;IF(G203&lt;10,"0"&amp;G203,G203)&amp;VLOOKUP(H203,Table_PN_BoxMaterial[],2,FALSE)&amp;IF(I203&lt;&gt;"",VLOOKUP(I203,Table_PN_MountingKit[],2,FALSE)&amp;IF(OR(J203="Yes"),VLOOKUP(F203,Table_PN_BoxColor[],2,FALSE),"")&amp;VLOOKUP(K203,Table_PN_CircuitBreaker[],2,FALSE),""),"")</f>
        <v/>
      </c>
      <c r="N203" s="65"/>
      <c r="O203" s="65"/>
      <c r="P203" s="65"/>
      <c r="Q203" s="65"/>
      <c r="R203" s="65"/>
      <c r="S203" s="170" t="str">
        <f>IFERROR(VLOOKUP(C203,Table_DevicePN[],2,FALSE),"")</f>
        <v/>
      </c>
      <c r="T203" s="66" t="str">
        <f t="shared" ref="T203:T266" si="128">IF(LEN(D203)&gt;0,D203,"")</f>
        <v/>
      </c>
      <c r="U203" s="80"/>
      <c r="V203" s="81" t="str">
        <f t="shared" ref="V203:V266" si="129">IFERROR(VLOOKUP(C203,TechnicalDataLookup,2,FALSE),"")</f>
        <v/>
      </c>
      <c r="W203" s="65" t="str">
        <f t="shared" ref="W203:W266" si="130">IFERROR(VLOOKUP(C203,TechnicalDataLookup,3,FALSE),"")</f>
        <v/>
      </c>
      <c r="X203" s="65" t="str">
        <f t="shared" ref="X203:X266" si="131">IFERROR(VLOOKUP(C203,TechnicalDataLookup,4,FALSE),"")</f>
        <v/>
      </c>
      <c r="Y203" s="82" t="str">
        <f t="shared" ref="Y203:Y266" si="132">IFERROR(VLOOKUP(C203,TechnicalDataLookup,5,FALSE),"")</f>
        <v/>
      </c>
      <c r="Z203" s="83" t="str">
        <f t="shared" ref="Z203:Z266" si="133">IFERROR(VLOOKUP(C203,TechnicalDataLookup,6,FALSE),"")</f>
        <v/>
      </c>
      <c r="AA203" s="65" t="str">
        <f t="shared" ref="AA203:AA266" si="134">IFERROR(VLOOKUP(C203,TechnicalDataLookup,7,FALSE),"")</f>
        <v/>
      </c>
      <c r="AB203" s="65" t="str">
        <f t="shared" ref="AB203:AB266" si="135">IFERROR(VLOOKUP(C203,TechnicalDataLookup,8,FALSE),"")</f>
        <v/>
      </c>
      <c r="AC203" s="65" t="str">
        <f t="shared" ref="AC203:AC266" si="136">IFERROR(VLOOKUP(C203,TechnicalDataLookup,9,FALSE),"")</f>
        <v/>
      </c>
      <c r="AD203" s="84" t="str">
        <f t="shared" ref="AD203:AD266" si="137">IFERROR(VLOOKUP(C203,TechnicalDataLookup,10,FALSE),"")</f>
        <v/>
      </c>
      <c r="AE203" s="85" t="str">
        <f t="shared" ref="AE203:AE266" si="138">IFERROR(VLOOKUP(C203,TechnicalDataLookup,11,FALSE),"")</f>
        <v/>
      </c>
      <c r="AF203" s="85" t="str">
        <f t="shared" ref="AF203:AF266" si="139">IFERROR(VLOOKUP(C203,TechnicalDataLookup,12,FALSE),"")</f>
        <v/>
      </c>
      <c r="AG203" s="86" t="str">
        <f t="shared" ref="AG203:AG266" si="140">IFERROR(VLOOKUP(C203,TechnicalDataLookup,13,FALSE),"")</f>
        <v/>
      </c>
      <c r="AH203" s="87" t="str">
        <f t="shared" ref="AH203:AH266" si="141">IFERROR(VLOOKUP(C203,TechnicalDataLookup,14,FALSE),"")</f>
        <v/>
      </c>
      <c r="AI203" s="84" t="str">
        <f t="shared" ref="AI203:AI266" si="142">IFERROR(VLOOKUP(C203,TechnicalDataLookup,15,FALSE),"")</f>
        <v/>
      </c>
      <c r="AJ203" s="84" t="str">
        <f t="shared" ref="AJ203:AJ266" si="143">IFERROR(VLOOKUP(C203,TechnicalDataLookup,16,FALSE),"")</f>
        <v/>
      </c>
      <c r="AK203" s="88" t="str">
        <f t="shared" ref="AK203:AK266" si="144">IFERROR(VLOOKUP(C203,TechnicalDataLookup,17,FALSE),"")</f>
        <v/>
      </c>
      <c r="AL203" s="65" t="str">
        <f t="shared" ref="AL203:AL266" si="145">IFERROR(VLOOKUP(K203,TechnicalDataLookup,9,FALSE),"")</f>
        <v/>
      </c>
      <c r="AM203" s="84" t="str">
        <f t="shared" ref="AM203:AM266" si="146">IFERROR(VLOOKUP(K203,TechnicalDataLookup,10,FALSE),"")</f>
        <v/>
      </c>
      <c r="AN203" s="85" t="str">
        <f t="shared" ref="AN203:AN266" si="147">IFERROR(VLOOKUP(K203,TechnicalDataLookup,11,FALSE),"")</f>
        <v/>
      </c>
      <c r="AO203" s="85" t="str">
        <f t="shared" ref="AO203:AO266" si="148">IFERROR(VLOOKUP(K203,TechnicalDataLookup,12,FALSE),"")</f>
        <v/>
      </c>
      <c r="AP203" s="86" t="str">
        <f t="shared" ref="AP203:AP266" si="149">IFERROR(VLOOKUP(K203,TechnicalDataLookup,13,FALSE),"")</f>
        <v/>
      </c>
    </row>
    <row r="204" spans="1:42" s="76" customFormat="1" x14ac:dyDescent="0.25">
      <c r="A204" s="78">
        <f t="shared" si="124"/>
        <v>198</v>
      </c>
      <c r="B204" s="79"/>
      <c r="C204" s="79"/>
      <c r="D204" s="61"/>
      <c r="E204" s="180" t="str">
        <f>_xlfn.IFNA(HLOOKUP(TEXT(C204,"#"),Table_Conduit[#All],2,FALSE),"")</f>
        <v/>
      </c>
      <c r="F204" s="63" t="str">
        <f t="shared" si="125"/>
        <v/>
      </c>
      <c r="G204" s="61"/>
      <c r="H204" s="180" t="str">
        <f>_xlfn.IFNA(IF(HLOOKUP(TEXT(C204,"#"),Table_BoxMaterial[#All],2,FALSE)=0,"",HLOOKUP(TEXT(C204,"#"),Table_BoxMaterial[#All],2,FALSE)),"")</f>
        <v/>
      </c>
      <c r="I204" s="183" t="str">
        <f>_xlfn.IFNA(HLOOKUP(TEXT(C204,"#"),Table_MountingKits[#All],2,FALSE),"")</f>
        <v/>
      </c>
      <c r="J204" s="183" t="str">
        <f>_xlfn.IFNA(HLOOKUP(H204,Table_BoxColors[#All],2,FALSE),"")</f>
        <v/>
      </c>
      <c r="K204" s="61" t="str">
        <f t="shared" si="126"/>
        <v/>
      </c>
      <c r="L204" s="64" t="str">
        <f t="shared" si="127"/>
        <v/>
      </c>
      <c r="M204" s="185" t="str">
        <f>_xlfn.IFNA("E-"&amp;VLOOKUP(C204,Table_PN_DeviceType[],2,TRUE),"")&amp;IF(D204&lt;&gt;"",IF(D204&gt;99,D204,IF(D204&gt;9,"0"&amp;D204,"00"&amp;D204))&amp;VLOOKUP(E204,Table_PN_ConduitSize[],2,FALSE)&amp;VLOOKUP(F204,Table_PN_ConduitColor[],2,FALSE)&amp;IF(G204&lt;10,"0"&amp;G204,G204)&amp;VLOOKUP(H204,Table_PN_BoxMaterial[],2,FALSE)&amp;IF(I204&lt;&gt;"",VLOOKUP(I204,Table_PN_MountingKit[],2,FALSE)&amp;IF(OR(J204="Yes"),VLOOKUP(F204,Table_PN_BoxColor[],2,FALSE),"")&amp;VLOOKUP(K204,Table_PN_CircuitBreaker[],2,FALSE),""),"")</f>
        <v/>
      </c>
      <c r="N204" s="65"/>
      <c r="O204" s="65"/>
      <c r="P204" s="65"/>
      <c r="Q204" s="65"/>
      <c r="R204" s="65"/>
      <c r="S204" s="170" t="str">
        <f>IFERROR(VLOOKUP(C204,Table_DevicePN[],2,FALSE),"")</f>
        <v/>
      </c>
      <c r="T204" s="66" t="str">
        <f t="shared" si="128"/>
        <v/>
      </c>
      <c r="U204" s="80"/>
      <c r="V204" s="81" t="str">
        <f t="shared" si="129"/>
        <v/>
      </c>
      <c r="W204" s="65" t="str">
        <f t="shared" si="130"/>
        <v/>
      </c>
      <c r="X204" s="65" t="str">
        <f t="shared" si="131"/>
        <v/>
      </c>
      <c r="Y204" s="82" t="str">
        <f t="shared" si="132"/>
        <v/>
      </c>
      <c r="Z204" s="83" t="str">
        <f t="shared" si="133"/>
        <v/>
      </c>
      <c r="AA204" s="65" t="str">
        <f t="shared" si="134"/>
        <v/>
      </c>
      <c r="AB204" s="65" t="str">
        <f t="shared" si="135"/>
        <v/>
      </c>
      <c r="AC204" s="65" t="str">
        <f t="shared" si="136"/>
        <v/>
      </c>
      <c r="AD204" s="84" t="str">
        <f t="shared" si="137"/>
        <v/>
      </c>
      <c r="AE204" s="85" t="str">
        <f t="shared" si="138"/>
        <v/>
      </c>
      <c r="AF204" s="85" t="str">
        <f t="shared" si="139"/>
        <v/>
      </c>
      <c r="AG204" s="86" t="str">
        <f t="shared" si="140"/>
        <v/>
      </c>
      <c r="AH204" s="87" t="str">
        <f t="shared" si="141"/>
        <v/>
      </c>
      <c r="AI204" s="84" t="str">
        <f t="shared" si="142"/>
        <v/>
      </c>
      <c r="AJ204" s="84" t="str">
        <f t="shared" si="143"/>
        <v/>
      </c>
      <c r="AK204" s="88" t="str">
        <f t="shared" si="144"/>
        <v/>
      </c>
      <c r="AL204" s="65" t="str">
        <f t="shared" si="145"/>
        <v/>
      </c>
      <c r="AM204" s="84" t="str">
        <f t="shared" si="146"/>
        <v/>
      </c>
      <c r="AN204" s="85" t="str">
        <f t="shared" si="147"/>
        <v/>
      </c>
      <c r="AO204" s="85" t="str">
        <f t="shared" si="148"/>
        <v/>
      </c>
      <c r="AP204" s="86" t="str">
        <f t="shared" si="149"/>
        <v/>
      </c>
    </row>
    <row r="205" spans="1:42" s="76" customFormat="1" x14ac:dyDescent="0.25">
      <c r="A205" s="78">
        <f t="shared" si="124"/>
        <v>199</v>
      </c>
      <c r="B205" s="79"/>
      <c r="C205" s="79"/>
      <c r="D205" s="61"/>
      <c r="E205" s="180" t="str">
        <f>_xlfn.IFNA(HLOOKUP(TEXT(C205,"#"),Table_Conduit[#All],2,FALSE),"")</f>
        <v/>
      </c>
      <c r="F205" s="63" t="str">
        <f t="shared" si="125"/>
        <v/>
      </c>
      <c r="G205" s="61"/>
      <c r="H205" s="180" t="str">
        <f>_xlfn.IFNA(IF(HLOOKUP(TEXT(C205,"#"),Table_BoxMaterial[#All],2,FALSE)=0,"",HLOOKUP(TEXT(C205,"#"),Table_BoxMaterial[#All],2,FALSE)),"")</f>
        <v/>
      </c>
      <c r="I205" s="183" t="str">
        <f>_xlfn.IFNA(HLOOKUP(TEXT(C205,"#"),Table_MountingKits[#All],2,FALSE),"")</f>
        <v/>
      </c>
      <c r="J205" s="183" t="str">
        <f>_xlfn.IFNA(HLOOKUP(H205,Table_BoxColors[#All],2,FALSE),"")</f>
        <v/>
      </c>
      <c r="K205" s="61" t="str">
        <f t="shared" si="126"/>
        <v/>
      </c>
      <c r="L205" s="64" t="str">
        <f t="shared" si="127"/>
        <v/>
      </c>
      <c r="M205" s="185" t="str">
        <f>_xlfn.IFNA("E-"&amp;VLOOKUP(C205,Table_PN_DeviceType[],2,TRUE),"")&amp;IF(D205&lt;&gt;"",IF(D205&gt;99,D205,IF(D205&gt;9,"0"&amp;D205,"00"&amp;D205))&amp;VLOOKUP(E205,Table_PN_ConduitSize[],2,FALSE)&amp;VLOOKUP(F205,Table_PN_ConduitColor[],2,FALSE)&amp;IF(G205&lt;10,"0"&amp;G205,G205)&amp;VLOOKUP(H205,Table_PN_BoxMaterial[],2,FALSE)&amp;IF(I205&lt;&gt;"",VLOOKUP(I205,Table_PN_MountingKit[],2,FALSE)&amp;IF(OR(J205="Yes"),VLOOKUP(F205,Table_PN_BoxColor[],2,FALSE),"")&amp;VLOOKUP(K205,Table_PN_CircuitBreaker[],2,FALSE),""),"")</f>
        <v/>
      </c>
      <c r="N205" s="65"/>
      <c r="O205" s="65"/>
      <c r="P205" s="65"/>
      <c r="Q205" s="65"/>
      <c r="R205" s="65"/>
      <c r="S205" s="170" t="str">
        <f>IFERROR(VLOOKUP(C205,Table_DevicePN[],2,FALSE),"")</f>
        <v/>
      </c>
      <c r="T205" s="66" t="str">
        <f t="shared" si="128"/>
        <v/>
      </c>
      <c r="U205" s="80"/>
      <c r="V205" s="81" t="str">
        <f t="shared" si="129"/>
        <v/>
      </c>
      <c r="W205" s="65" t="str">
        <f t="shared" si="130"/>
        <v/>
      </c>
      <c r="X205" s="65" t="str">
        <f t="shared" si="131"/>
        <v/>
      </c>
      <c r="Y205" s="82" t="str">
        <f t="shared" si="132"/>
        <v/>
      </c>
      <c r="Z205" s="83" t="str">
        <f t="shared" si="133"/>
        <v/>
      </c>
      <c r="AA205" s="65" t="str">
        <f t="shared" si="134"/>
        <v/>
      </c>
      <c r="AB205" s="65" t="str">
        <f t="shared" si="135"/>
        <v/>
      </c>
      <c r="AC205" s="65" t="str">
        <f t="shared" si="136"/>
        <v/>
      </c>
      <c r="AD205" s="84" t="str">
        <f t="shared" si="137"/>
        <v/>
      </c>
      <c r="AE205" s="85" t="str">
        <f t="shared" si="138"/>
        <v/>
      </c>
      <c r="AF205" s="85" t="str">
        <f t="shared" si="139"/>
        <v/>
      </c>
      <c r="AG205" s="86" t="str">
        <f t="shared" si="140"/>
        <v/>
      </c>
      <c r="AH205" s="87" t="str">
        <f t="shared" si="141"/>
        <v/>
      </c>
      <c r="AI205" s="84" t="str">
        <f t="shared" si="142"/>
        <v/>
      </c>
      <c r="AJ205" s="84" t="str">
        <f t="shared" si="143"/>
        <v/>
      </c>
      <c r="AK205" s="88" t="str">
        <f t="shared" si="144"/>
        <v/>
      </c>
      <c r="AL205" s="65" t="str">
        <f t="shared" si="145"/>
        <v/>
      </c>
      <c r="AM205" s="84" t="str">
        <f t="shared" si="146"/>
        <v/>
      </c>
      <c r="AN205" s="85" t="str">
        <f t="shared" si="147"/>
        <v/>
      </c>
      <c r="AO205" s="85" t="str">
        <f t="shared" si="148"/>
        <v/>
      </c>
      <c r="AP205" s="86" t="str">
        <f t="shared" si="149"/>
        <v/>
      </c>
    </row>
    <row r="206" spans="1:42" s="76" customFormat="1" x14ac:dyDescent="0.25">
      <c r="A206" s="78">
        <f t="shared" si="124"/>
        <v>200</v>
      </c>
      <c r="B206" s="79"/>
      <c r="C206" s="79"/>
      <c r="D206" s="61"/>
      <c r="E206" s="180" t="str">
        <f>_xlfn.IFNA(HLOOKUP(TEXT(C206,"#"),Table_Conduit[#All],2,FALSE),"")</f>
        <v/>
      </c>
      <c r="F206" s="63" t="str">
        <f t="shared" si="125"/>
        <v/>
      </c>
      <c r="G206" s="61"/>
      <c r="H206" s="180" t="str">
        <f>_xlfn.IFNA(IF(HLOOKUP(TEXT(C206,"#"),Table_BoxMaterial[#All],2,FALSE)=0,"",HLOOKUP(TEXT(C206,"#"),Table_BoxMaterial[#All],2,FALSE)),"")</f>
        <v/>
      </c>
      <c r="I206" s="183" t="str">
        <f>_xlfn.IFNA(HLOOKUP(TEXT(C206,"#"),Table_MountingKits[#All],2,FALSE),"")</f>
        <v/>
      </c>
      <c r="J206" s="183" t="str">
        <f>_xlfn.IFNA(HLOOKUP(H206,Table_BoxColors[#All],2,FALSE),"")</f>
        <v/>
      </c>
      <c r="K206" s="61" t="str">
        <f t="shared" si="126"/>
        <v/>
      </c>
      <c r="L206" s="64" t="str">
        <f t="shared" si="127"/>
        <v/>
      </c>
      <c r="M206" s="185" t="str">
        <f>_xlfn.IFNA("E-"&amp;VLOOKUP(C206,Table_PN_DeviceType[],2,TRUE),"")&amp;IF(D206&lt;&gt;"",IF(D206&gt;99,D206,IF(D206&gt;9,"0"&amp;D206,"00"&amp;D206))&amp;VLOOKUP(E206,Table_PN_ConduitSize[],2,FALSE)&amp;VLOOKUP(F206,Table_PN_ConduitColor[],2,FALSE)&amp;IF(G206&lt;10,"0"&amp;G206,G206)&amp;VLOOKUP(H206,Table_PN_BoxMaterial[],2,FALSE)&amp;IF(I206&lt;&gt;"",VLOOKUP(I206,Table_PN_MountingKit[],2,FALSE)&amp;IF(OR(J206="Yes"),VLOOKUP(F206,Table_PN_BoxColor[],2,FALSE),"")&amp;VLOOKUP(K206,Table_PN_CircuitBreaker[],2,FALSE),""),"")</f>
        <v/>
      </c>
      <c r="N206" s="65"/>
      <c r="O206" s="65"/>
      <c r="P206" s="65"/>
      <c r="Q206" s="65"/>
      <c r="R206" s="65"/>
      <c r="S206" s="170" t="str">
        <f>IFERROR(VLOOKUP(C206,Table_DevicePN[],2,FALSE),"")</f>
        <v/>
      </c>
      <c r="T206" s="66" t="str">
        <f t="shared" si="128"/>
        <v/>
      </c>
      <c r="U206" s="80"/>
      <c r="V206" s="81" t="str">
        <f t="shared" si="129"/>
        <v/>
      </c>
      <c r="W206" s="65" t="str">
        <f t="shared" si="130"/>
        <v/>
      </c>
      <c r="X206" s="65" t="str">
        <f t="shared" si="131"/>
        <v/>
      </c>
      <c r="Y206" s="82" t="str">
        <f t="shared" si="132"/>
        <v/>
      </c>
      <c r="Z206" s="83" t="str">
        <f t="shared" si="133"/>
        <v/>
      </c>
      <c r="AA206" s="65" t="str">
        <f t="shared" si="134"/>
        <v/>
      </c>
      <c r="AB206" s="65" t="str">
        <f t="shared" si="135"/>
        <v/>
      </c>
      <c r="AC206" s="65" t="str">
        <f t="shared" si="136"/>
        <v/>
      </c>
      <c r="AD206" s="84" t="str">
        <f t="shared" si="137"/>
        <v/>
      </c>
      <c r="AE206" s="85" t="str">
        <f t="shared" si="138"/>
        <v/>
      </c>
      <c r="AF206" s="85" t="str">
        <f t="shared" si="139"/>
        <v/>
      </c>
      <c r="AG206" s="86" t="str">
        <f t="shared" si="140"/>
        <v/>
      </c>
      <c r="AH206" s="87" t="str">
        <f t="shared" si="141"/>
        <v/>
      </c>
      <c r="AI206" s="84" t="str">
        <f t="shared" si="142"/>
        <v/>
      </c>
      <c r="AJ206" s="84" t="str">
        <f t="shared" si="143"/>
        <v/>
      </c>
      <c r="AK206" s="88" t="str">
        <f t="shared" si="144"/>
        <v/>
      </c>
      <c r="AL206" s="65" t="str">
        <f t="shared" si="145"/>
        <v/>
      </c>
      <c r="AM206" s="84" t="str">
        <f t="shared" si="146"/>
        <v/>
      </c>
      <c r="AN206" s="85" t="str">
        <f t="shared" si="147"/>
        <v/>
      </c>
      <c r="AO206" s="85" t="str">
        <f t="shared" si="148"/>
        <v/>
      </c>
      <c r="AP206" s="86" t="str">
        <f t="shared" si="149"/>
        <v/>
      </c>
    </row>
    <row r="207" spans="1:42" s="76" customFormat="1" x14ac:dyDescent="0.25">
      <c r="A207" s="78">
        <f t="shared" si="124"/>
        <v>201</v>
      </c>
      <c r="B207" s="79"/>
      <c r="C207" s="79"/>
      <c r="D207" s="61"/>
      <c r="E207" s="180" t="str">
        <f>_xlfn.IFNA(HLOOKUP(TEXT(C207,"#"),Table_Conduit[#All],2,FALSE),"")</f>
        <v/>
      </c>
      <c r="F207" s="63" t="str">
        <f t="shared" si="125"/>
        <v/>
      </c>
      <c r="G207" s="61"/>
      <c r="H207" s="180" t="str">
        <f>_xlfn.IFNA(IF(HLOOKUP(TEXT(C207,"#"),Table_BoxMaterial[#All],2,FALSE)=0,"",HLOOKUP(TEXT(C207,"#"),Table_BoxMaterial[#All],2,FALSE)),"")</f>
        <v/>
      </c>
      <c r="I207" s="183" t="str">
        <f>_xlfn.IFNA(HLOOKUP(TEXT(C207,"#"),Table_MountingKits[#All],2,FALSE),"")</f>
        <v/>
      </c>
      <c r="J207" s="183" t="str">
        <f>_xlfn.IFNA(HLOOKUP(H207,Table_BoxColors[#All],2,FALSE),"")</f>
        <v/>
      </c>
      <c r="K207" s="61" t="str">
        <f t="shared" si="126"/>
        <v/>
      </c>
      <c r="L207" s="64" t="str">
        <f t="shared" si="127"/>
        <v/>
      </c>
      <c r="M207" s="185" t="str">
        <f>_xlfn.IFNA("E-"&amp;VLOOKUP(C207,Table_PN_DeviceType[],2,TRUE),"")&amp;IF(D207&lt;&gt;"",IF(D207&gt;99,D207,IF(D207&gt;9,"0"&amp;D207,"00"&amp;D207))&amp;VLOOKUP(E207,Table_PN_ConduitSize[],2,FALSE)&amp;VLOOKUP(F207,Table_PN_ConduitColor[],2,FALSE)&amp;IF(G207&lt;10,"0"&amp;G207,G207)&amp;VLOOKUP(H207,Table_PN_BoxMaterial[],2,FALSE)&amp;IF(I207&lt;&gt;"",VLOOKUP(I207,Table_PN_MountingKit[],2,FALSE)&amp;IF(OR(J207="Yes"),VLOOKUP(F207,Table_PN_BoxColor[],2,FALSE),"")&amp;VLOOKUP(K207,Table_PN_CircuitBreaker[],2,FALSE),""),"")</f>
        <v/>
      </c>
      <c r="N207" s="65"/>
      <c r="O207" s="65"/>
      <c r="P207" s="65"/>
      <c r="Q207" s="65"/>
      <c r="R207" s="65"/>
      <c r="S207" s="170" t="str">
        <f>IFERROR(VLOOKUP(C207,Table_DevicePN[],2,FALSE),"")</f>
        <v/>
      </c>
      <c r="T207" s="66" t="str">
        <f t="shared" si="128"/>
        <v/>
      </c>
      <c r="U207" s="80"/>
      <c r="V207" s="81" t="str">
        <f t="shared" si="129"/>
        <v/>
      </c>
      <c r="W207" s="65" t="str">
        <f t="shared" si="130"/>
        <v/>
      </c>
      <c r="X207" s="65" t="str">
        <f t="shared" si="131"/>
        <v/>
      </c>
      <c r="Y207" s="82" t="str">
        <f t="shared" si="132"/>
        <v/>
      </c>
      <c r="Z207" s="83" t="str">
        <f t="shared" si="133"/>
        <v/>
      </c>
      <c r="AA207" s="65" t="str">
        <f t="shared" si="134"/>
        <v/>
      </c>
      <c r="AB207" s="65" t="str">
        <f t="shared" si="135"/>
        <v/>
      </c>
      <c r="AC207" s="65" t="str">
        <f t="shared" si="136"/>
        <v/>
      </c>
      <c r="AD207" s="84" t="str">
        <f t="shared" si="137"/>
        <v/>
      </c>
      <c r="AE207" s="85" t="str">
        <f t="shared" si="138"/>
        <v/>
      </c>
      <c r="AF207" s="85" t="str">
        <f t="shared" si="139"/>
        <v/>
      </c>
      <c r="AG207" s="86" t="str">
        <f t="shared" si="140"/>
        <v/>
      </c>
      <c r="AH207" s="87" t="str">
        <f t="shared" si="141"/>
        <v/>
      </c>
      <c r="AI207" s="84" t="str">
        <f t="shared" si="142"/>
        <v/>
      </c>
      <c r="AJ207" s="84" t="str">
        <f t="shared" si="143"/>
        <v/>
      </c>
      <c r="AK207" s="88" t="str">
        <f t="shared" si="144"/>
        <v/>
      </c>
      <c r="AL207" s="65" t="str">
        <f t="shared" si="145"/>
        <v/>
      </c>
      <c r="AM207" s="84" t="str">
        <f t="shared" si="146"/>
        <v/>
      </c>
      <c r="AN207" s="85" t="str">
        <f t="shared" si="147"/>
        <v/>
      </c>
      <c r="AO207" s="85" t="str">
        <f t="shared" si="148"/>
        <v/>
      </c>
      <c r="AP207" s="86" t="str">
        <f t="shared" si="149"/>
        <v/>
      </c>
    </row>
    <row r="208" spans="1:42" s="76" customFormat="1" x14ac:dyDescent="0.25">
      <c r="A208" s="78">
        <f t="shared" si="124"/>
        <v>202</v>
      </c>
      <c r="B208" s="79"/>
      <c r="C208" s="79"/>
      <c r="D208" s="61"/>
      <c r="E208" s="180" t="str">
        <f>_xlfn.IFNA(HLOOKUP(TEXT(C208,"#"),Table_Conduit[#All],2,FALSE),"")</f>
        <v/>
      </c>
      <c r="F208" s="63" t="str">
        <f t="shared" si="125"/>
        <v/>
      </c>
      <c r="G208" s="61"/>
      <c r="H208" s="180" t="str">
        <f>_xlfn.IFNA(IF(HLOOKUP(TEXT(C208,"#"),Table_BoxMaterial[#All],2,FALSE)=0,"",HLOOKUP(TEXT(C208,"#"),Table_BoxMaterial[#All],2,FALSE)),"")</f>
        <v/>
      </c>
      <c r="I208" s="183" t="str">
        <f>_xlfn.IFNA(HLOOKUP(TEXT(C208,"#"),Table_MountingKits[#All],2,FALSE),"")</f>
        <v/>
      </c>
      <c r="J208" s="183" t="str">
        <f>_xlfn.IFNA(HLOOKUP(H208,Table_BoxColors[#All],2,FALSE),"")</f>
        <v/>
      </c>
      <c r="K208" s="61" t="str">
        <f t="shared" si="126"/>
        <v/>
      </c>
      <c r="L208" s="64" t="str">
        <f t="shared" si="127"/>
        <v/>
      </c>
      <c r="M208" s="185" t="str">
        <f>_xlfn.IFNA("E-"&amp;VLOOKUP(C208,Table_PN_DeviceType[],2,TRUE),"")&amp;IF(D208&lt;&gt;"",IF(D208&gt;99,D208,IF(D208&gt;9,"0"&amp;D208,"00"&amp;D208))&amp;VLOOKUP(E208,Table_PN_ConduitSize[],2,FALSE)&amp;VLOOKUP(F208,Table_PN_ConduitColor[],2,FALSE)&amp;IF(G208&lt;10,"0"&amp;G208,G208)&amp;VLOOKUP(H208,Table_PN_BoxMaterial[],2,FALSE)&amp;IF(I208&lt;&gt;"",VLOOKUP(I208,Table_PN_MountingKit[],2,FALSE)&amp;IF(OR(J208="Yes"),VLOOKUP(F208,Table_PN_BoxColor[],2,FALSE),"")&amp;VLOOKUP(K208,Table_PN_CircuitBreaker[],2,FALSE),""),"")</f>
        <v/>
      </c>
      <c r="N208" s="65"/>
      <c r="O208" s="65"/>
      <c r="P208" s="65"/>
      <c r="Q208" s="65"/>
      <c r="R208" s="65"/>
      <c r="S208" s="170" t="str">
        <f>IFERROR(VLOOKUP(C208,Table_DevicePN[],2,FALSE),"")</f>
        <v/>
      </c>
      <c r="T208" s="66" t="str">
        <f t="shared" si="128"/>
        <v/>
      </c>
      <c r="U208" s="80"/>
      <c r="V208" s="81" t="str">
        <f t="shared" si="129"/>
        <v/>
      </c>
      <c r="W208" s="65" t="str">
        <f t="shared" si="130"/>
        <v/>
      </c>
      <c r="X208" s="65" t="str">
        <f t="shared" si="131"/>
        <v/>
      </c>
      <c r="Y208" s="82" t="str">
        <f t="shared" si="132"/>
        <v/>
      </c>
      <c r="Z208" s="83" t="str">
        <f t="shared" si="133"/>
        <v/>
      </c>
      <c r="AA208" s="65" t="str">
        <f t="shared" si="134"/>
        <v/>
      </c>
      <c r="AB208" s="65" t="str">
        <f t="shared" si="135"/>
        <v/>
      </c>
      <c r="AC208" s="65" t="str">
        <f t="shared" si="136"/>
        <v/>
      </c>
      <c r="AD208" s="84" t="str">
        <f t="shared" si="137"/>
        <v/>
      </c>
      <c r="AE208" s="85" t="str">
        <f t="shared" si="138"/>
        <v/>
      </c>
      <c r="AF208" s="85" t="str">
        <f t="shared" si="139"/>
        <v/>
      </c>
      <c r="AG208" s="86" t="str">
        <f t="shared" si="140"/>
        <v/>
      </c>
      <c r="AH208" s="87" t="str">
        <f t="shared" si="141"/>
        <v/>
      </c>
      <c r="AI208" s="84" t="str">
        <f t="shared" si="142"/>
        <v/>
      </c>
      <c r="AJ208" s="84" t="str">
        <f t="shared" si="143"/>
        <v/>
      </c>
      <c r="AK208" s="88" t="str">
        <f t="shared" si="144"/>
        <v/>
      </c>
      <c r="AL208" s="65" t="str">
        <f t="shared" si="145"/>
        <v/>
      </c>
      <c r="AM208" s="84" t="str">
        <f t="shared" si="146"/>
        <v/>
      </c>
      <c r="AN208" s="85" t="str">
        <f t="shared" si="147"/>
        <v/>
      </c>
      <c r="AO208" s="85" t="str">
        <f t="shared" si="148"/>
        <v/>
      </c>
      <c r="AP208" s="86" t="str">
        <f t="shared" si="149"/>
        <v/>
      </c>
    </row>
    <row r="209" spans="1:42" s="76" customFormat="1" x14ac:dyDescent="0.25">
      <c r="A209" s="78">
        <f t="shared" si="124"/>
        <v>203</v>
      </c>
      <c r="B209" s="79"/>
      <c r="C209" s="79"/>
      <c r="D209" s="61"/>
      <c r="E209" s="180" t="str">
        <f>_xlfn.IFNA(HLOOKUP(TEXT(C209,"#"),Table_Conduit[#All],2,FALSE),"")</f>
        <v/>
      </c>
      <c r="F209" s="63" t="str">
        <f t="shared" si="125"/>
        <v/>
      </c>
      <c r="G209" s="61"/>
      <c r="H209" s="180" t="str">
        <f>_xlfn.IFNA(IF(HLOOKUP(TEXT(C209,"#"),Table_BoxMaterial[#All],2,FALSE)=0,"",HLOOKUP(TEXT(C209,"#"),Table_BoxMaterial[#All],2,FALSE)),"")</f>
        <v/>
      </c>
      <c r="I209" s="183" t="str">
        <f>_xlfn.IFNA(HLOOKUP(TEXT(C209,"#"),Table_MountingKits[#All],2,FALSE),"")</f>
        <v/>
      </c>
      <c r="J209" s="183" t="str">
        <f>_xlfn.IFNA(HLOOKUP(H209,Table_BoxColors[#All],2,FALSE),"")</f>
        <v/>
      </c>
      <c r="K209" s="61" t="str">
        <f t="shared" si="126"/>
        <v/>
      </c>
      <c r="L209" s="64" t="str">
        <f t="shared" si="127"/>
        <v/>
      </c>
      <c r="M209" s="185" t="str">
        <f>_xlfn.IFNA("E-"&amp;VLOOKUP(C209,Table_PN_DeviceType[],2,TRUE),"")&amp;IF(D209&lt;&gt;"",IF(D209&gt;99,D209,IF(D209&gt;9,"0"&amp;D209,"00"&amp;D209))&amp;VLOOKUP(E209,Table_PN_ConduitSize[],2,FALSE)&amp;VLOOKUP(F209,Table_PN_ConduitColor[],2,FALSE)&amp;IF(G209&lt;10,"0"&amp;G209,G209)&amp;VLOOKUP(H209,Table_PN_BoxMaterial[],2,FALSE)&amp;IF(I209&lt;&gt;"",VLOOKUP(I209,Table_PN_MountingKit[],2,FALSE)&amp;IF(OR(J209="Yes"),VLOOKUP(F209,Table_PN_BoxColor[],2,FALSE),"")&amp;VLOOKUP(K209,Table_PN_CircuitBreaker[],2,FALSE),""),"")</f>
        <v/>
      </c>
      <c r="N209" s="65"/>
      <c r="O209" s="65"/>
      <c r="P209" s="65"/>
      <c r="Q209" s="65"/>
      <c r="R209" s="65"/>
      <c r="S209" s="170" t="str">
        <f>IFERROR(VLOOKUP(C209,Table_DevicePN[],2,FALSE),"")</f>
        <v/>
      </c>
      <c r="T209" s="66" t="str">
        <f t="shared" si="128"/>
        <v/>
      </c>
      <c r="U209" s="80"/>
      <c r="V209" s="81" t="str">
        <f t="shared" si="129"/>
        <v/>
      </c>
      <c r="W209" s="65" t="str">
        <f t="shared" si="130"/>
        <v/>
      </c>
      <c r="X209" s="65" t="str">
        <f t="shared" si="131"/>
        <v/>
      </c>
      <c r="Y209" s="82" t="str">
        <f t="shared" si="132"/>
        <v/>
      </c>
      <c r="Z209" s="83" t="str">
        <f t="shared" si="133"/>
        <v/>
      </c>
      <c r="AA209" s="65" t="str">
        <f t="shared" si="134"/>
        <v/>
      </c>
      <c r="AB209" s="65" t="str">
        <f t="shared" si="135"/>
        <v/>
      </c>
      <c r="AC209" s="65" t="str">
        <f t="shared" si="136"/>
        <v/>
      </c>
      <c r="AD209" s="84" t="str">
        <f t="shared" si="137"/>
        <v/>
      </c>
      <c r="AE209" s="85" t="str">
        <f t="shared" si="138"/>
        <v/>
      </c>
      <c r="AF209" s="85" t="str">
        <f t="shared" si="139"/>
        <v/>
      </c>
      <c r="AG209" s="86" t="str">
        <f t="shared" si="140"/>
        <v/>
      </c>
      <c r="AH209" s="87" t="str">
        <f t="shared" si="141"/>
        <v/>
      </c>
      <c r="AI209" s="84" t="str">
        <f t="shared" si="142"/>
        <v/>
      </c>
      <c r="AJ209" s="84" t="str">
        <f t="shared" si="143"/>
        <v/>
      </c>
      <c r="AK209" s="88" t="str">
        <f t="shared" si="144"/>
        <v/>
      </c>
      <c r="AL209" s="65" t="str">
        <f t="shared" si="145"/>
        <v/>
      </c>
      <c r="AM209" s="84" t="str">
        <f t="shared" si="146"/>
        <v/>
      </c>
      <c r="AN209" s="85" t="str">
        <f t="shared" si="147"/>
        <v/>
      </c>
      <c r="AO209" s="85" t="str">
        <f t="shared" si="148"/>
        <v/>
      </c>
      <c r="AP209" s="86" t="str">
        <f t="shared" si="149"/>
        <v/>
      </c>
    </row>
    <row r="210" spans="1:42" s="76" customFormat="1" x14ac:dyDescent="0.25">
      <c r="A210" s="78">
        <f t="shared" si="124"/>
        <v>204</v>
      </c>
      <c r="B210" s="79"/>
      <c r="C210" s="79"/>
      <c r="D210" s="61"/>
      <c r="E210" s="180" t="str">
        <f>_xlfn.IFNA(HLOOKUP(TEXT(C210,"#"),Table_Conduit[#All],2,FALSE),"")</f>
        <v/>
      </c>
      <c r="F210" s="63" t="str">
        <f t="shared" si="125"/>
        <v/>
      </c>
      <c r="G210" s="61"/>
      <c r="H210" s="180" t="str">
        <f>_xlfn.IFNA(IF(HLOOKUP(TEXT(C210,"#"),Table_BoxMaterial[#All],2,FALSE)=0,"",HLOOKUP(TEXT(C210,"#"),Table_BoxMaterial[#All],2,FALSE)),"")</f>
        <v/>
      </c>
      <c r="I210" s="183" t="str">
        <f>_xlfn.IFNA(HLOOKUP(TEXT(C210,"#"),Table_MountingKits[#All],2,FALSE),"")</f>
        <v/>
      </c>
      <c r="J210" s="183" t="str">
        <f>_xlfn.IFNA(HLOOKUP(H210,Table_BoxColors[#All],2,FALSE),"")</f>
        <v/>
      </c>
      <c r="K210" s="61" t="str">
        <f t="shared" si="126"/>
        <v/>
      </c>
      <c r="L210" s="64" t="str">
        <f t="shared" si="127"/>
        <v/>
      </c>
      <c r="M210" s="185" t="str">
        <f>_xlfn.IFNA("E-"&amp;VLOOKUP(C210,Table_PN_DeviceType[],2,TRUE),"")&amp;IF(D210&lt;&gt;"",IF(D210&gt;99,D210,IF(D210&gt;9,"0"&amp;D210,"00"&amp;D210))&amp;VLOOKUP(E210,Table_PN_ConduitSize[],2,FALSE)&amp;VLOOKUP(F210,Table_PN_ConduitColor[],2,FALSE)&amp;IF(G210&lt;10,"0"&amp;G210,G210)&amp;VLOOKUP(H210,Table_PN_BoxMaterial[],2,FALSE)&amp;IF(I210&lt;&gt;"",VLOOKUP(I210,Table_PN_MountingKit[],2,FALSE)&amp;IF(OR(J210="Yes"),VLOOKUP(F210,Table_PN_BoxColor[],2,FALSE),"")&amp;VLOOKUP(K210,Table_PN_CircuitBreaker[],2,FALSE),""),"")</f>
        <v/>
      </c>
      <c r="N210" s="65"/>
      <c r="O210" s="65"/>
      <c r="P210" s="65"/>
      <c r="Q210" s="65"/>
      <c r="R210" s="65"/>
      <c r="S210" s="170" t="str">
        <f>IFERROR(VLOOKUP(C210,Table_DevicePN[],2,FALSE),"")</f>
        <v/>
      </c>
      <c r="T210" s="66" t="str">
        <f t="shared" si="128"/>
        <v/>
      </c>
      <c r="U210" s="80"/>
      <c r="V210" s="81" t="str">
        <f t="shared" si="129"/>
        <v/>
      </c>
      <c r="W210" s="65" t="str">
        <f t="shared" si="130"/>
        <v/>
      </c>
      <c r="X210" s="65" t="str">
        <f t="shared" si="131"/>
        <v/>
      </c>
      <c r="Y210" s="82" t="str">
        <f t="shared" si="132"/>
        <v/>
      </c>
      <c r="Z210" s="83" t="str">
        <f t="shared" si="133"/>
        <v/>
      </c>
      <c r="AA210" s="65" t="str">
        <f t="shared" si="134"/>
        <v/>
      </c>
      <c r="AB210" s="65" t="str">
        <f t="shared" si="135"/>
        <v/>
      </c>
      <c r="AC210" s="65" t="str">
        <f t="shared" si="136"/>
        <v/>
      </c>
      <c r="AD210" s="84" t="str">
        <f t="shared" si="137"/>
        <v/>
      </c>
      <c r="AE210" s="85" t="str">
        <f t="shared" si="138"/>
        <v/>
      </c>
      <c r="AF210" s="85" t="str">
        <f t="shared" si="139"/>
        <v/>
      </c>
      <c r="AG210" s="86" t="str">
        <f t="shared" si="140"/>
        <v/>
      </c>
      <c r="AH210" s="87" t="str">
        <f t="shared" si="141"/>
        <v/>
      </c>
      <c r="AI210" s="84" t="str">
        <f t="shared" si="142"/>
        <v/>
      </c>
      <c r="AJ210" s="84" t="str">
        <f t="shared" si="143"/>
        <v/>
      </c>
      <c r="AK210" s="88" t="str">
        <f t="shared" si="144"/>
        <v/>
      </c>
      <c r="AL210" s="65" t="str">
        <f t="shared" si="145"/>
        <v/>
      </c>
      <c r="AM210" s="84" t="str">
        <f t="shared" si="146"/>
        <v/>
      </c>
      <c r="AN210" s="85" t="str">
        <f t="shared" si="147"/>
        <v/>
      </c>
      <c r="AO210" s="85" t="str">
        <f t="shared" si="148"/>
        <v/>
      </c>
      <c r="AP210" s="86" t="str">
        <f t="shared" si="149"/>
        <v/>
      </c>
    </row>
    <row r="211" spans="1:42" s="76" customFormat="1" x14ac:dyDescent="0.25">
      <c r="A211" s="78">
        <f t="shared" si="124"/>
        <v>205</v>
      </c>
      <c r="B211" s="79"/>
      <c r="C211" s="79"/>
      <c r="D211" s="61"/>
      <c r="E211" s="180" t="str">
        <f>_xlfn.IFNA(HLOOKUP(TEXT(C211,"#"),Table_Conduit[#All],2,FALSE),"")</f>
        <v/>
      </c>
      <c r="F211" s="63" t="str">
        <f t="shared" si="125"/>
        <v/>
      </c>
      <c r="G211" s="61"/>
      <c r="H211" s="180" t="str">
        <f>_xlfn.IFNA(IF(HLOOKUP(TEXT(C211,"#"),Table_BoxMaterial[#All],2,FALSE)=0,"",HLOOKUP(TEXT(C211,"#"),Table_BoxMaterial[#All],2,FALSE)),"")</f>
        <v/>
      </c>
      <c r="I211" s="183" t="str">
        <f>_xlfn.IFNA(HLOOKUP(TEXT(C211,"#"),Table_MountingKits[#All],2,FALSE),"")</f>
        <v/>
      </c>
      <c r="J211" s="183" t="str">
        <f>_xlfn.IFNA(HLOOKUP(H211,Table_BoxColors[#All],2,FALSE),"")</f>
        <v/>
      </c>
      <c r="K211" s="61" t="str">
        <f t="shared" si="126"/>
        <v/>
      </c>
      <c r="L211" s="64" t="str">
        <f t="shared" si="127"/>
        <v/>
      </c>
      <c r="M211" s="185" t="str">
        <f>_xlfn.IFNA("E-"&amp;VLOOKUP(C211,Table_PN_DeviceType[],2,TRUE),"")&amp;IF(D211&lt;&gt;"",IF(D211&gt;99,D211,IF(D211&gt;9,"0"&amp;D211,"00"&amp;D211))&amp;VLOOKUP(E211,Table_PN_ConduitSize[],2,FALSE)&amp;VLOOKUP(F211,Table_PN_ConduitColor[],2,FALSE)&amp;IF(G211&lt;10,"0"&amp;G211,G211)&amp;VLOOKUP(H211,Table_PN_BoxMaterial[],2,FALSE)&amp;IF(I211&lt;&gt;"",VLOOKUP(I211,Table_PN_MountingKit[],2,FALSE)&amp;IF(OR(J211="Yes"),VLOOKUP(F211,Table_PN_BoxColor[],2,FALSE),"")&amp;VLOOKUP(K211,Table_PN_CircuitBreaker[],2,FALSE),""),"")</f>
        <v/>
      </c>
      <c r="N211" s="65"/>
      <c r="O211" s="65"/>
      <c r="P211" s="65"/>
      <c r="Q211" s="65"/>
      <c r="R211" s="65"/>
      <c r="S211" s="170" t="str">
        <f>IFERROR(VLOOKUP(C211,Table_DevicePN[],2,FALSE),"")</f>
        <v/>
      </c>
      <c r="T211" s="66" t="str">
        <f t="shared" si="128"/>
        <v/>
      </c>
      <c r="U211" s="80"/>
      <c r="V211" s="81" t="str">
        <f t="shared" si="129"/>
        <v/>
      </c>
      <c r="W211" s="65" t="str">
        <f t="shared" si="130"/>
        <v/>
      </c>
      <c r="X211" s="65" t="str">
        <f t="shared" si="131"/>
        <v/>
      </c>
      <c r="Y211" s="82" t="str">
        <f t="shared" si="132"/>
        <v/>
      </c>
      <c r="Z211" s="83" t="str">
        <f t="shared" si="133"/>
        <v/>
      </c>
      <c r="AA211" s="65" t="str">
        <f t="shared" si="134"/>
        <v/>
      </c>
      <c r="AB211" s="65" t="str">
        <f t="shared" si="135"/>
        <v/>
      </c>
      <c r="AC211" s="65" t="str">
        <f t="shared" si="136"/>
        <v/>
      </c>
      <c r="AD211" s="84" t="str">
        <f t="shared" si="137"/>
        <v/>
      </c>
      <c r="AE211" s="85" t="str">
        <f t="shared" si="138"/>
        <v/>
      </c>
      <c r="AF211" s="85" t="str">
        <f t="shared" si="139"/>
        <v/>
      </c>
      <c r="AG211" s="86" t="str">
        <f t="shared" si="140"/>
        <v/>
      </c>
      <c r="AH211" s="87" t="str">
        <f t="shared" si="141"/>
        <v/>
      </c>
      <c r="AI211" s="84" t="str">
        <f t="shared" si="142"/>
        <v/>
      </c>
      <c r="AJ211" s="84" t="str">
        <f t="shared" si="143"/>
        <v/>
      </c>
      <c r="AK211" s="88" t="str">
        <f t="shared" si="144"/>
        <v/>
      </c>
      <c r="AL211" s="65" t="str">
        <f t="shared" si="145"/>
        <v/>
      </c>
      <c r="AM211" s="84" t="str">
        <f t="shared" si="146"/>
        <v/>
      </c>
      <c r="AN211" s="85" t="str">
        <f t="shared" si="147"/>
        <v/>
      </c>
      <c r="AO211" s="85" t="str">
        <f t="shared" si="148"/>
        <v/>
      </c>
      <c r="AP211" s="86" t="str">
        <f t="shared" si="149"/>
        <v/>
      </c>
    </row>
    <row r="212" spans="1:42" s="76" customFormat="1" x14ac:dyDescent="0.25">
      <c r="A212" s="78">
        <f t="shared" si="124"/>
        <v>206</v>
      </c>
      <c r="B212" s="79"/>
      <c r="C212" s="79"/>
      <c r="D212" s="61"/>
      <c r="E212" s="180" t="str">
        <f>_xlfn.IFNA(HLOOKUP(TEXT(C212,"#"),Table_Conduit[#All],2,FALSE),"")</f>
        <v/>
      </c>
      <c r="F212" s="63" t="str">
        <f t="shared" si="125"/>
        <v/>
      </c>
      <c r="G212" s="61"/>
      <c r="H212" s="180" t="str">
        <f>_xlfn.IFNA(IF(HLOOKUP(TEXT(C212,"#"),Table_BoxMaterial[#All],2,FALSE)=0,"",HLOOKUP(TEXT(C212,"#"),Table_BoxMaterial[#All],2,FALSE)),"")</f>
        <v/>
      </c>
      <c r="I212" s="183" t="str">
        <f>_xlfn.IFNA(HLOOKUP(TEXT(C212,"#"),Table_MountingKits[#All],2,FALSE),"")</f>
        <v/>
      </c>
      <c r="J212" s="183" t="str">
        <f>_xlfn.IFNA(HLOOKUP(H212,Table_BoxColors[#All],2,FALSE),"")</f>
        <v/>
      </c>
      <c r="K212" s="61" t="str">
        <f t="shared" si="126"/>
        <v/>
      </c>
      <c r="L212" s="64" t="str">
        <f t="shared" si="127"/>
        <v/>
      </c>
      <c r="M212" s="185" t="str">
        <f>_xlfn.IFNA("E-"&amp;VLOOKUP(C212,Table_PN_DeviceType[],2,TRUE),"")&amp;IF(D212&lt;&gt;"",IF(D212&gt;99,D212,IF(D212&gt;9,"0"&amp;D212,"00"&amp;D212))&amp;VLOOKUP(E212,Table_PN_ConduitSize[],2,FALSE)&amp;VLOOKUP(F212,Table_PN_ConduitColor[],2,FALSE)&amp;IF(G212&lt;10,"0"&amp;G212,G212)&amp;VLOOKUP(H212,Table_PN_BoxMaterial[],2,FALSE)&amp;IF(I212&lt;&gt;"",VLOOKUP(I212,Table_PN_MountingKit[],2,FALSE)&amp;IF(OR(J212="Yes"),VLOOKUP(F212,Table_PN_BoxColor[],2,FALSE),"")&amp;VLOOKUP(K212,Table_PN_CircuitBreaker[],2,FALSE),""),"")</f>
        <v/>
      </c>
      <c r="N212" s="65"/>
      <c r="O212" s="65"/>
      <c r="P212" s="65"/>
      <c r="Q212" s="65"/>
      <c r="R212" s="65"/>
      <c r="S212" s="170" t="str">
        <f>IFERROR(VLOOKUP(C212,Table_DevicePN[],2,FALSE),"")</f>
        <v/>
      </c>
      <c r="T212" s="66" t="str">
        <f t="shared" si="128"/>
        <v/>
      </c>
      <c r="U212" s="80"/>
      <c r="V212" s="81" t="str">
        <f t="shared" si="129"/>
        <v/>
      </c>
      <c r="W212" s="65" t="str">
        <f t="shared" si="130"/>
        <v/>
      </c>
      <c r="X212" s="65" t="str">
        <f t="shared" si="131"/>
        <v/>
      </c>
      <c r="Y212" s="82" t="str">
        <f t="shared" si="132"/>
        <v/>
      </c>
      <c r="Z212" s="83" t="str">
        <f t="shared" si="133"/>
        <v/>
      </c>
      <c r="AA212" s="65" t="str">
        <f t="shared" si="134"/>
        <v/>
      </c>
      <c r="AB212" s="65" t="str">
        <f t="shared" si="135"/>
        <v/>
      </c>
      <c r="AC212" s="65" t="str">
        <f t="shared" si="136"/>
        <v/>
      </c>
      <c r="AD212" s="84" t="str">
        <f t="shared" si="137"/>
        <v/>
      </c>
      <c r="AE212" s="85" t="str">
        <f t="shared" si="138"/>
        <v/>
      </c>
      <c r="AF212" s="85" t="str">
        <f t="shared" si="139"/>
        <v/>
      </c>
      <c r="AG212" s="86" t="str">
        <f t="shared" si="140"/>
        <v/>
      </c>
      <c r="AH212" s="87" t="str">
        <f t="shared" si="141"/>
        <v/>
      </c>
      <c r="AI212" s="84" t="str">
        <f t="shared" si="142"/>
        <v/>
      </c>
      <c r="AJ212" s="84" t="str">
        <f t="shared" si="143"/>
        <v/>
      </c>
      <c r="AK212" s="88" t="str">
        <f t="shared" si="144"/>
        <v/>
      </c>
      <c r="AL212" s="65" t="str">
        <f t="shared" si="145"/>
        <v/>
      </c>
      <c r="AM212" s="84" t="str">
        <f t="shared" si="146"/>
        <v/>
      </c>
      <c r="AN212" s="85" t="str">
        <f t="shared" si="147"/>
        <v/>
      </c>
      <c r="AO212" s="85" t="str">
        <f t="shared" si="148"/>
        <v/>
      </c>
      <c r="AP212" s="86" t="str">
        <f t="shared" si="149"/>
        <v/>
      </c>
    </row>
    <row r="213" spans="1:42" s="76" customFormat="1" x14ac:dyDescent="0.25">
      <c r="A213" s="78">
        <f t="shared" si="124"/>
        <v>207</v>
      </c>
      <c r="B213" s="79"/>
      <c r="C213" s="79"/>
      <c r="D213" s="61"/>
      <c r="E213" s="180" t="str">
        <f>_xlfn.IFNA(HLOOKUP(TEXT(C213,"#"),Table_Conduit[#All],2,FALSE),"")</f>
        <v/>
      </c>
      <c r="F213" s="63" t="str">
        <f t="shared" si="125"/>
        <v/>
      </c>
      <c r="G213" s="61"/>
      <c r="H213" s="180" t="str">
        <f>_xlfn.IFNA(IF(HLOOKUP(TEXT(C213,"#"),Table_BoxMaterial[#All],2,FALSE)=0,"",HLOOKUP(TEXT(C213,"#"),Table_BoxMaterial[#All],2,FALSE)),"")</f>
        <v/>
      </c>
      <c r="I213" s="183" t="str">
        <f>_xlfn.IFNA(HLOOKUP(TEXT(C213,"#"),Table_MountingKits[#All],2,FALSE),"")</f>
        <v/>
      </c>
      <c r="J213" s="183" t="str">
        <f>_xlfn.IFNA(HLOOKUP(H213,Table_BoxColors[#All],2,FALSE),"")</f>
        <v/>
      </c>
      <c r="K213" s="61" t="str">
        <f t="shared" si="126"/>
        <v/>
      </c>
      <c r="L213" s="64" t="str">
        <f t="shared" si="127"/>
        <v/>
      </c>
      <c r="M213" s="185" t="str">
        <f>_xlfn.IFNA("E-"&amp;VLOOKUP(C213,Table_PN_DeviceType[],2,TRUE),"")&amp;IF(D213&lt;&gt;"",IF(D213&gt;99,D213,IF(D213&gt;9,"0"&amp;D213,"00"&amp;D213))&amp;VLOOKUP(E213,Table_PN_ConduitSize[],2,FALSE)&amp;VLOOKUP(F213,Table_PN_ConduitColor[],2,FALSE)&amp;IF(G213&lt;10,"0"&amp;G213,G213)&amp;VLOOKUP(H213,Table_PN_BoxMaterial[],2,FALSE)&amp;IF(I213&lt;&gt;"",VLOOKUP(I213,Table_PN_MountingKit[],2,FALSE)&amp;IF(OR(J213="Yes"),VLOOKUP(F213,Table_PN_BoxColor[],2,FALSE),"")&amp;VLOOKUP(K213,Table_PN_CircuitBreaker[],2,FALSE),""),"")</f>
        <v/>
      </c>
      <c r="N213" s="65"/>
      <c r="O213" s="65"/>
      <c r="P213" s="65"/>
      <c r="Q213" s="65"/>
      <c r="R213" s="65"/>
      <c r="S213" s="170" t="str">
        <f>IFERROR(VLOOKUP(C213,Table_DevicePN[],2,FALSE),"")</f>
        <v/>
      </c>
      <c r="T213" s="66" t="str">
        <f t="shared" si="128"/>
        <v/>
      </c>
      <c r="U213" s="80"/>
      <c r="V213" s="81" t="str">
        <f t="shared" si="129"/>
        <v/>
      </c>
      <c r="W213" s="65" t="str">
        <f t="shared" si="130"/>
        <v/>
      </c>
      <c r="X213" s="65" t="str">
        <f t="shared" si="131"/>
        <v/>
      </c>
      <c r="Y213" s="82" t="str">
        <f t="shared" si="132"/>
        <v/>
      </c>
      <c r="Z213" s="83" t="str">
        <f t="shared" si="133"/>
        <v/>
      </c>
      <c r="AA213" s="65" t="str">
        <f t="shared" si="134"/>
        <v/>
      </c>
      <c r="AB213" s="65" t="str">
        <f t="shared" si="135"/>
        <v/>
      </c>
      <c r="AC213" s="65" t="str">
        <f t="shared" si="136"/>
        <v/>
      </c>
      <c r="AD213" s="84" t="str">
        <f t="shared" si="137"/>
        <v/>
      </c>
      <c r="AE213" s="85" t="str">
        <f t="shared" si="138"/>
        <v/>
      </c>
      <c r="AF213" s="85" t="str">
        <f t="shared" si="139"/>
        <v/>
      </c>
      <c r="AG213" s="86" t="str">
        <f t="shared" si="140"/>
        <v/>
      </c>
      <c r="AH213" s="87" t="str">
        <f t="shared" si="141"/>
        <v/>
      </c>
      <c r="AI213" s="84" t="str">
        <f t="shared" si="142"/>
        <v/>
      </c>
      <c r="AJ213" s="84" t="str">
        <f t="shared" si="143"/>
        <v/>
      </c>
      <c r="AK213" s="88" t="str">
        <f t="shared" si="144"/>
        <v/>
      </c>
      <c r="AL213" s="65" t="str">
        <f t="shared" si="145"/>
        <v/>
      </c>
      <c r="AM213" s="84" t="str">
        <f t="shared" si="146"/>
        <v/>
      </c>
      <c r="AN213" s="85" t="str">
        <f t="shared" si="147"/>
        <v/>
      </c>
      <c r="AO213" s="85" t="str">
        <f t="shared" si="148"/>
        <v/>
      </c>
      <c r="AP213" s="86" t="str">
        <f t="shared" si="149"/>
        <v/>
      </c>
    </row>
    <row r="214" spans="1:42" s="76" customFormat="1" x14ac:dyDescent="0.25">
      <c r="A214" s="78">
        <f t="shared" si="124"/>
        <v>208</v>
      </c>
      <c r="B214" s="79"/>
      <c r="C214" s="79"/>
      <c r="D214" s="61"/>
      <c r="E214" s="180" t="str">
        <f>_xlfn.IFNA(HLOOKUP(TEXT(C214,"#"),Table_Conduit[#All],2,FALSE),"")</f>
        <v/>
      </c>
      <c r="F214" s="63" t="str">
        <f t="shared" si="125"/>
        <v/>
      </c>
      <c r="G214" s="61"/>
      <c r="H214" s="180" t="str">
        <f>_xlfn.IFNA(IF(HLOOKUP(TEXT(C214,"#"),Table_BoxMaterial[#All],2,FALSE)=0,"",HLOOKUP(TEXT(C214,"#"),Table_BoxMaterial[#All],2,FALSE)),"")</f>
        <v/>
      </c>
      <c r="I214" s="183" t="str">
        <f>_xlfn.IFNA(HLOOKUP(TEXT(C214,"#"),Table_MountingKits[#All],2,FALSE),"")</f>
        <v/>
      </c>
      <c r="J214" s="183" t="str">
        <f>_xlfn.IFNA(HLOOKUP(H214,Table_BoxColors[#All],2,FALSE),"")</f>
        <v/>
      </c>
      <c r="K214" s="61" t="str">
        <f t="shared" si="126"/>
        <v/>
      </c>
      <c r="L214" s="64" t="str">
        <f t="shared" si="127"/>
        <v/>
      </c>
      <c r="M214" s="185" t="str">
        <f>_xlfn.IFNA("E-"&amp;VLOOKUP(C214,Table_PN_DeviceType[],2,TRUE),"")&amp;IF(D214&lt;&gt;"",IF(D214&gt;99,D214,IF(D214&gt;9,"0"&amp;D214,"00"&amp;D214))&amp;VLOOKUP(E214,Table_PN_ConduitSize[],2,FALSE)&amp;VLOOKUP(F214,Table_PN_ConduitColor[],2,FALSE)&amp;IF(G214&lt;10,"0"&amp;G214,G214)&amp;VLOOKUP(H214,Table_PN_BoxMaterial[],2,FALSE)&amp;IF(I214&lt;&gt;"",VLOOKUP(I214,Table_PN_MountingKit[],2,FALSE)&amp;IF(OR(J214="Yes"),VLOOKUP(F214,Table_PN_BoxColor[],2,FALSE),"")&amp;VLOOKUP(K214,Table_PN_CircuitBreaker[],2,FALSE),""),"")</f>
        <v/>
      </c>
      <c r="N214" s="65"/>
      <c r="O214" s="65"/>
      <c r="P214" s="65"/>
      <c r="Q214" s="65"/>
      <c r="R214" s="65"/>
      <c r="S214" s="170" t="str">
        <f>IFERROR(VLOOKUP(C214,Table_DevicePN[],2,FALSE),"")</f>
        <v/>
      </c>
      <c r="T214" s="66" t="str">
        <f t="shared" si="128"/>
        <v/>
      </c>
      <c r="U214" s="80"/>
      <c r="V214" s="81" t="str">
        <f t="shared" si="129"/>
        <v/>
      </c>
      <c r="W214" s="65" t="str">
        <f t="shared" si="130"/>
        <v/>
      </c>
      <c r="X214" s="65" t="str">
        <f t="shared" si="131"/>
        <v/>
      </c>
      <c r="Y214" s="82" t="str">
        <f t="shared" si="132"/>
        <v/>
      </c>
      <c r="Z214" s="83" t="str">
        <f t="shared" si="133"/>
        <v/>
      </c>
      <c r="AA214" s="65" t="str">
        <f t="shared" si="134"/>
        <v/>
      </c>
      <c r="AB214" s="65" t="str">
        <f t="shared" si="135"/>
        <v/>
      </c>
      <c r="AC214" s="65" t="str">
        <f t="shared" si="136"/>
        <v/>
      </c>
      <c r="AD214" s="84" t="str">
        <f t="shared" si="137"/>
        <v/>
      </c>
      <c r="AE214" s="85" t="str">
        <f t="shared" si="138"/>
        <v/>
      </c>
      <c r="AF214" s="85" t="str">
        <f t="shared" si="139"/>
        <v/>
      </c>
      <c r="AG214" s="86" t="str">
        <f t="shared" si="140"/>
        <v/>
      </c>
      <c r="AH214" s="87" t="str">
        <f t="shared" si="141"/>
        <v/>
      </c>
      <c r="AI214" s="84" t="str">
        <f t="shared" si="142"/>
        <v/>
      </c>
      <c r="AJ214" s="84" t="str">
        <f t="shared" si="143"/>
        <v/>
      </c>
      <c r="AK214" s="88" t="str">
        <f t="shared" si="144"/>
        <v/>
      </c>
      <c r="AL214" s="65" t="str">
        <f t="shared" si="145"/>
        <v/>
      </c>
      <c r="AM214" s="84" t="str">
        <f t="shared" si="146"/>
        <v/>
      </c>
      <c r="AN214" s="85" t="str">
        <f t="shared" si="147"/>
        <v/>
      </c>
      <c r="AO214" s="85" t="str">
        <f t="shared" si="148"/>
        <v/>
      </c>
      <c r="AP214" s="86" t="str">
        <f t="shared" si="149"/>
        <v/>
      </c>
    </row>
    <row r="215" spans="1:42" s="76" customFormat="1" x14ac:dyDescent="0.25">
      <c r="A215" s="78">
        <f t="shared" si="124"/>
        <v>209</v>
      </c>
      <c r="B215" s="79"/>
      <c r="C215" s="79"/>
      <c r="D215" s="61"/>
      <c r="E215" s="180" t="str">
        <f>_xlfn.IFNA(HLOOKUP(TEXT(C215,"#"),Table_Conduit[#All],2,FALSE),"")</f>
        <v/>
      </c>
      <c r="F215" s="63" t="str">
        <f t="shared" si="125"/>
        <v/>
      </c>
      <c r="G215" s="61"/>
      <c r="H215" s="180" t="str">
        <f>_xlfn.IFNA(IF(HLOOKUP(TEXT(C215,"#"),Table_BoxMaterial[#All],2,FALSE)=0,"",HLOOKUP(TEXT(C215,"#"),Table_BoxMaterial[#All],2,FALSE)),"")</f>
        <v/>
      </c>
      <c r="I215" s="183" t="str">
        <f>_xlfn.IFNA(HLOOKUP(TEXT(C215,"#"),Table_MountingKits[#All],2,FALSE),"")</f>
        <v/>
      </c>
      <c r="J215" s="183" t="str">
        <f>_xlfn.IFNA(HLOOKUP(H215,Table_BoxColors[#All],2,FALSE),"")</f>
        <v/>
      </c>
      <c r="K215" s="61" t="str">
        <f t="shared" si="126"/>
        <v/>
      </c>
      <c r="L215" s="64" t="str">
        <f t="shared" si="127"/>
        <v/>
      </c>
      <c r="M215" s="185" t="str">
        <f>_xlfn.IFNA("E-"&amp;VLOOKUP(C215,Table_PN_DeviceType[],2,TRUE),"")&amp;IF(D215&lt;&gt;"",IF(D215&gt;99,D215,IF(D215&gt;9,"0"&amp;D215,"00"&amp;D215))&amp;VLOOKUP(E215,Table_PN_ConduitSize[],2,FALSE)&amp;VLOOKUP(F215,Table_PN_ConduitColor[],2,FALSE)&amp;IF(G215&lt;10,"0"&amp;G215,G215)&amp;VLOOKUP(H215,Table_PN_BoxMaterial[],2,FALSE)&amp;IF(I215&lt;&gt;"",VLOOKUP(I215,Table_PN_MountingKit[],2,FALSE)&amp;IF(OR(J215="Yes"),VLOOKUP(F215,Table_PN_BoxColor[],2,FALSE),"")&amp;VLOOKUP(K215,Table_PN_CircuitBreaker[],2,FALSE),""),"")</f>
        <v/>
      </c>
      <c r="N215" s="65"/>
      <c r="O215" s="65"/>
      <c r="P215" s="65"/>
      <c r="Q215" s="65"/>
      <c r="R215" s="65"/>
      <c r="S215" s="170" t="str">
        <f>IFERROR(VLOOKUP(C215,Table_DevicePN[],2,FALSE),"")</f>
        <v/>
      </c>
      <c r="T215" s="66" t="str">
        <f t="shared" si="128"/>
        <v/>
      </c>
      <c r="U215" s="80"/>
      <c r="V215" s="81" t="str">
        <f t="shared" si="129"/>
        <v/>
      </c>
      <c r="W215" s="65" t="str">
        <f t="shared" si="130"/>
        <v/>
      </c>
      <c r="X215" s="65" t="str">
        <f t="shared" si="131"/>
        <v/>
      </c>
      <c r="Y215" s="82" t="str">
        <f t="shared" si="132"/>
        <v/>
      </c>
      <c r="Z215" s="83" t="str">
        <f t="shared" si="133"/>
        <v/>
      </c>
      <c r="AA215" s="65" t="str">
        <f t="shared" si="134"/>
        <v/>
      </c>
      <c r="AB215" s="65" t="str">
        <f t="shared" si="135"/>
        <v/>
      </c>
      <c r="AC215" s="65" t="str">
        <f t="shared" si="136"/>
        <v/>
      </c>
      <c r="AD215" s="84" t="str">
        <f t="shared" si="137"/>
        <v/>
      </c>
      <c r="AE215" s="85" t="str">
        <f t="shared" si="138"/>
        <v/>
      </c>
      <c r="AF215" s="85" t="str">
        <f t="shared" si="139"/>
        <v/>
      </c>
      <c r="AG215" s="86" t="str">
        <f t="shared" si="140"/>
        <v/>
      </c>
      <c r="AH215" s="87" t="str">
        <f t="shared" si="141"/>
        <v/>
      </c>
      <c r="AI215" s="84" t="str">
        <f t="shared" si="142"/>
        <v/>
      </c>
      <c r="AJ215" s="84" t="str">
        <f t="shared" si="143"/>
        <v/>
      </c>
      <c r="AK215" s="88" t="str">
        <f t="shared" si="144"/>
        <v/>
      </c>
      <c r="AL215" s="65" t="str">
        <f t="shared" si="145"/>
        <v/>
      </c>
      <c r="AM215" s="84" t="str">
        <f t="shared" si="146"/>
        <v/>
      </c>
      <c r="AN215" s="85" t="str">
        <f t="shared" si="147"/>
        <v/>
      </c>
      <c r="AO215" s="85" t="str">
        <f t="shared" si="148"/>
        <v/>
      </c>
      <c r="AP215" s="86" t="str">
        <f t="shared" si="149"/>
        <v/>
      </c>
    </row>
    <row r="216" spans="1:42" s="76" customFormat="1" x14ac:dyDescent="0.25">
      <c r="A216" s="78">
        <f t="shared" si="124"/>
        <v>210</v>
      </c>
      <c r="B216" s="79"/>
      <c r="C216" s="79"/>
      <c r="D216" s="61"/>
      <c r="E216" s="180" t="str">
        <f>_xlfn.IFNA(HLOOKUP(TEXT(C216,"#"),Table_Conduit[#All],2,FALSE),"")</f>
        <v/>
      </c>
      <c r="F216" s="63" t="str">
        <f t="shared" si="125"/>
        <v/>
      </c>
      <c r="G216" s="61"/>
      <c r="H216" s="180" t="str">
        <f>_xlfn.IFNA(IF(HLOOKUP(TEXT(C216,"#"),Table_BoxMaterial[#All],2,FALSE)=0,"",HLOOKUP(TEXT(C216,"#"),Table_BoxMaterial[#All],2,FALSE)),"")</f>
        <v/>
      </c>
      <c r="I216" s="183" t="str">
        <f>_xlfn.IFNA(HLOOKUP(TEXT(C216,"#"),Table_MountingKits[#All],2,FALSE),"")</f>
        <v/>
      </c>
      <c r="J216" s="183" t="str">
        <f>_xlfn.IFNA(HLOOKUP(H216,Table_BoxColors[#All],2,FALSE),"")</f>
        <v/>
      </c>
      <c r="K216" s="61" t="str">
        <f t="shared" si="126"/>
        <v/>
      </c>
      <c r="L216" s="64" t="str">
        <f t="shared" si="127"/>
        <v/>
      </c>
      <c r="M216" s="185" t="str">
        <f>_xlfn.IFNA("E-"&amp;VLOOKUP(C216,Table_PN_DeviceType[],2,TRUE),"")&amp;IF(D216&lt;&gt;"",IF(D216&gt;99,D216,IF(D216&gt;9,"0"&amp;D216,"00"&amp;D216))&amp;VLOOKUP(E216,Table_PN_ConduitSize[],2,FALSE)&amp;VLOOKUP(F216,Table_PN_ConduitColor[],2,FALSE)&amp;IF(G216&lt;10,"0"&amp;G216,G216)&amp;VLOOKUP(H216,Table_PN_BoxMaterial[],2,FALSE)&amp;IF(I216&lt;&gt;"",VLOOKUP(I216,Table_PN_MountingKit[],2,FALSE)&amp;IF(OR(J216="Yes"),VLOOKUP(F216,Table_PN_BoxColor[],2,FALSE),"")&amp;VLOOKUP(K216,Table_PN_CircuitBreaker[],2,FALSE),""),"")</f>
        <v/>
      </c>
      <c r="N216" s="65"/>
      <c r="O216" s="65"/>
      <c r="P216" s="65"/>
      <c r="Q216" s="65"/>
      <c r="R216" s="65"/>
      <c r="S216" s="170" t="str">
        <f>IFERROR(VLOOKUP(C216,Table_DevicePN[],2,FALSE),"")</f>
        <v/>
      </c>
      <c r="T216" s="66" t="str">
        <f t="shared" si="128"/>
        <v/>
      </c>
      <c r="U216" s="80"/>
      <c r="V216" s="81" t="str">
        <f t="shared" si="129"/>
        <v/>
      </c>
      <c r="W216" s="65" t="str">
        <f t="shared" si="130"/>
        <v/>
      </c>
      <c r="X216" s="65" t="str">
        <f t="shared" si="131"/>
        <v/>
      </c>
      <c r="Y216" s="82" t="str">
        <f t="shared" si="132"/>
        <v/>
      </c>
      <c r="Z216" s="83" t="str">
        <f t="shared" si="133"/>
        <v/>
      </c>
      <c r="AA216" s="65" t="str">
        <f t="shared" si="134"/>
        <v/>
      </c>
      <c r="AB216" s="65" t="str">
        <f t="shared" si="135"/>
        <v/>
      </c>
      <c r="AC216" s="65" t="str">
        <f t="shared" si="136"/>
        <v/>
      </c>
      <c r="AD216" s="84" t="str">
        <f t="shared" si="137"/>
        <v/>
      </c>
      <c r="AE216" s="85" t="str">
        <f t="shared" si="138"/>
        <v/>
      </c>
      <c r="AF216" s="85" t="str">
        <f t="shared" si="139"/>
        <v/>
      </c>
      <c r="AG216" s="86" t="str">
        <f t="shared" si="140"/>
        <v/>
      </c>
      <c r="AH216" s="87" t="str">
        <f t="shared" si="141"/>
        <v/>
      </c>
      <c r="AI216" s="84" t="str">
        <f t="shared" si="142"/>
        <v/>
      </c>
      <c r="AJ216" s="84" t="str">
        <f t="shared" si="143"/>
        <v/>
      </c>
      <c r="AK216" s="88" t="str">
        <f t="shared" si="144"/>
        <v/>
      </c>
      <c r="AL216" s="65" t="str">
        <f t="shared" si="145"/>
        <v/>
      </c>
      <c r="AM216" s="84" t="str">
        <f t="shared" si="146"/>
        <v/>
      </c>
      <c r="AN216" s="85" t="str">
        <f t="shared" si="147"/>
        <v/>
      </c>
      <c r="AO216" s="85" t="str">
        <f t="shared" si="148"/>
        <v/>
      </c>
      <c r="AP216" s="86" t="str">
        <f t="shared" si="149"/>
        <v/>
      </c>
    </row>
    <row r="217" spans="1:42" s="76" customFormat="1" x14ac:dyDescent="0.25">
      <c r="A217" s="78">
        <f t="shared" si="124"/>
        <v>211</v>
      </c>
      <c r="B217" s="79"/>
      <c r="C217" s="79"/>
      <c r="D217" s="61"/>
      <c r="E217" s="180" t="str">
        <f>_xlfn.IFNA(HLOOKUP(TEXT(C217,"#"),Table_Conduit[#All],2,FALSE),"")</f>
        <v/>
      </c>
      <c r="F217" s="63" t="str">
        <f t="shared" si="125"/>
        <v/>
      </c>
      <c r="G217" s="61"/>
      <c r="H217" s="180" t="str">
        <f>_xlfn.IFNA(IF(HLOOKUP(TEXT(C217,"#"),Table_BoxMaterial[#All],2,FALSE)=0,"",HLOOKUP(TEXT(C217,"#"),Table_BoxMaterial[#All],2,FALSE)),"")</f>
        <v/>
      </c>
      <c r="I217" s="183" t="str">
        <f>_xlfn.IFNA(HLOOKUP(TEXT(C217,"#"),Table_MountingKits[#All],2,FALSE),"")</f>
        <v/>
      </c>
      <c r="J217" s="183" t="str">
        <f>_xlfn.IFNA(HLOOKUP(H217,Table_BoxColors[#All],2,FALSE),"")</f>
        <v/>
      </c>
      <c r="K217" s="61" t="str">
        <f t="shared" si="126"/>
        <v/>
      </c>
      <c r="L217" s="64" t="str">
        <f t="shared" si="127"/>
        <v/>
      </c>
      <c r="M217" s="185" t="str">
        <f>_xlfn.IFNA("E-"&amp;VLOOKUP(C217,Table_PN_DeviceType[],2,TRUE),"")&amp;IF(D217&lt;&gt;"",IF(D217&gt;99,D217,IF(D217&gt;9,"0"&amp;D217,"00"&amp;D217))&amp;VLOOKUP(E217,Table_PN_ConduitSize[],2,FALSE)&amp;VLOOKUP(F217,Table_PN_ConduitColor[],2,FALSE)&amp;IF(G217&lt;10,"0"&amp;G217,G217)&amp;VLOOKUP(H217,Table_PN_BoxMaterial[],2,FALSE)&amp;IF(I217&lt;&gt;"",VLOOKUP(I217,Table_PN_MountingKit[],2,FALSE)&amp;IF(OR(J217="Yes"),VLOOKUP(F217,Table_PN_BoxColor[],2,FALSE),"")&amp;VLOOKUP(K217,Table_PN_CircuitBreaker[],2,FALSE),""),"")</f>
        <v/>
      </c>
      <c r="N217" s="65"/>
      <c r="O217" s="65"/>
      <c r="P217" s="65"/>
      <c r="Q217" s="65"/>
      <c r="R217" s="65"/>
      <c r="S217" s="170" t="str">
        <f>IFERROR(VLOOKUP(C217,Table_DevicePN[],2,FALSE),"")</f>
        <v/>
      </c>
      <c r="T217" s="66" t="str">
        <f t="shared" si="128"/>
        <v/>
      </c>
      <c r="U217" s="80"/>
      <c r="V217" s="81" t="str">
        <f t="shared" si="129"/>
        <v/>
      </c>
      <c r="W217" s="65" t="str">
        <f t="shared" si="130"/>
        <v/>
      </c>
      <c r="X217" s="65" t="str">
        <f t="shared" si="131"/>
        <v/>
      </c>
      <c r="Y217" s="82" t="str">
        <f t="shared" si="132"/>
        <v/>
      </c>
      <c r="Z217" s="83" t="str">
        <f t="shared" si="133"/>
        <v/>
      </c>
      <c r="AA217" s="65" t="str">
        <f t="shared" si="134"/>
        <v/>
      </c>
      <c r="AB217" s="65" t="str">
        <f t="shared" si="135"/>
        <v/>
      </c>
      <c r="AC217" s="65" t="str">
        <f t="shared" si="136"/>
        <v/>
      </c>
      <c r="AD217" s="84" t="str">
        <f t="shared" si="137"/>
        <v/>
      </c>
      <c r="AE217" s="85" t="str">
        <f t="shared" si="138"/>
        <v/>
      </c>
      <c r="AF217" s="85" t="str">
        <f t="shared" si="139"/>
        <v/>
      </c>
      <c r="AG217" s="86" t="str">
        <f t="shared" si="140"/>
        <v/>
      </c>
      <c r="AH217" s="87" t="str">
        <f t="shared" si="141"/>
        <v/>
      </c>
      <c r="AI217" s="84" t="str">
        <f t="shared" si="142"/>
        <v/>
      </c>
      <c r="AJ217" s="84" t="str">
        <f t="shared" si="143"/>
        <v/>
      </c>
      <c r="AK217" s="88" t="str">
        <f t="shared" si="144"/>
        <v/>
      </c>
      <c r="AL217" s="65" t="str">
        <f t="shared" si="145"/>
        <v/>
      </c>
      <c r="AM217" s="84" t="str">
        <f t="shared" si="146"/>
        <v/>
      </c>
      <c r="AN217" s="85" t="str">
        <f t="shared" si="147"/>
        <v/>
      </c>
      <c r="AO217" s="85" t="str">
        <f t="shared" si="148"/>
        <v/>
      </c>
      <c r="AP217" s="86" t="str">
        <f t="shared" si="149"/>
        <v/>
      </c>
    </row>
    <row r="218" spans="1:42" s="76" customFormat="1" x14ac:dyDescent="0.25">
      <c r="A218" s="78">
        <f t="shared" si="124"/>
        <v>212</v>
      </c>
      <c r="B218" s="79"/>
      <c r="C218" s="79"/>
      <c r="D218" s="61"/>
      <c r="E218" s="180" t="str">
        <f>_xlfn.IFNA(HLOOKUP(TEXT(C218,"#"),Table_Conduit[#All],2,FALSE),"")</f>
        <v/>
      </c>
      <c r="F218" s="63" t="str">
        <f t="shared" si="125"/>
        <v/>
      </c>
      <c r="G218" s="61"/>
      <c r="H218" s="180" t="str">
        <f>_xlfn.IFNA(IF(HLOOKUP(TEXT(C218,"#"),Table_BoxMaterial[#All],2,FALSE)=0,"",HLOOKUP(TEXT(C218,"#"),Table_BoxMaterial[#All],2,FALSE)),"")</f>
        <v/>
      </c>
      <c r="I218" s="183" t="str">
        <f>_xlfn.IFNA(HLOOKUP(TEXT(C218,"#"),Table_MountingKits[#All],2,FALSE),"")</f>
        <v/>
      </c>
      <c r="J218" s="183" t="str">
        <f>_xlfn.IFNA(HLOOKUP(H218,Table_BoxColors[#All],2,FALSE),"")</f>
        <v/>
      </c>
      <c r="K218" s="61" t="str">
        <f t="shared" si="126"/>
        <v/>
      </c>
      <c r="L218" s="64" t="str">
        <f t="shared" si="127"/>
        <v/>
      </c>
      <c r="M218" s="185" t="str">
        <f>_xlfn.IFNA("E-"&amp;VLOOKUP(C218,Table_PN_DeviceType[],2,TRUE),"")&amp;IF(D218&lt;&gt;"",IF(D218&gt;99,D218,IF(D218&gt;9,"0"&amp;D218,"00"&amp;D218))&amp;VLOOKUP(E218,Table_PN_ConduitSize[],2,FALSE)&amp;VLOOKUP(F218,Table_PN_ConduitColor[],2,FALSE)&amp;IF(G218&lt;10,"0"&amp;G218,G218)&amp;VLOOKUP(H218,Table_PN_BoxMaterial[],2,FALSE)&amp;IF(I218&lt;&gt;"",VLOOKUP(I218,Table_PN_MountingKit[],2,FALSE)&amp;IF(OR(J218="Yes"),VLOOKUP(F218,Table_PN_BoxColor[],2,FALSE),"")&amp;VLOOKUP(K218,Table_PN_CircuitBreaker[],2,FALSE),""),"")</f>
        <v/>
      </c>
      <c r="N218" s="65"/>
      <c r="O218" s="65"/>
      <c r="P218" s="65"/>
      <c r="Q218" s="65"/>
      <c r="R218" s="65"/>
      <c r="S218" s="170" t="str">
        <f>IFERROR(VLOOKUP(C218,Table_DevicePN[],2,FALSE),"")</f>
        <v/>
      </c>
      <c r="T218" s="66" t="str">
        <f t="shared" si="128"/>
        <v/>
      </c>
      <c r="U218" s="80"/>
      <c r="V218" s="81" t="str">
        <f t="shared" si="129"/>
        <v/>
      </c>
      <c r="W218" s="65" t="str">
        <f t="shared" si="130"/>
        <v/>
      </c>
      <c r="X218" s="65" t="str">
        <f t="shared" si="131"/>
        <v/>
      </c>
      <c r="Y218" s="82" t="str">
        <f t="shared" si="132"/>
        <v/>
      </c>
      <c r="Z218" s="83" t="str">
        <f t="shared" si="133"/>
        <v/>
      </c>
      <c r="AA218" s="65" t="str">
        <f t="shared" si="134"/>
        <v/>
      </c>
      <c r="AB218" s="65" t="str">
        <f t="shared" si="135"/>
        <v/>
      </c>
      <c r="AC218" s="65" t="str">
        <f t="shared" si="136"/>
        <v/>
      </c>
      <c r="AD218" s="84" t="str">
        <f t="shared" si="137"/>
        <v/>
      </c>
      <c r="AE218" s="85" t="str">
        <f t="shared" si="138"/>
        <v/>
      </c>
      <c r="AF218" s="85" t="str">
        <f t="shared" si="139"/>
        <v/>
      </c>
      <c r="AG218" s="86" t="str">
        <f t="shared" si="140"/>
        <v/>
      </c>
      <c r="AH218" s="87" t="str">
        <f t="shared" si="141"/>
        <v/>
      </c>
      <c r="AI218" s="84" t="str">
        <f t="shared" si="142"/>
        <v/>
      </c>
      <c r="AJ218" s="84" t="str">
        <f t="shared" si="143"/>
        <v/>
      </c>
      <c r="AK218" s="88" t="str">
        <f t="shared" si="144"/>
        <v/>
      </c>
      <c r="AL218" s="65" t="str">
        <f t="shared" si="145"/>
        <v/>
      </c>
      <c r="AM218" s="84" t="str">
        <f t="shared" si="146"/>
        <v/>
      </c>
      <c r="AN218" s="85" t="str">
        <f t="shared" si="147"/>
        <v/>
      </c>
      <c r="AO218" s="85" t="str">
        <f t="shared" si="148"/>
        <v/>
      </c>
      <c r="AP218" s="86" t="str">
        <f t="shared" si="149"/>
        <v/>
      </c>
    </row>
    <row r="219" spans="1:42" s="76" customFormat="1" x14ac:dyDescent="0.25">
      <c r="A219" s="78">
        <f t="shared" si="124"/>
        <v>213</v>
      </c>
      <c r="B219" s="79"/>
      <c r="C219" s="79"/>
      <c r="D219" s="61"/>
      <c r="E219" s="180" t="str">
        <f>_xlfn.IFNA(HLOOKUP(TEXT(C219,"#"),Table_Conduit[#All],2,FALSE),"")</f>
        <v/>
      </c>
      <c r="F219" s="63" t="str">
        <f t="shared" si="125"/>
        <v/>
      </c>
      <c r="G219" s="61"/>
      <c r="H219" s="180" t="str">
        <f>_xlfn.IFNA(IF(HLOOKUP(TEXT(C219,"#"),Table_BoxMaterial[#All],2,FALSE)=0,"",HLOOKUP(TEXT(C219,"#"),Table_BoxMaterial[#All],2,FALSE)),"")</f>
        <v/>
      </c>
      <c r="I219" s="183" t="str">
        <f>_xlfn.IFNA(HLOOKUP(TEXT(C219,"#"),Table_MountingKits[#All],2,FALSE),"")</f>
        <v/>
      </c>
      <c r="J219" s="183" t="str">
        <f>_xlfn.IFNA(HLOOKUP(H219,Table_BoxColors[#All],2,FALSE),"")</f>
        <v/>
      </c>
      <c r="K219" s="61" t="str">
        <f t="shared" si="126"/>
        <v/>
      </c>
      <c r="L219" s="64" t="str">
        <f t="shared" si="127"/>
        <v/>
      </c>
      <c r="M219" s="185" t="str">
        <f>_xlfn.IFNA("E-"&amp;VLOOKUP(C219,Table_PN_DeviceType[],2,TRUE),"")&amp;IF(D219&lt;&gt;"",IF(D219&gt;99,D219,IF(D219&gt;9,"0"&amp;D219,"00"&amp;D219))&amp;VLOOKUP(E219,Table_PN_ConduitSize[],2,FALSE)&amp;VLOOKUP(F219,Table_PN_ConduitColor[],2,FALSE)&amp;IF(G219&lt;10,"0"&amp;G219,G219)&amp;VLOOKUP(H219,Table_PN_BoxMaterial[],2,FALSE)&amp;IF(I219&lt;&gt;"",VLOOKUP(I219,Table_PN_MountingKit[],2,FALSE)&amp;IF(OR(J219="Yes"),VLOOKUP(F219,Table_PN_BoxColor[],2,FALSE),"")&amp;VLOOKUP(K219,Table_PN_CircuitBreaker[],2,FALSE),""),"")</f>
        <v/>
      </c>
      <c r="N219" s="65"/>
      <c r="O219" s="65"/>
      <c r="P219" s="65"/>
      <c r="Q219" s="65"/>
      <c r="R219" s="65"/>
      <c r="S219" s="170" t="str">
        <f>IFERROR(VLOOKUP(C219,Table_DevicePN[],2,FALSE),"")</f>
        <v/>
      </c>
      <c r="T219" s="66" t="str">
        <f t="shared" si="128"/>
        <v/>
      </c>
      <c r="U219" s="80"/>
      <c r="V219" s="81" t="str">
        <f t="shared" si="129"/>
        <v/>
      </c>
      <c r="W219" s="65" t="str">
        <f t="shared" si="130"/>
        <v/>
      </c>
      <c r="X219" s="65" t="str">
        <f t="shared" si="131"/>
        <v/>
      </c>
      <c r="Y219" s="82" t="str">
        <f t="shared" si="132"/>
        <v/>
      </c>
      <c r="Z219" s="83" t="str">
        <f t="shared" si="133"/>
        <v/>
      </c>
      <c r="AA219" s="65" t="str">
        <f t="shared" si="134"/>
        <v/>
      </c>
      <c r="AB219" s="65" t="str">
        <f t="shared" si="135"/>
        <v/>
      </c>
      <c r="AC219" s="65" t="str">
        <f t="shared" si="136"/>
        <v/>
      </c>
      <c r="AD219" s="84" t="str">
        <f t="shared" si="137"/>
        <v/>
      </c>
      <c r="AE219" s="85" t="str">
        <f t="shared" si="138"/>
        <v/>
      </c>
      <c r="AF219" s="85" t="str">
        <f t="shared" si="139"/>
        <v/>
      </c>
      <c r="AG219" s="86" t="str">
        <f t="shared" si="140"/>
        <v/>
      </c>
      <c r="AH219" s="87" t="str">
        <f t="shared" si="141"/>
        <v/>
      </c>
      <c r="AI219" s="84" t="str">
        <f t="shared" si="142"/>
        <v/>
      </c>
      <c r="AJ219" s="84" t="str">
        <f t="shared" si="143"/>
        <v/>
      </c>
      <c r="AK219" s="88" t="str">
        <f t="shared" si="144"/>
        <v/>
      </c>
      <c r="AL219" s="65" t="str">
        <f t="shared" si="145"/>
        <v/>
      </c>
      <c r="AM219" s="84" t="str">
        <f t="shared" si="146"/>
        <v/>
      </c>
      <c r="AN219" s="85" t="str">
        <f t="shared" si="147"/>
        <v/>
      </c>
      <c r="AO219" s="85" t="str">
        <f t="shared" si="148"/>
        <v/>
      </c>
      <c r="AP219" s="86" t="str">
        <f t="shared" si="149"/>
        <v/>
      </c>
    </row>
    <row r="220" spans="1:42" s="76" customFormat="1" x14ac:dyDescent="0.25">
      <c r="A220" s="78">
        <f t="shared" si="124"/>
        <v>214</v>
      </c>
      <c r="B220" s="79"/>
      <c r="C220" s="79"/>
      <c r="D220" s="61"/>
      <c r="E220" s="180" t="str">
        <f>_xlfn.IFNA(HLOOKUP(TEXT(C220,"#"),Table_Conduit[#All],2,FALSE),"")</f>
        <v/>
      </c>
      <c r="F220" s="63" t="str">
        <f t="shared" si="125"/>
        <v/>
      </c>
      <c r="G220" s="61"/>
      <c r="H220" s="180" t="str">
        <f>_xlfn.IFNA(IF(HLOOKUP(TEXT(C220,"#"),Table_BoxMaterial[#All],2,FALSE)=0,"",HLOOKUP(TEXT(C220,"#"),Table_BoxMaterial[#All],2,FALSE)),"")</f>
        <v/>
      </c>
      <c r="I220" s="183" t="str">
        <f>_xlfn.IFNA(HLOOKUP(TEXT(C220,"#"),Table_MountingKits[#All],2,FALSE),"")</f>
        <v/>
      </c>
      <c r="J220" s="183" t="str">
        <f>_xlfn.IFNA(HLOOKUP(H220,Table_BoxColors[#All],2,FALSE),"")</f>
        <v/>
      </c>
      <c r="K220" s="61" t="str">
        <f t="shared" si="126"/>
        <v/>
      </c>
      <c r="L220" s="64" t="str">
        <f t="shared" si="127"/>
        <v/>
      </c>
      <c r="M220" s="185" t="str">
        <f>_xlfn.IFNA("E-"&amp;VLOOKUP(C220,Table_PN_DeviceType[],2,TRUE),"")&amp;IF(D220&lt;&gt;"",IF(D220&gt;99,D220,IF(D220&gt;9,"0"&amp;D220,"00"&amp;D220))&amp;VLOOKUP(E220,Table_PN_ConduitSize[],2,FALSE)&amp;VLOOKUP(F220,Table_PN_ConduitColor[],2,FALSE)&amp;IF(G220&lt;10,"0"&amp;G220,G220)&amp;VLOOKUP(H220,Table_PN_BoxMaterial[],2,FALSE)&amp;IF(I220&lt;&gt;"",VLOOKUP(I220,Table_PN_MountingKit[],2,FALSE)&amp;IF(OR(J220="Yes"),VLOOKUP(F220,Table_PN_BoxColor[],2,FALSE),"")&amp;VLOOKUP(K220,Table_PN_CircuitBreaker[],2,FALSE),""),"")</f>
        <v/>
      </c>
      <c r="N220" s="65"/>
      <c r="O220" s="65"/>
      <c r="P220" s="65"/>
      <c r="Q220" s="65"/>
      <c r="R220" s="65"/>
      <c r="S220" s="170" t="str">
        <f>IFERROR(VLOOKUP(C220,Table_DevicePN[],2,FALSE),"")</f>
        <v/>
      </c>
      <c r="T220" s="66" t="str">
        <f t="shared" si="128"/>
        <v/>
      </c>
      <c r="U220" s="80"/>
      <c r="V220" s="81" t="str">
        <f t="shared" si="129"/>
        <v/>
      </c>
      <c r="W220" s="65" t="str">
        <f t="shared" si="130"/>
        <v/>
      </c>
      <c r="X220" s="65" t="str">
        <f t="shared" si="131"/>
        <v/>
      </c>
      <c r="Y220" s="82" t="str">
        <f t="shared" si="132"/>
        <v/>
      </c>
      <c r="Z220" s="83" t="str">
        <f t="shared" si="133"/>
        <v/>
      </c>
      <c r="AA220" s="65" t="str">
        <f t="shared" si="134"/>
        <v/>
      </c>
      <c r="AB220" s="65" t="str">
        <f t="shared" si="135"/>
        <v/>
      </c>
      <c r="AC220" s="65" t="str">
        <f t="shared" si="136"/>
        <v/>
      </c>
      <c r="AD220" s="84" t="str">
        <f t="shared" si="137"/>
        <v/>
      </c>
      <c r="AE220" s="85" t="str">
        <f t="shared" si="138"/>
        <v/>
      </c>
      <c r="AF220" s="85" t="str">
        <f t="shared" si="139"/>
        <v/>
      </c>
      <c r="AG220" s="86" t="str">
        <f t="shared" si="140"/>
        <v/>
      </c>
      <c r="AH220" s="87" t="str">
        <f t="shared" si="141"/>
        <v/>
      </c>
      <c r="AI220" s="84" t="str">
        <f t="shared" si="142"/>
        <v/>
      </c>
      <c r="AJ220" s="84" t="str">
        <f t="shared" si="143"/>
        <v/>
      </c>
      <c r="AK220" s="88" t="str">
        <f t="shared" si="144"/>
        <v/>
      </c>
      <c r="AL220" s="65" t="str">
        <f t="shared" si="145"/>
        <v/>
      </c>
      <c r="AM220" s="84" t="str">
        <f t="shared" si="146"/>
        <v/>
      </c>
      <c r="AN220" s="85" t="str">
        <f t="shared" si="147"/>
        <v/>
      </c>
      <c r="AO220" s="85" t="str">
        <f t="shared" si="148"/>
        <v/>
      </c>
      <c r="AP220" s="86" t="str">
        <f t="shared" si="149"/>
        <v/>
      </c>
    </row>
    <row r="221" spans="1:42" s="76" customFormat="1" x14ac:dyDescent="0.25">
      <c r="A221" s="78">
        <f t="shared" si="124"/>
        <v>215</v>
      </c>
      <c r="B221" s="79"/>
      <c r="C221" s="79"/>
      <c r="D221" s="61"/>
      <c r="E221" s="180" t="str">
        <f>_xlfn.IFNA(HLOOKUP(TEXT(C221,"#"),Table_Conduit[#All],2,FALSE),"")</f>
        <v/>
      </c>
      <c r="F221" s="63" t="str">
        <f t="shared" si="125"/>
        <v/>
      </c>
      <c r="G221" s="61"/>
      <c r="H221" s="180" t="str">
        <f>_xlfn.IFNA(IF(HLOOKUP(TEXT(C221,"#"),Table_BoxMaterial[#All],2,FALSE)=0,"",HLOOKUP(TEXT(C221,"#"),Table_BoxMaterial[#All],2,FALSE)),"")</f>
        <v/>
      </c>
      <c r="I221" s="183" t="str">
        <f>_xlfn.IFNA(HLOOKUP(TEXT(C221,"#"),Table_MountingKits[#All],2,FALSE),"")</f>
        <v/>
      </c>
      <c r="J221" s="183" t="str">
        <f>_xlfn.IFNA(HLOOKUP(H221,Table_BoxColors[#All],2,FALSE),"")</f>
        <v/>
      </c>
      <c r="K221" s="61" t="str">
        <f t="shared" si="126"/>
        <v/>
      </c>
      <c r="L221" s="64" t="str">
        <f t="shared" si="127"/>
        <v/>
      </c>
      <c r="M221" s="185" t="str">
        <f>_xlfn.IFNA("E-"&amp;VLOOKUP(C221,Table_PN_DeviceType[],2,TRUE),"")&amp;IF(D221&lt;&gt;"",IF(D221&gt;99,D221,IF(D221&gt;9,"0"&amp;D221,"00"&amp;D221))&amp;VLOOKUP(E221,Table_PN_ConduitSize[],2,FALSE)&amp;VLOOKUP(F221,Table_PN_ConduitColor[],2,FALSE)&amp;IF(G221&lt;10,"0"&amp;G221,G221)&amp;VLOOKUP(H221,Table_PN_BoxMaterial[],2,FALSE)&amp;IF(I221&lt;&gt;"",VLOOKUP(I221,Table_PN_MountingKit[],2,FALSE)&amp;IF(OR(J221="Yes"),VLOOKUP(F221,Table_PN_BoxColor[],2,FALSE),"")&amp;VLOOKUP(K221,Table_PN_CircuitBreaker[],2,FALSE),""),"")</f>
        <v/>
      </c>
      <c r="N221" s="65"/>
      <c r="O221" s="65"/>
      <c r="P221" s="65"/>
      <c r="Q221" s="65"/>
      <c r="R221" s="65"/>
      <c r="S221" s="170" t="str">
        <f>IFERROR(VLOOKUP(C221,Table_DevicePN[],2,FALSE),"")</f>
        <v/>
      </c>
      <c r="T221" s="66" t="str">
        <f t="shared" si="128"/>
        <v/>
      </c>
      <c r="U221" s="80"/>
      <c r="V221" s="81" t="str">
        <f t="shared" si="129"/>
        <v/>
      </c>
      <c r="W221" s="65" t="str">
        <f t="shared" si="130"/>
        <v/>
      </c>
      <c r="X221" s="65" t="str">
        <f t="shared" si="131"/>
        <v/>
      </c>
      <c r="Y221" s="82" t="str">
        <f t="shared" si="132"/>
        <v/>
      </c>
      <c r="Z221" s="83" t="str">
        <f t="shared" si="133"/>
        <v/>
      </c>
      <c r="AA221" s="65" t="str">
        <f t="shared" si="134"/>
        <v/>
      </c>
      <c r="AB221" s="65" t="str">
        <f t="shared" si="135"/>
        <v/>
      </c>
      <c r="AC221" s="65" t="str">
        <f t="shared" si="136"/>
        <v/>
      </c>
      <c r="AD221" s="84" t="str">
        <f t="shared" si="137"/>
        <v/>
      </c>
      <c r="AE221" s="85" t="str">
        <f t="shared" si="138"/>
        <v/>
      </c>
      <c r="AF221" s="85" t="str">
        <f t="shared" si="139"/>
        <v/>
      </c>
      <c r="AG221" s="86" t="str">
        <f t="shared" si="140"/>
        <v/>
      </c>
      <c r="AH221" s="87" t="str">
        <f t="shared" si="141"/>
        <v/>
      </c>
      <c r="AI221" s="84" t="str">
        <f t="shared" si="142"/>
        <v/>
      </c>
      <c r="AJ221" s="84" t="str">
        <f t="shared" si="143"/>
        <v/>
      </c>
      <c r="AK221" s="88" t="str">
        <f t="shared" si="144"/>
        <v/>
      </c>
      <c r="AL221" s="65" t="str">
        <f t="shared" si="145"/>
        <v/>
      </c>
      <c r="AM221" s="84" t="str">
        <f t="shared" si="146"/>
        <v/>
      </c>
      <c r="AN221" s="85" t="str">
        <f t="shared" si="147"/>
        <v/>
      </c>
      <c r="AO221" s="85" t="str">
        <f t="shared" si="148"/>
        <v/>
      </c>
      <c r="AP221" s="86" t="str">
        <f t="shared" si="149"/>
        <v/>
      </c>
    </row>
    <row r="222" spans="1:42" s="76" customFormat="1" x14ac:dyDescent="0.25">
      <c r="A222" s="78">
        <f t="shared" si="124"/>
        <v>216</v>
      </c>
      <c r="B222" s="79"/>
      <c r="C222" s="79"/>
      <c r="D222" s="61"/>
      <c r="E222" s="180" t="str">
        <f>_xlfn.IFNA(HLOOKUP(TEXT(C222,"#"),Table_Conduit[#All],2,FALSE),"")</f>
        <v/>
      </c>
      <c r="F222" s="63" t="str">
        <f t="shared" si="125"/>
        <v/>
      </c>
      <c r="G222" s="61"/>
      <c r="H222" s="180" t="str">
        <f>_xlfn.IFNA(IF(HLOOKUP(TEXT(C222,"#"),Table_BoxMaterial[#All],2,FALSE)=0,"",HLOOKUP(TEXT(C222,"#"),Table_BoxMaterial[#All],2,FALSE)),"")</f>
        <v/>
      </c>
      <c r="I222" s="183" t="str">
        <f>_xlfn.IFNA(HLOOKUP(TEXT(C222,"#"),Table_MountingKits[#All],2,FALSE),"")</f>
        <v/>
      </c>
      <c r="J222" s="183" t="str">
        <f>_xlfn.IFNA(HLOOKUP(H222,Table_BoxColors[#All],2,FALSE),"")</f>
        <v/>
      </c>
      <c r="K222" s="61" t="str">
        <f t="shared" si="126"/>
        <v/>
      </c>
      <c r="L222" s="64" t="str">
        <f t="shared" si="127"/>
        <v/>
      </c>
      <c r="M222" s="185" t="str">
        <f>_xlfn.IFNA("E-"&amp;VLOOKUP(C222,Table_PN_DeviceType[],2,TRUE),"")&amp;IF(D222&lt;&gt;"",IF(D222&gt;99,D222,IF(D222&gt;9,"0"&amp;D222,"00"&amp;D222))&amp;VLOOKUP(E222,Table_PN_ConduitSize[],2,FALSE)&amp;VLOOKUP(F222,Table_PN_ConduitColor[],2,FALSE)&amp;IF(G222&lt;10,"0"&amp;G222,G222)&amp;VLOOKUP(H222,Table_PN_BoxMaterial[],2,FALSE)&amp;IF(I222&lt;&gt;"",VLOOKUP(I222,Table_PN_MountingKit[],2,FALSE)&amp;IF(OR(J222="Yes"),VLOOKUP(F222,Table_PN_BoxColor[],2,FALSE),"")&amp;VLOOKUP(K222,Table_PN_CircuitBreaker[],2,FALSE),""),"")</f>
        <v/>
      </c>
      <c r="N222" s="65"/>
      <c r="O222" s="65"/>
      <c r="P222" s="65"/>
      <c r="Q222" s="65"/>
      <c r="R222" s="65"/>
      <c r="S222" s="170" t="str">
        <f>IFERROR(VLOOKUP(C222,Table_DevicePN[],2,FALSE),"")</f>
        <v/>
      </c>
      <c r="T222" s="66" t="str">
        <f t="shared" si="128"/>
        <v/>
      </c>
      <c r="U222" s="80"/>
      <c r="V222" s="81" t="str">
        <f t="shared" si="129"/>
        <v/>
      </c>
      <c r="W222" s="65" t="str">
        <f t="shared" si="130"/>
        <v/>
      </c>
      <c r="X222" s="65" t="str">
        <f t="shared" si="131"/>
        <v/>
      </c>
      <c r="Y222" s="82" t="str">
        <f t="shared" si="132"/>
        <v/>
      </c>
      <c r="Z222" s="83" t="str">
        <f t="shared" si="133"/>
        <v/>
      </c>
      <c r="AA222" s="65" t="str">
        <f t="shared" si="134"/>
        <v/>
      </c>
      <c r="AB222" s="65" t="str">
        <f t="shared" si="135"/>
        <v/>
      </c>
      <c r="AC222" s="65" t="str">
        <f t="shared" si="136"/>
        <v/>
      </c>
      <c r="AD222" s="84" t="str">
        <f t="shared" si="137"/>
        <v/>
      </c>
      <c r="AE222" s="85" t="str">
        <f t="shared" si="138"/>
        <v/>
      </c>
      <c r="AF222" s="85" t="str">
        <f t="shared" si="139"/>
        <v/>
      </c>
      <c r="AG222" s="86" t="str">
        <f t="shared" si="140"/>
        <v/>
      </c>
      <c r="AH222" s="87" t="str">
        <f t="shared" si="141"/>
        <v/>
      </c>
      <c r="AI222" s="84" t="str">
        <f t="shared" si="142"/>
        <v/>
      </c>
      <c r="AJ222" s="84" t="str">
        <f t="shared" si="143"/>
        <v/>
      </c>
      <c r="AK222" s="88" t="str">
        <f t="shared" si="144"/>
        <v/>
      </c>
      <c r="AL222" s="65" t="str">
        <f t="shared" si="145"/>
        <v/>
      </c>
      <c r="AM222" s="84" t="str">
        <f t="shared" si="146"/>
        <v/>
      </c>
      <c r="AN222" s="85" t="str">
        <f t="shared" si="147"/>
        <v/>
      </c>
      <c r="AO222" s="85" t="str">
        <f t="shared" si="148"/>
        <v/>
      </c>
      <c r="AP222" s="86" t="str">
        <f t="shared" si="149"/>
        <v/>
      </c>
    </row>
    <row r="223" spans="1:42" s="76" customFormat="1" x14ac:dyDescent="0.25">
      <c r="A223" s="78">
        <f t="shared" si="124"/>
        <v>217</v>
      </c>
      <c r="B223" s="79"/>
      <c r="C223" s="79"/>
      <c r="D223" s="61"/>
      <c r="E223" s="180" t="str">
        <f>_xlfn.IFNA(HLOOKUP(TEXT(C223,"#"),Table_Conduit[#All],2,FALSE),"")</f>
        <v/>
      </c>
      <c r="F223" s="63" t="str">
        <f t="shared" si="125"/>
        <v/>
      </c>
      <c r="G223" s="61"/>
      <c r="H223" s="180" t="str">
        <f>_xlfn.IFNA(IF(HLOOKUP(TEXT(C223,"#"),Table_BoxMaterial[#All],2,FALSE)=0,"",HLOOKUP(TEXT(C223,"#"),Table_BoxMaterial[#All],2,FALSE)),"")</f>
        <v/>
      </c>
      <c r="I223" s="183" t="str">
        <f>_xlfn.IFNA(HLOOKUP(TEXT(C223,"#"),Table_MountingKits[#All],2,FALSE),"")</f>
        <v/>
      </c>
      <c r="J223" s="183" t="str">
        <f>_xlfn.IFNA(HLOOKUP(H223,Table_BoxColors[#All],2,FALSE),"")</f>
        <v/>
      </c>
      <c r="K223" s="61" t="str">
        <f t="shared" si="126"/>
        <v/>
      </c>
      <c r="L223" s="64" t="str">
        <f t="shared" si="127"/>
        <v/>
      </c>
      <c r="M223" s="185" t="str">
        <f>_xlfn.IFNA("E-"&amp;VLOOKUP(C223,Table_PN_DeviceType[],2,TRUE),"")&amp;IF(D223&lt;&gt;"",IF(D223&gt;99,D223,IF(D223&gt;9,"0"&amp;D223,"00"&amp;D223))&amp;VLOOKUP(E223,Table_PN_ConduitSize[],2,FALSE)&amp;VLOOKUP(F223,Table_PN_ConduitColor[],2,FALSE)&amp;IF(G223&lt;10,"0"&amp;G223,G223)&amp;VLOOKUP(H223,Table_PN_BoxMaterial[],2,FALSE)&amp;IF(I223&lt;&gt;"",VLOOKUP(I223,Table_PN_MountingKit[],2,FALSE)&amp;IF(OR(J223="Yes"),VLOOKUP(F223,Table_PN_BoxColor[],2,FALSE),"")&amp;VLOOKUP(K223,Table_PN_CircuitBreaker[],2,FALSE),""),"")</f>
        <v/>
      </c>
      <c r="N223" s="65"/>
      <c r="O223" s="65"/>
      <c r="P223" s="65"/>
      <c r="Q223" s="65"/>
      <c r="R223" s="65"/>
      <c r="S223" s="170" t="str">
        <f>IFERROR(VLOOKUP(C223,Table_DevicePN[],2,FALSE),"")</f>
        <v/>
      </c>
      <c r="T223" s="66" t="str">
        <f t="shared" si="128"/>
        <v/>
      </c>
      <c r="U223" s="80"/>
      <c r="V223" s="81" t="str">
        <f t="shared" si="129"/>
        <v/>
      </c>
      <c r="W223" s="65" t="str">
        <f t="shared" si="130"/>
        <v/>
      </c>
      <c r="X223" s="65" t="str">
        <f t="shared" si="131"/>
        <v/>
      </c>
      <c r="Y223" s="82" t="str">
        <f t="shared" si="132"/>
        <v/>
      </c>
      <c r="Z223" s="83" t="str">
        <f t="shared" si="133"/>
        <v/>
      </c>
      <c r="AA223" s="65" t="str">
        <f t="shared" si="134"/>
        <v/>
      </c>
      <c r="AB223" s="65" t="str">
        <f t="shared" si="135"/>
        <v/>
      </c>
      <c r="AC223" s="65" t="str">
        <f t="shared" si="136"/>
        <v/>
      </c>
      <c r="AD223" s="84" t="str">
        <f t="shared" si="137"/>
        <v/>
      </c>
      <c r="AE223" s="85" t="str">
        <f t="shared" si="138"/>
        <v/>
      </c>
      <c r="AF223" s="85" t="str">
        <f t="shared" si="139"/>
        <v/>
      </c>
      <c r="AG223" s="86" t="str">
        <f t="shared" si="140"/>
        <v/>
      </c>
      <c r="AH223" s="87" t="str">
        <f t="shared" si="141"/>
        <v/>
      </c>
      <c r="AI223" s="84" t="str">
        <f t="shared" si="142"/>
        <v/>
      </c>
      <c r="AJ223" s="84" t="str">
        <f t="shared" si="143"/>
        <v/>
      </c>
      <c r="AK223" s="88" t="str">
        <f t="shared" si="144"/>
        <v/>
      </c>
      <c r="AL223" s="65" t="str">
        <f t="shared" si="145"/>
        <v/>
      </c>
      <c r="AM223" s="84" t="str">
        <f t="shared" si="146"/>
        <v/>
      </c>
      <c r="AN223" s="85" t="str">
        <f t="shared" si="147"/>
        <v/>
      </c>
      <c r="AO223" s="85" t="str">
        <f t="shared" si="148"/>
        <v/>
      </c>
      <c r="AP223" s="86" t="str">
        <f t="shared" si="149"/>
        <v/>
      </c>
    </row>
    <row r="224" spans="1:42" s="76" customFormat="1" x14ac:dyDescent="0.25">
      <c r="A224" s="78">
        <f t="shared" si="124"/>
        <v>218</v>
      </c>
      <c r="B224" s="79"/>
      <c r="C224" s="79"/>
      <c r="D224" s="61"/>
      <c r="E224" s="180" t="str">
        <f>_xlfn.IFNA(HLOOKUP(TEXT(C224,"#"),Table_Conduit[#All],2,FALSE),"")</f>
        <v/>
      </c>
      <c r="F224" s="63" t="str">
        <f t="shared" si="125"/>
        <v/>
      </c>
      <c r="G224" s="61"/>
      <c r="H224" s="180" t="str">
        <f>_xlfn.IFNA(IF(HLOOKUP(TEXT(C224,"#"),Table_BoxMaterial[#All],2,FALSE)=0,"",HLOOKUP(TEXT(C224,"#"),Table_BoxMaterial[#All],2,FALSE)),"")</f>
        <v/>
      </c>
      <c r="I224" s="183" t="str">
        <f>_xlfn.IFNA(HLOOKUP(TEXT(C224,"#"),Table_MountingKits[#All],2,FALSE),"")</f>
        <v/>
      </c>
      <c r="J224" s="183" t="str">
        <f>_xlfn.IFNA(HLOOKUP(H224,Table_BoxColors[#All],2,FALSE),"")</f>
        <v/>
      </c>
      <c r="K224" s="61" t="str">
        <f t="shared" si="126"/>
        <v/>
      </c>
      <c r="L224" s="64" t="str">
        <f t="shared" si="127"/>
        <v/>
      </c>
      <c r="M224" s="185" t="str">
        <f>_xlfn.IFNA("E-"&amp;VLOOKUP(C224,Table_PN_DeviceType[],2,TRUE),"")&amp;IF(D224&lt;&gt;"",IF(D224&gt;99,D224,IF(D224&gt;9,"0"&amp;D224,"00"&amp;D224))&amp;VLOOKUP(E224,Table_PN_ConduitSize[],2,FALSE)&amp;VLOOKUP(F224,Table_PN_ConduitColor[],2,FALSE)&amp;IF(G224&lt;10,"0"&amp;G224,G224)&amp;VLOOKUP(H224,Table_PN_BoxMaterial[],2,FALSE)&amp;IF(I224&lt;&gt;"",VLOOKUP(I224,Table_PN_MountingKit[],2,FALSE)&amp;IF(OR(J224="Yes"),VLOOKUP(F224,Table_PN_BoxColor[],2,FALSE),"")&amp;VLOOKUP(K224,Table_PN_CircuitBreaker[],2,FALSE),""),"")</f>
        <v/>
      </c>
      <c r="N224" s="65"/>
      <c r="O224" s="65"/>
      <c r="P224" s="65"/>
      <c r="Q224" s="65"/>
      <c r="R224" s="65"/>
      <c r="S224" s="170" t="str">
        <f>IFERROR(VLOOKUP(C224,Table_DevicePN[],2,FALSE),"")</f>
        <v/>
      </c>
      <c r="T224" s="66" t="str">
        <f t="shared" si="128"/>
        <v/>
      </c>
      <c r="U224" s="80"/>
      <c r="V224" s="81" t="str">
        <f t="shared" si="129"/>
        <v/>
      </c>
      <c r="W224" s="65" t="str">
        <f t="shared" si="130"/>
        <v/>
      </c>
      <c r="X224" s="65" t="str">
        <f t="shared" si="131"/>
        <v/>
      </c>
      <c r="Y224" s="82" t="str">
        <f t="shared" si="132"/>
        <v/>
      </c>
      <c r="Z224" s="83" t="str">
        <f t="shared" si="133"/>
        <v/>
      </c>
      <c r="AA224" s="65" t="str">
        <f t="shared" si="134"/>
        <v/>
      </c>
      <c r="AB224" s="65" t="str">
        <f t="shared" si="135"/>
        <v/>
      </c>
      <c r="AC224" s="65" t="str">
        <f t="shared" si="136"/>
        <v/>
      </c>
      <c r="AD224" s="84" t="str">
        <f t="shared" si="137"/>
        <v/>
      </c>
      <c r="AE224" s="85" t="str">
        <f t="shared" si="138"/>
        <v/>
      </c>
      <c r="AF224" s="85" t="str">
        <f t="shared" si="139"/>
        <v/>
      </c>
      <c r="AG224" s="86" t="str">
        <f t="shared" si="140"/>
        <v/>
      </c>
      <c r="AH224" s="87" t="str">
        <f t="shared" si="141"/>
        <v/>
      </c>
      <c r="AI224" s="84" t="str">
        <f t="shared" si="142"/>
        <v/>
      </c>
      <c r="AJ224" s="84" t="str">
        <f t="shared" si="143"/>
        <v/>
      </c>
      <c r="AK224" s="88" t="str">
        <f t="shared" si="144"/>
        <v/>
      </c>
      <c r="AL224" s="65" t="str">
        <f t="shared" si="145"/>
        <v/>
      </c>
      <c r="AM224" s="84" t="str">
        <f t="shared" si="146"/>
        <v/>
      </c>
      <c r="AN224" s="85" t="str">
        <f t="shared" si="147"/>
        <v/>
      </c>
      <c r="AO224" s="85" t="str">
        <f t="shared" si="148"/>
        <v/>
      </c>
      <c r="AP224" s="86" t="str">
        <f t="shared" si="149"/>
        <v/>
      </c>
    </row>
    <row r="225" spans="1:42" s="76" customFormat="1" x14ac:dyDescent="0.25">
      <c r="A225" s="78">
        <f t="shared" si="124"/>
        <v>219</v>
      </c>
      <c r="B225" s="79"/>
      <c r="C225" s="79"/>
      <c r="D225" s="61"/>
      <c r="E225" s="180" t="str">
        <f>_xlfn.IFNA(HLOOKUP(TEXT(C225,"#"),Table_Conduit[#All],2,FALSE),"")</f>
        <v/>
      </c>
      <c r="F225" s="63" t="str">
        <f t="shared" si="125"/>
        <v/>
      </c>
      <c r="G225" s="61"/>
      <c r="H225" s="180" t="str">
        <f>_xlfn.IFNA(IF(HLOOKUP(TEXT(C225,"#"),Table_BoxMaterial[#All],2,FALSE)=0,"",HLOOKUP(TEXT(C225,"#"),Table_BoxMaterial[#All],2,FALSE)),"")</f>
        <v/>
      </c>
      <c r="I225" s="183" t="str">
        <f>_xlfn.IFNA(HLOOKUP(TEXT(C225,"#"),Table_MountingKits[#All],2,FALSE),"")</f>
        <v/>
      </c>
      <c r="J225" s="183" t="str">
        <f>_xlfn.IFNA(HLOOKUP(H225,Table_BoxColors[#All],2,FALSE),"")</f>
        <v/>
      </c>
      <c r="K225" s="61" t="str">
        <f t="shared" si="126"/>
        <v/>
      </c>
      <c r="L225" s="64" t="str">
        <f t="shared" si="127"/>
        <v/>
      </c>
      <c r="M225" s="185" t="str">
        <f>_xlfn.IFNA("E-"&amp;VLOOKUP(C225,Table_PN_DeviceType[],2,TRUE),"")&amp;IF(D225&lt;&gt;"",IF(D225&gt;99,D225,IF(D225&gt;9,"0"&amp;D225,"00"&amp;D225))&amp;VLOOKUP(E225,Table_PN_ConduitSize[],2,FALSE)&amp;VLOOKUP(F225,Table_PN_ConduitColor[],2,FALSE)&amp;IF(G225&lt;10,"0"&amp;G225,G225)&amp;VLOOKUP(H225,Table_PN_BoxMaterial[],2,FALSE)&amp;IF(I225&lt;&gt;"",VLOOKUP(I225,Table_PN_MountingKit[],2,FALSE)&amp;IF(OR(J225="Yes"),VLOOKUP(F225,Table_PN_BoxColor[],2,FALSE),"")&amp;VLOOKUP(K225,Table_PN_CircuitBreaker[],2,FALSE),""),"")</f>
        <v/>
      </c>
      <c r="N225" s="65"/>
      <c r="O225" s="65"/>
      <c r="P225" s="65"/>
      <c r="Q225" s="65"/>
      <c r="R225" s="65"/>
      <c r="S225" s="170" t="str">
        <f>IFERROR(VLOOKUP(C225,Table_DevicePN[],2,FALSE),"")</f>
        <v/>
      </c>
      <c r="T225" s="66" t="str">
        <f t="shared" si="128"/>
        <v/>
      </c>
      <c r="U225" s="80"/>
      <c r="V225" s="81" t="str">
        <f t="shared" si="129"/>
        <v/>
      </c>
      <c r="W225" s="65" t="str">
        <f t="shared" si="130"/>
        <v/>
      </c>
      <c r="X225" s="65" t="str">
        <f t="shared" si="131"/>
        <v/>
      </c>
      <c r="Y225" s="82" t="str">
        <f t="shared" si="132"/>
        <v/>
      </c>
      <c r="Z225" s="83" t="str">
        <f t="shared" si="133"/>
        <v/>
      </c>
      <c r="AA225" s="65" t="str">
        <f t="shared" si="134"/>
        <v/>
      </c>
      <c r="AB225" s="65" t="str">
        <f t="shared" si="135"/>
        <v/>
      </c>
      <c r="AC225" s="65" t="str">
        <f t="shared" si="136"/>
        <v/>
      </c>
      <c r="AD225" s="84" t="str">
        <f t="shared" si="137"/>
        <v/>
      </c>
      <c r="AE225" s="85" t="str">
        <f t="shared" si="138"/>
        <v/>
      </c>
      <c r="AF225" s="85" t="str">
        <f t="shared" si="139"/>
        <v/>
      </c>
      <c r="AG225" s="86" t="str">
        <f t="shared" si="140"/>
        <v/>
      </c>
      <c r="AH225" s="87" t="str">
        <f t="shared" si="141"/>
        <v/>
      </c>
      <c r="AI225" s="84" t="str">
        <f t="shared" si="142"/>
        <v/>
      </c>
      <c r="AJ225" s="84" t="str">
        <f t="shared" si="143"/>
        <v/>
      </c>
      <c r="AK225" s="88" t="str">
        <f t="shared" si="144"/>
        <v/>
      </c>
      <c r="AL225" s="65" t="str">
        <f t="shared" si="145"/>
        <v/>
      </c>
      <c r="AM225" s="84" t="str">
        <f t="shared" si="146"/>
        <v/>
      </c>
      <c r="AN225" s="85" t="str">
        <f t="shared" si="147"/>
        <v/>
      </c>
      <c r="AO225" s="85" t="str">
        <f t="shared" si="148"/>
        <v/>
      </c>
      <c r="AP225" s="86" t="str">
        <f t="shared" si="149"/>
        <v/>
      </c>
    </row>
    <row r="226" spans="1:42" s="76" customFormat="1" x14ac:dyDescent="0.25">
      <c r="A226" s="78">
        <f t="shared" si="124"/>
        <v>220</v>
      </c>
      <c r="B226" s="79"/>
      <c r="C226" s="79"/>
      <c r="D226" s="61"/>
      <c r="E226" s="180" t="str">
        <f>_xlfn.IFNA(HLOOKUP(TEXT(C226,"#"),Table_Conduit[#All],2,FALSE),"")</f>
        <v/>
      </c>
      <c r="F226" s="63" t="str">
        <f t="shared" si="125"/>
        <v/>
      </c>
      <c r="G226" s="61"/>
      <c r="H226" s="180" t="str">
        <f>_xlfn.IFNA(IF(HLOOKUP(TEXT(C226,"#"),Table_BoxMaterial[#All],2,FALSE)=0,"",HLOOKUP(TEXT(C226,"#"),Table_BoxMaterial[#All],2,FALSE)),"")</f>
        <v/>
      </c>
      <c r="I226" s="183" t="str">
        <f>_xlfn.IFNA(HLOOKUP(TEXT(C226,"#"),Table_MountingKits[#All],2,FALSE),"")</f>
        <v/>
      </c>
      <c r="J226" s="183" t="str">
        <f>_xlfn.IFNA(HLOOKUP(H226,Table_BoxColors[#All],2,FALSE),"")</f>
        <v/>
      </c>
      <c r="K226" s="61" t="str">
        <f t="shared" si="126"/>
        <v/>
      </c>
      <c r="L226" s="64" t="str">
        <f t="shared" si="127"/>
        <v/>
      </c>
      <c r="M226" s="185" t="str">
        <f>_xlfn.IFNA("E-"&amp;VLOOKUP(C226,Table_PN_DeviceType[],2,TRUE),"")&amp;IF(D226&lt;&gt;"",IF(D226&gt;99,D226,IF(D226&gt;9,"0"&amp;D226,"00"&amp;D226))&amp;VLOOKUP(E226,Table_PN_ConduitSize[],2,FALSE)&amp;VLOOKUP(F226,Table_PN_ConduitColor[],2,FALSE)&amp;IF(G226&lt;10,"0"&amp;G226,G226)&amp;VLOOKUP(H226,Table_PN_BoxMaterial[],2,FALSE)&amp;IF(I226&lt;&gt;"",VLOOKUP(I226,Table_PN_MountingKit[],2,FALSE)&amp;IF(OR(J226="Yes"),VLOOKUP(F226,Table_PN_BoxColor[],2,FALSE),"")&amp;VLOOKUP(K226,Table_PN_CircuitBreaker[],2,FALSE),""),"")</f>
        <v/>
      </c>
      <c r="N226" s="65"/>
      <c r="O226" s="65"/>
      <c r="P226" s="65"/>
      <c r="Q226" s="65"/>
      <c r="R226" s="65"/>
      <c r="S226" s="170" t="str">
        <f>IFERROR(VLOOKUP(C226,Table_DevicePN[],2,FALSE),"")</f>
        <v/>
      </c>
      <c r="T226" s="66" t="str">
        <f t="shared" si="128"/>
        <v/>
      </c>
      <c r="U226" s="80"/>
      <c r="V226" s="81" t="str">
        <f t="shared" si="129"/>
        <v/>
      </c>
      <c r="W226" s="65" t="str">
        <f t="shared" si="130"/>
        <v/>
      </c>
      <c r="X226" s="65" t="str">
        <f t="shared" si="131"/>
        <v/>
      </c>
      <c r="Y226" s="82" t="str">
        <f t="shared" si="132"/>
        <v/>
      </c>
      <c r="Z226" s="83" t="str">
        <f t="shared" si="133"/>
        <v/>
      </c>
      <c r="AA226" s="65" t="str">
        <f t="shared" si="134"/>
        <v/>
      </c>
      <c r="AB226" s="65" t="str">
        <f t="shared" si="135"/>
        <v/>
      </c>
      <c r="AC226" s="65" t="str">
        <f t="shared" si="136"/>
        <v/>
      </c>
      <c r="AD226" s="84" t="str">
        <f t="shared" si="137"/>
        <v/>
      </c>
      <c r="AE226" s="85" t="str">
        <f t="shared" si="138"/>
        <v/>
      </c>
      <c r="AF226" s="85" t="str">
        <f t="shared" si="139"/>
        <v/>
      </c>
      <c r="AG226" s="86" t="str">
        <f t="shared" si="140"/>
        <v/>
      </c>
      <c r="AH226" s="87" t="str">
        <f t="shared" si="141"/>
        <v/>
      </c>
      <c r="AI226" s="84" t="str">
        <f t="shared" si="142"/>
        <v/>
      </c>
      <c r="AJ226" s="84" t="str">
        <f t="shared" si="143"/>
        <v/>
      </c>
      <c r="AK226" s="88" t="str">
        <f t="shared" si="144"/>
        <v/>
      </c>
      <c r="AL226" s="65" t="str">
        <f t="shared" si="145"/>
        <v/>
      </c>
      <c r="AM226" s="84" t="str">
        <f t="shared" si="146"/>
        <v/>
      </c>
      <c r="AN226" s="85" t="str">
        <f t="shared" si="147"/>
        <v/>
      </c>
      <c r="AO226" s="85" t="str">
        <f t="shared" si="148"/>
        <v/>
      </c>
      <c r="AP226" s="86" t="str">
        <f t="shared" si="149"/>
        <v/>
      </c>
    </row>
    <row r="227" spans="1:42" s="76" customFormat="1" x14ac:dyDescent="0.25">
      <c r="A227" s="78">
        <f t="shared" si="124"/>
        <v>221</v>
      </c>
      <c r="B227" s="79"/>
      <c r="C227" s="79"/>
      <c r="D227" s="61"/>
      <c r="E227" s="180" t="str">
        <f>_xlfn.IFNA(HLOOKUP(TEXT(C227,"#"),Table_Conduit[#All],2,FALSE),"")</f>
        <v/>
      </c>
      <c r="F227" s="63" t="str">
        <f t="shared" si="125"/>
        <v/>
      </c>
      <c r="G227" s="61"/>
      <c r="H227" s="180" t="str">
        <f>_xlfn.IFNA(IF(HLOOKUP(TEXT(C227,"#"),Table_BoxMaterial[#All],2,FALSE)=0,"",HLOOKUP(TEXT(C227,"#"),Table_BoxMaterial[#All],2,FALSE)),"")</f>
        <v/>
      </c>
      <c r="I227" s="183" t="str">
        <f>_xlfn.IFNA(HLOOKUP(TEXT(C227,"#"),Table_MountingKits[#All],2,FALSE),"")</f>
        <v/>
      </c>
      <c r="J227" s="183" t="str">
        <f>_xlfn.IFNA(HLOOKUP(H227,Table_BoxColors[#All],2,FALSE),"")</f>
        <v/>
      </c>
      <c r="K227" s="61" t="str">
        <f t="shared" si="126"/>
        <v/>
      </c>
      <c r="L227" s="64" t="str">
        <f t="shared" si="127"/>
        <v/>
      </c>
      <c r="M227" s="185" t="str">
        <f>_xlfn.IFNA("E-"&amp;VLOOKUP(C227,Table_PN_DeviceType[],2,TRUE),"")&amp;IF(D227&lt;&gt;"",IF(D227&gt;99,D227,IF(D227&gt;9,"0"&amp;D227,"00"&amp;D227))&amp;VLOOKUP(E227,Table_PN_ConduitSize[],2,FALSE)&amp;VLOOKUP(F227,Table_PN_ConduitColor[],2,FALSE)&amp;IF(G227&lt;10,"0"&amp;G227,G227)&amp;VLOOKUP(H227,Table_PN_BoxMaterial[],2,FALSE)&amp;IF(I227&lt;&gt;"",VLOOKUP(I227,Table_PN_MountingKit[],2,FALSE)&amp;IF(OR(J227="Yes"),VLOOKUP(F227,Table_PN_BoxColor[],2,FALSE),"")&amp;VLOOKUP(K227,Table_PN_CircuitBreaker[],2,FALSE),""),"")</f>
        <v/>
      </c>
      <c r="N227" s="65"/>
      <c r="O227" s="65"/>
      <c r="P227" s="65"/>
      <c r="Q227" s="65"/>
      <c r="R227" s="65"/>
      <c r="S227" s="170" t="str">
        <f>IFERROR(VLOOKUP(C227,Table_DevicePN[],2,FALSE),"")</f>
        <v/>
      </c>
      <c r="T227" s="66" t="str">
        <f t="shared" si="128"/>
        <v/>
      </c>
      <c r="U227" s="80"/>
      <c r="V227" s="81" t="str">
        <f t="shared" si="129"/>
        <v/>
      </c>
      <c r="W227" s="65" t="str">
        <f t="shared" si="130"/>
        <v/>
      </c>
      <c r="X227" s="65" t="str">
        <f t="shared" si="131"/>
        <v/>
      </c>
      <c r="Y227" s="82" t="str">
        <f t="shared" si="132"/>
        <v/>
      </c>
      <c r="Z227" s="83" t="str">
        <f t="shared" si="133"/>
        <v/>
      </c>
      <c r="AA227" s="65" t="str">
        <f t="shared" si="134"/>
        <v/>
      </c>
      <c r="AB227" s="65" t="str">
        <f t="shared" si="135"/>
        <v/>
      </c>
      <c r="AC227" s="65" t="str">
        <f t="shared" si="136"/>
        <v/>
      </c>
      <c r="AD227" s="84" t="str">
        <f t="shared" si="137"/>
        <v/>
      </c>
      <c r="AE227" s="85" t="str">
        <f t="shared" si="138"/>
        <v/>
      </c>
      <c r="AF227" s="85" t="str">
        <f t="shared" si="139"/>
        <v/>
      </c>
      <c r="AG227" s="86" t="str">
        <f t="shared" si="140"/>
        <v/>
      </c>
      <c r="AH227" s="87" t="str">
        <f t="shared" si="141"/>
        <v/>
      </c>
      <c r="AI227" s="84" t="str">
        <f t="shared" si="142"/>
        <v/>
      </c>
      <c r="AJ227" s="84" t="str">
        <f t="shared" si="143"/>
        <v/>
      </c>
      <c r="AK227" s="88" t="str">
        <f t="shared" si="144"/>
        <v/>
      </c>
      <c r="AL227" s="65" t="str">
        <f t="shared" si="145"/>
        <v/>
      </c>
      <c r="AM227" s="84" t="str">
        <f t="shared" si="146"/>
        <v/>
      </c>
      <c r="AN227" s="85" t="str">
        <f t="shared" si="147"/>
        <v/>
      </c>
      <c r="AO227" s="85" t="str">
        <f t="shared" si="148"/>
        <v/>
      </c>
      <c r="AP227" s="86" t="str">
        <f t="shared" si="149"/>
        <v/>
      </c>
    </row>
    <row r="228" spans="1:42" s="76" customFormat="1" x14ac:dyDescent="0.25">
      <c r="A228" s="78">
        <f t="shared" si="124"/>
        <v>222</v>
      </c>
      <c r="B228" s="79"/>
      <c r="C228" s="79"/>
      <c r="D228" s="61"/>
      <c r="E228" s="180" t="str">
        <f>_xlfn.IFNA(HLOOKUP(TEXT(C228,"#"),Table_Conduit[#All],2,FALSE),"")</f>
        <v/>
      </c>
      <c r="F228" s="63" t="str">
        <f t="shared" si="125"/>
        <v/>
      </c>
      <c r="G228" s="61"/>
      <c r="H228" s="180" t="str">
        <f>_xlfn.IFNA(IF(HLOOKUP(TEXT(C228,"#"),Table_BoxMaterial[#All],2,FALSE)=0,"",HLOOKUP(TEXT(C228,"#"),Table_BoxMaterial[#All],2,FALSE)),"")</f>
        <v/>
      </c>
      <c r="I228" s="183" t="str">
        <f>_xlfn.IFNA(HLOOKUP(TEXT(C228,"#"),Table_MountingKits[#All],2,FALSE),"")</f>
        <v/>
      </c>
      <c r="J228" s="183" t="str">
        <f>_xlfn.IFNA(HLOOKUP(H228,Table_BoxColors[#All],2,FALSE),"")</f>
        <v/>
      </c>
      <c r="K228" s="61" t="str">
        <f t="shared" si="126"/>
        <v/>
      </c>
      <c r="L228" s="64" t="str">
        <f t="shared" si="127"/>
        <v/>
      </c>
      <c r="M228" s="185" t="str">
        <f>_xlfn.IFNA("E-"&amp;VLOOKUP(C228,Table_PN_DeviceType[],2,TRUE),"")&amp;IF(D228&lt;&gt;"",IF(D228&gt;99,D228,IF(D228&gt;9,"0"&amp;D228,"00"&amp;D228))&amp;VLOOKUP(E228,Table_PN_ConduitSize[],2,FALSE)&amp;VLOOKUP(F228,Table_PN_ConduitColor[],2,FALSE)&amp;IF(G228&lt;10,"0"&amp;G228,G228)&amp;VLOOKUP(H228,Table_PN_BoxMaterial[],2,FALSE)&amp;IF(I228&lt;&gt;"",VLOOKUP(I228,Table_PN_MountingKit[],2,FALSE)&amp;IF(OR(J228="Yes"),VLOOKUP(F228,Table_PN_BoxColor[],2,FALSE),"")&amp;VLOOKUP(K228,Table_PN_CircuitBreaker[],2,FALSE),""),"")</f>
        <v/>
      </c>
      <c r="N228" s="65"/>
      <c r="O228" s="65"/>
      <c r="P228" s="65"/>
      <c r="Q228" s="65"/>
      <c r="R228" s="65"/>
      <c r="S228" s="170" t="str">
        <f>IFERROR(VLOOKUP(C228,Table_DevicePN[],2,FALSE),"")</f>
        <v/>
      </c>
      <c r="T228" s="66" t="str">
        <f t="shared" si="128"/>
        <v/>
      </c>
      <c r="U228" s="80"/>
      <c r="V228" s="81" t="str">
        <f t="shared" si="129"/>
        <v/>
      </c>
      <c r="W228" s="65" t="str">
        <f t="shared" si="130"/>
        <v/>
      </c>
      <c r="X228" s="65" t="str">
        <f t="shared" si="131"/>
        <v/>
      </c>
      <c r="Y228" s="82" t="str">
        <f t="shared" si="132"/>
        <v/>
      </c>
      <c r="Z228" s="83" t="str">
        <f t="shared" si="133"/>
        <v/>
      </c>
      <c r="AA228" s="65" t="str">
        <f t="shared" si="134"/>
        <v/>
      </c>
      <c r="AB228" s="65" t="str">
        <f t="shared" si="135"/>
        <v/>
      </c>
      <c r="AC228" s="65" t="str">
        <f t="shared" si="136"/>
        <v/>
      </c>
      <c r="AD228" s="84" t="str">
        <f t="shared" si="137"/>
        <v/>
      </c>
      <c r="AE228" s="85" t="str">
        <f t="shared" si="138"/>
        <v/>
      </c>
      <c r="AF228" s="85" t="str">
        <f t="shared" si="139"/>
        <v/>
      </c>
      <c r="AG228" s="86" t="str">
        <f t="shared" si="140"/>
        <v/>
      </c>
      <c r="AH228" s="87" t="str">
        <f t="shared" si="141"/>
        <v/>
      </c>
      <c r="AI228" s="84" t="str">
        <f t="shared" si="142"/>
        <v/>
      </c>
      <c r="AJ228" s="84" t="str">
        <f t="shared" si="143"/>
        <v/>
      </c>
      <c r="AK228" s="88" t="str">
        <f t="shared" si="144"/>
        <v/>
      </c>
      <c r="AL228" s="65" t="str">
        <f t="shared" si="145"/>
        <v/>
      </c>
      <c r="AM228" s="84" t="str">
        <f t="shared" si="146"/>
        <v/>
      </c>
      <c r="AN228" s="85" t="str">
        <f t="shared" si="147"/>
        <v/>
      </c>
      <c r="AO228" s="85" t="str">
        <f t="shared" si="148"/>
        <v/>
      </c>
      <c r="AP228" s="86" t="str">
        <f t="shared" si="149"/>
        <v/>
      </c>
    </row>
    <row r="229" spans="1:42" s="76" customFormat="1" x14ac:dyDescent="0.25">
      <c r="A229" s="78">
        <f t="shared" si="124"/>
        <v>223</v>
      </c>
      <c r="B229" s="79"/>
      <c r="C229" s="79"/>
      <c r="D229" s="61"/>
      <c r="E229" s="180" t="str">
        <f>_xlfn.IFNA(HLOOKUP(TEXT(C229,"#"),Table_Conduit[#All],2,FALSE),"")</f>
        <v/>
      </c>
      <c r="F229" s="63" t="str">
        <f t="shared" si="125"/>
        <v/>
      </c>
      <c r="G229" s="61"/>
      <c r="H229" s="180" t="str">
        <f>_xlfn.IFNA(IF(HLOOKUP(TEXT(C229,"#"),Table_BoxMaterial[#All],2,FALSE)=0,"",HLOOKUP(TEXT(C229,"#"),Table_BoxMaterial[#All],2,FALSE)),"")</f>
        <v/>
      </c>
      <c r="I229" s="183" t="str">
        <f>_xlfn.IFNA(HLOOKUP(TEXT(C229,"#"),Table_MountingKits[#All],2,FALSE),"")</f>
        <v/>
      </c>
      <c r="J229" s="183" t="str">
        <f>_xlfn.IFNA(HLOOKUP(H229,Table_BoxColors[#All],2,FALSE),"")</f>
        <v/>
      </c>
      <c r="K229" s="61" t="str">
        <f t="shared" si="126"/>
        <v/>
      </c>
      <c r="L229" s="64" t="str">
        <f t="shared" si="127"/>
        <v/>
      </c>
      <c r="M229" s="185" t="str">
        <f>_xlfn.IFNA("E-"&amp;VLOOKUP(C229,Table_PN_DeviceType[],2,TRUE),"")&amp;IF(D229&lt;&gt;"",IF(D229&gt;99,D229,IF(D229&gt;9,"0"&amp;D229,"00"&amp;D229))&amp;VLOOKUP(E229,Table_PN_ConduitSize[],2,FALSE)&amp;VLOOKUP(F229,Table_PN_ConduitColor[],2,FALSE)&amp;IF(G229&lt;10,"0"&amp;G229,G229)&amp;VLOOKUP(H229,Table_PN_BoxMaterial[],2,FALSE)&amp;IF(I229&lt;&gt;"",VLOOKUP(I229,Table_PN_MountingKit[],2,FALSE)&amp;IF(OR(J229="Yes"),VLOOKUP(F229,Table_PN_BoxColor[],2,FALSE),"")&amp;VLOOKUP(K229,Table_PN_CircuitBreaker[],2,FALSE),""),"")</f>
        <v/>
      </c>
      <c r="N229" s="65"/>
      <c r="O229" s="65"/>
      <c r="P229" s="65"/>
      <c r="Q229" s="65"/>
      <c r="R229" s="65"/>
      <c r="S229" s="170" t="str">
        <f>IFERROR(VLOOKUP(C229,Table_DevicePN[],2,FALSE),"")</f>
        <v/>
      </c>
      <c r="T229" s="66" t="str">
        <f t="shared" si="128"/>
        <v/>
      </c>
      <c r="U229" s="80"/>
      <c r="V229" s="81" t="str">
        <f t="shared" si="129"/>
        <v/>
      </c>
      <c r="W229" s="65" t="str">
        <f t="shared" si="130"/>
        <v/>
      </c>
      <c r="X229" s="65" t="str">
        <f t="shared" si="131"/>
        <v/>
      </c>
      <c r="Y229" s="82" t="str">
        <f t="shared" si="132"/>
        <v/>
      </c>
      <c r="Z229" s="83" t="str">
        <f t="shared" si="133"/>
        <v/>
      </c>
      <c r="AA229" s="65" t="str">
        <f t="shared" si="134"/>
        <v/>
      </c>
      <c r="AB229" s="65" t="str">
        <f t="shared" si="135"/>
        <v/>
      </c>
      <c r="AC229" s="65" t="str">
        <f t="shared" si="136"/>
        <v/>
      </c>
      <c r="AD229" s="84" t="str">
        <f t="shared" si="137"/>
        <v/>
      </c>
      <c r="AE229" s="85" t="str">
        <f t="shared" si="138"/>
        <v/>
      </c>
      <c r="AF229" s="85" t="str">
        <f t="shared" si="139"/>
        <v/>
      </c>
      <c r="AG229" s="86" t="str">
        <f t="shared" si="140"/>
        <v/>
      </c>
      <c r="AH229" s="87" t="str">
        <f t="shared" si="141"/>
        <v/>
      </c>
      <c r="AI229" s="84" t="str">
        <f t="shared" si="142"/>
        <v/>
      </c>
      <c r="AJ229" s="84" t="str">
        <f t="shared" si="143"/>
        <v/>
      </c>
      <c r="AK229" s="88" t="str">
        <f t="shared" si="144"/>
        <v/>
      </c>
      <c r="AL229" s="65" t="str">
        <f t="shared" si="145"/>
        <v/>
      </c>
      <c r="AM229" s="84" t="str">
        <f t="shared" si="146"/>
        <v/>
      </c>
      <c r="AN229" s="85" t="str">
        <f t="shared" si="147"/>
        <v/>
      </c>
      <c r="AO229" s="85" t="str">
        <f t="shared" si="148"/>
        <v/>
      </c>
      <c r="AP229" s="86" t="str">
        <f t="shared" si="149"/>
        <v/>
      </c>
    </row>
    <row r="230" spans="1:42" s="76" customFormat="1" x14ac:dyDescent="0.25">
      <c r="A230" s="78">
        <f t="shared" si="124"/>
        <v>224</v>
      </c>
      <c r="B230" s="79"/>
      <c r="C230" s="79"/>
      <c r="D230" s="61"/>
      <c r="E230" s="180" t="str">
        <f>_xlfn.IFNA(HLOOKUP(TEXT(C230,"#"),Table_Conduit[#All],2,FALSE),"")</f>
        <v/>
      </c>
      <c r="F230" s="63" t="str">
        <f t="shared" si="125"/>
        <v/>
      </c>
      <c r="G230" s="61"/>
      <c r="H230" s="180" t="str">
        <f>_xlfn.IFNA(IF(HLOOKUP(TEXT(C230,"#"),Table_BoxMaterial[#All],2,FALSE)=0,"",HLOOKUP(TEXT(C230,"#"),Table_BoxMaterial[#All],2,FALSE)),"")</f>
        <v/>
      </c>
      <c r="I230" s="183" t="str">
        <f>_xlfn.IFNA(HLOOKUP(TEXT(C230,"#"),Table_MountingKits[#All],2,FALSE),"")</f>
        <v/>
      </c>
      <c r="J230" s="183" t="str">
        <f>_xlfn.IFNA(HLOOKUP(H230,Table_BoxColors[#All],2,FALSE),"")</f>
        <v/>
      </c>
      <c r="K230" s="61" t="str">
        <f t="shared" si="126"/>
        <v/>
      </c>
      <c r="L230" s="64" t="str">
        <f t="shared" si="127"/>
        <v/>
      </c>
      <c r="M230" s="185" t="str">
        <f>_xlfn.IFNA("E-"&amp;VLOOKUP(C230,Table_PN_DeviceType[],2,TRUE),"")&amp;IF(D230&lt;&gt;"",IF(D230&gt;99,D230,IF(D230&gt;9,"0"&amp;D230,"00"&amp;D230))&amp;VLOOKUP(E230,Table_PN_ConduitSize[],2,FALSE)&amp;VLOOKUP(F230,Table_PN_ConduitColor[],2,FALSE)&amp;IF(G230&lt;10,"0"&amp;G230,G230)&amp;VLOOKUP(H230,Table_PN_BoxMaterial[],2,FALSE)&amp;IF(I230&lt;&gt;"",VLOOKUP(I230,Table_PN_MountingKit[],2,FALSE)&amp;IF(OR(J230="Yes"),VLOOKUP(F230,Table_PN_BoxColor[],2,FALSE),"")&amp;VLOOKUP(K230,Table_PN_CircuitBreaker[],2,FALSE),""),"")</f>
        <v/>
      </c>
      <c r="N230" s="65"/>
      <c r="O230" s="65"/>
      <c r="P230" s="65"/>
      <c r="Q230" s="65"/>
      <c r="R230" s="65"/>
      <c r="S230" s="170" t="str">
        <f>IFERROR(VLOOKUP(C230,Table_DevicePN[],2,FALSE),"")</f>
        <v/>
      </c>
      <c r="T230" s="66" t="str">
        <f t="shared" si="128"/>
        <v/>
      </c>
      <c r="U230" s="80"/>
      <c r="V230" s="81" t="str">
        <f t="shared" si="129"/>
        <v/>
      </c>
      <c r="W230" s="65" t="str">
        <f t="shared" si="130"/>
        <v/>
      </c>
      <c r="X230" s="65" t="str">
        <f t="shared" si="131"/>
        <v/>
      </c>
      <c r="Y230" s="82" t="str">
        <f t="shared" si="132"/>
        <v/>
      </c>
      <c r="Z230" s="83" t="str">
        <f t="shared" si="133"/>
        <v/>
      </c>
      <c r="AA230" s="65" t="str">
        <f t="shared" si="134"/>
        <v/>
      </c>
      <c r="AB230" s="65" t="str">
        <f t="shared" si="135"/>
        <v/>
      </c>
      <c r="AC230" s="65" t="str">
        <f t="shared" si="136"/>
        <v/>
      </c>
      <c r="AD230" s="84" t="str">
        <f t="shared" si="137"/>
        <v/>
      </c>
      <c r="AE230" s="85" t="str">
        <f t="shared" si="138"/>
        <v/>
      </c>
      <c r="AF230" s="85" t="str">
        <f t="shared" si="139"/>
        <v/>
      </c>
      <c r="AG230" s="86" t="str">
        <f t="shared" si="140"/>
        <v/>
      </c>
      <c r="AH230" s="87" t="str">
        <f t="shared" si="141"/>
        <v/>
      </c>
      <c r="AI230" s="84" t="str">
        <f t="shared" si="142"/>
        <v/>
      </c>
      <c r="AJ230" s="84" t="str">
        <f t="shared" si="143"/>
        <v/>
      </c>
      <c r="AK230" s="88" t="str">
        <f t="shared" si="144"/>
        <v/>
      </c>
      <c r="AL230" s="65" t="str">
        <f t="shared" si="145"/>
        <v/>
      </c>
      <c r="AM230" s="84" t="str">
        <f t="shared" si="146"/>
        <v/>
      </c>
      <c r="AN230" s="85" t="str">
        <f t="shared" si="147"/>
        <v/>
      </c>
      <c r="AO230" s="85" t="str">
        <f t="shared" si="148"/>
        <v/>
      </c>
      <c r="AP230" s="86" t="str">
        <f t="shared" si="149"/>
        <v/>
      </c>
    </row>
    <row r="231" spans="1:42" s="76" customFormat="1" x14ac:dyDescent="0.25">
      <c r="A231" s="78">
        <f t="shared" si="124"/>
        <v>225</v>
      </c>
      <c r="B231" s="79"/>
      <c r="C231" s="79"/>
      <c r="D231" s="61"/>
      <c r="E231" s="180" t="str">
        <f>_xlfn.IFNA(HLOOKUP(TEXT(C231,"#"),Table_Conduit[#All],2,FALSE),"")</f>
        <v/>
      </c>
      <c r="F231" s="63" t="str">
        <f t="shared" si="125"/>
        <v/>
      </c>
      <c r="G231" s="61"/>
      <c r="H231" s="180" t="str">
        <f>_xlfn.IFNA(IF(HLOOKUP(TEXT(C231,"#"),Table_BoxMaterial[#All],2,FALSE)=0,"",HLOOKUP(TEXT(C231,"#"),Table_BoxMaterial[#All],2,FALSE)),"")</f>
        <v/>
      </c>
      <c r="I231" s="183" t="str">
        <f>_xlfn.IFNA(HLOOKUP(TEXT(C231,"#"),Table_MountingKits[#All],2,FALSE),"")</f>
        <v/>
      </c>
      <c r="J231" s="183" t="str">
        <f>_xlfn.IFNA(HLOOKUP(H231,Table_BoxColors[#All],2,FALSE),"")</f>
        <v/>
      </c>
      <c r="K231" s="61" t="str">
        <f t="shared" si="126"/>
        <v/>
      </c>
      <c r="L231" s="64" t="str">
        <f t="shared" si="127"/>
        <v/>
      </c>
      <c r="M231" s="185" t="str">
        <f>_xlfn.IFNA("E-"&amp;VLOOKUP(C231,Table_PN_DeviceType[],2,TRUE),"")&amp;IF(D231&lt;&gt;"",IF(D231&gt;99,D231,IF(D231&gt;9,"0"&amp;D231,"00"&amp;D231))&amp;VLOOKUP(E231,Table_PN_ConduitSize[],2,FALSE)&amp;VLOOKUP(F231,Table_PN_ConduitColor[],2,FALSE)&amp;IF(G231&lt;10,"0"&amp;G231,G231)&amp;VLOOKUP(H231,Table_PN_BoxMaterial[],2,FALSE)&amp;IF(I231&lt;&gt;"",VLOOKUP(I231,Table_PN_MountingKit[],2,FALSE)&amp;IF(OR(J231="Yes"),VLOOKUP(F231,Table_PN_BoxColor[],2,FALSE),"")&amp;VLOOKUP(K231,Table_PN_CircuitBreaker[],2,FALSE),""),"")</f>
        <v/>
      </c>
      <c r="N231" s="65"/>
      <c r="O231" s="65"/>
      <c r="P231" s="65"/>
      <c r="Q231" s="65"/>
      <c r="R231" s="65"/>
      <c r="S231" s="170" t="str">
        <f>IFERROR(VLOOKUP(C231,Table_DevicePN[],2,FALSE),"")</f>
        <v/>
      </c>
      <c r="T231" s="66" t="str">
        <f t="shared" si="128"/>
        <v/>
      </c>
      <c r="U231" s="80"/>
      <c r="V231" s="81" t="str">
        <f t="shared" si="129"/>
        <v/>
      </c>
      <c r="W231" s="65" t="str">
        <f t="shared" si="130"/>
        <v/>
      </c>
      <c r="X231" s="65" t="str">
        <f t="shared" si="131"/>
        <v/>
      </c>
      <c r="Y231" s="82" t="str">
        <f t="shared" si="132"/>
        <v/>
      </c>
      <c r="Z231" s="83" t="str">
        <f t="shared" si="133"/>
        <v/>
      </c>
      <c r="AA231" s="65" t="str">
        <f t="shared" si="134"/>
        <v/>
      </c>
      <c r="AB231" s="65" t="str">
        <f t="shared" si="135"/>
        <v/>
      </c>
      <c r="AC231" s="65" t="str">
        <f t="shared" si="136"/>
        <v/>
      </c>
      <c r="AD231" s="84" t="str">
        <f t="shared" si="137"/>
        <v/>
      </c>
      <c r="AE231" s="85" t="str">
        <f t="shared" si="138"/>
        <v/>
      </c>
      <c r="AF231" s="85" t="str">
        <f t="shared" si="139"/>
        <v/>
      </c>
      <c r="AG231" s="86" t="str">
        <f t="shared" si="140"/>
        <v/>
      </c>
      <c r="AH231" s="87" t="str">
        <f t="shared" si="141"/>
        <v/>
      </c>
      <c r="AI231" s="84" t="str">
        <f t="shared" si="142"/>
        <v/>
      </c>
      <c r="AJ231" s="84" t="str">
        <f t="shared" si="143"/>
        <v/>
      </c>
      <c r="AK231" s="88" t="str">
        <f t="shared" si="144"/>
        <v/>
      </c>
      <c r="AL231" s="65" t="str">
        <f t="shared" si="145"/>
        <v/>
      </c>
      <c r="AM231" s="84" t="str">
        <f t="shared" si="146"/>
        <v/>
      </c>
      <c r="AN231" s="85" t="str">
        <f t="shared" si="147"/>
        <v/>
      </c>
      <c r="AO231" s="85" t="str">
        <f t="shared" si="148"/>
        <v/>
      </c>
      <c r="AP231" s="86" t="str">
        <f t="shared" si="149"/>
        <v/>
      </c>
    </row>
    <row r="232" spans="1:42" s="76" customFormat="1" x14ac:dyDescent="0.25">
      <c r="A232" s="78">
        <f t="shared" si="124"/>
        <v>226</v>
      </c>
      <c r="B232" s="79"/>
      <c r="C232" s="79"/>
      <c r="D232" s="61"/>
      <c r="E232" s="180" t="str">
        <f>_xlfn.IFNA(HLOOKUP(TEXT(C232,"#"),Table_Conduit[#All],2,FALSE),"")</f>
        <v/>
      </c>
      <c r="F232" s="63" t="str">
        <f t="shared" si="125"/>
        <v/>
      </c>
      <c r="G232" s="61"/>
      <c r="H232" s="180" t="str">
        <f>_xlfn.IFNA(IF(HLOOKUP(TEXT(C232,"#"),Table_BoxMaterial[#All],2,FALSE)=0,"",HLOOKUP(TEXT(C232,"#"),Table_BoxMaterial[#All],2,FALSE)),"")</f>
        <v/>
      </c>
      <c r="I232" s="183" t="str">
        <f>_xlfn.IFNA(HLOOKUP(TEXT(C232,"#"),Table_MountingKits[#All],2,FALSE),"")</f>
        <v/>
      </c>
      <c r="J232" s="183" t="str">
        <f>_xlfn.IFNA(HLOOKUP(H232,Table_BoxColors[#All],2,FALSE),"")</f>
        <v/>
      </c>
      <c r="K232" s="61" t="str">
        <f t="shared" si="126"/>
        <v/>
      </c>
      <c r="L232" s="64" t="str">
        <f t="shared" si="127"/>
        <v/>
      </c>
      <c r="M232" s="185" t="str">
        <f>_xlfn.IFNA("E-"&amp;VLOOKUP(C232,Table_PN_DeviceType[],2,TRUE),"")&amp;IF(D232&lt;&gt;"",IF(D232&gt;99,D232,IF(D232&gt;9,"0"&amp;D232,"00"&amp;D232))&amp;VLOOKUP(E232,Table_PN_ConduitSize[],2,FALSE)&amp;VLOOKUP(F232,Table_PN_ConduitColor[],2,FALSE)&amp;IF(G232&lt;10,"0"&amp;G232,G232)&amp;VLOOKUP(H232,Table_PN_BoxMaterial[],2,FALSE)&amp;IF(I232&lt;&gt;"",VLOOKUP(I232,Table_PN_MountingKit[],2,FALSE)&amp;IF(OR(J232="Yes"),VLOOKUP(F232,Table_PN_BoxColor[],2,FALSE),"")&amp;VLOOKUP(K232,Table_PN_CircuitBreaker[],2,FALSE),""),"")</f>
        <v/>
      </c>
      <c r="N232" s="65"/>
      <c r="O232" s="65"/>
      <c r="P232" s="65"/>
      <c r="Q232" s="65"/>
      <c r="R232" s="65"/>
      <c r="S232" s="170" t="str">
        <f>IFERROR(VLOOKUP(C232,Table_DevicePN[],2,FALSE),"")</f>
        <v/>
      </c>
      <c r="T232" s="66" t="str">
        <f t="shared" si="128"/>
        <v/>
      </c>
      <c r="U232" s="80"/>
      <c r="V232" s="81" t="str">
        <f t="shared" si="129"/>
        <v/>
      </c>
      <c r="W232" s="65" t="str">
        <f t="shared" si="130"/>
        <v/>
      </c>
      <c r="X232" s="65" t="str">
        <f t="shared" si="131"/>
        <v/>
      </c>
      <c r="Y232" s="82" t="str">
        <f t="shared" si="132"/>
        <v/>
      </c>
      <c r="Z232" s="83" t="str">
        <f t="shared" si="133"/>
        <v/>
      </c>
      <c r="AA232" s="65" t="str">
        <f t="shared" si="134"/>
        <v/>
      </c>
      <c r="AB232" s="65" t="str">
        <f t="shared" si="135"/>
        <v/>
      </c>
      <c r="AC232" s="65" t="str">
        <f t="shared" si="136"/>
        <v/>
      </c>
      <c r="AD232" s="84" t="str">
        <f t="shared" si="137"/>
        <v/>
      </c>
      <c r="AE232" s="85" t="str">
        <f t="shared" si="138"/>
        <v/>
      </c>
      <c r="AF232" s="85" t="str">
        <f t="shared" si="139"/>
        <v/>
      </c>
      <c r="AG232" s="86" t="str">
        <f t="shared" si="140"/>
        <v/>
      </c>
      <c r="AH232" s="87" t="str">
        <f t="shared" si="141"/>
        <v/>
      </c>
      <c r="AI232" s="84" t="str">
        <f t="shared" si="142"/>
        <v/>
      </c>
      <c r="AJ232" s="84" t="str">
        <f t="shared" si="143"/>
        <v/>
      </c>
      <c r="AK232" s="88" t="str">
        <f t="shared" si="144"/>
        <v/>
      </c>
      <c r="AL232" s="65" t="str">
        <f t="shared" si="145"/>
        <v/>
      </c>
      <c r="AM232" s="84" t="str">
        <f t="shared" si="146"/>
        <v/>
      </c>
      <c r="AN232" s="85" t="str">
        <f t="shared" si="147"/>
        <v/>
      </c>
      <c r="AO232" s="85" t="str">
        <f t="shared" si="148"/>
        <v/>
      </c>
      <c r="AP232" s="86" t="str">
        <f t="shared" si="149"/>
        <v/>
      </c>
    </row>
    <row r="233" spans="1:42" s="76" customFormat="1" x14ac:dyDescent="0.25">
      <c r="A233" s="78">
        <f t="shared" si="124"/>
        <v>227</v>
      </c>
      <c r="B233" s="79"/>
      <c r="C233" s="79"/>
      <c r="D233" s="61"/>
      <c r="E233" s="180" t="str">
        <f>_xlfn.IFNA(HLOOKUP(TEXT(C233,"#"),Table_Conduit[#All],2,FALSE),"")</f>
        <v/>
      </c>
      <c r="F233" s="63" t="str">
        <f t="shared" si="125"/>
        <v/>
      </c>
      <c r="G233" s="61"/>
      <c r="H233" s="180" t="str">
        <f>_xlfn.IFNA(IF(HLOOKUP(TEXT(C233,"#"),Table_BoxMaterial[#All],2,FALSE)=0,"",HLOOKUP(TEXT(C233,"#"),Table_BoxMaterial[#All],2,FALSE)),"")</f>
        <v/>
      </c>
      <c r="I233" s="183" t="str">
        <f>_xlfn.IFNA(HLOOKUP(TEXT(C233,"#"),Table_MountingKits[#All],2,FALSE),"")</f>
        <v/>
      </c>
      <c r="J233" s="183" t="str">
        <f>_xlfn.IFNA(HLOOKUP(H233,Table_BoxColors[#All],2,FALSE),"")</f>
        <v/>
      </c>
      <c r="K233" s="61" t="str">
        <f t="shared" si="126"/>
        <v/>
      </c>
      <c r="L233" s="64" t="str">
        <f t="shared" si="127"/>
        <v/>
      </c>
      <c r="M233" s="185" t="str">
        <f>_xlfn.IFNA("E-"&amp;VLOOKUP(C233,Table_PN_DeviceType[],2,TRUE),"")&amp;IF(D233&lt;&gt;"",IF(D233&gt;99,D233,IF(D233&gt;9,"0"&amp;D233,"00"&amp;D233))&amp;VLOOKUP(E233,Table_PN_ConduitSize[],2,FALSE)&amp;VLOOKUP(F233,Table_PN_ConduitColor[],2,FALSE)&amp;IF(G233&lt;10,"0"&amp;G233,G233)&amp;VLOOKUP(H233,Table_PN_BoxMaterial[],2,FALSE)&amp;IF(I233&lt;&gt;"",VLOOKUP(I233,Table_PN_MountingKit[],2,FALSE)&amp;IF(OR(J233="Yes"),VLOOKUP(F233,Table_PN_BoxColor[],2,FALSE),"")&amp;VLOOKUP(K233,Table_PN_CircuitBreaker[],2,FALSE),""),"")</f>
        <v/>
      </c>
      <c r="N233" s="65"/>
      <c r="O233" s="65"/>
      <c r="P233" s="65"/>
      <c r="Q233" s="65"/>
      <c r="R233" s="65"/>
      <c r="S233" s="170" t="str">
        <f>IFERROR(VLOOKUP(C233,Table_DevicePN[],2,FALSE),"")</f>
        <v/>
      </c>
      <c r="T233" s="66" t="str">
        <f t="shared" si="128"/>
        <v/>
      </c>
      <c r="U233" s="80"/>
      <c r="V233" s="81" t="str">
        <f t="shared" si="129"/>
        <v/>
      </c>
      <c r="W233" s="65" t="str">
        <f t="shared" si="130"/>
        <v/>
      </c>
      <c r="X233" s="65" t="str">
        <f t="shared" si="131"/>
        <v/>
      </c>
      <c r="Y233" s="82" t="str">
        <f t="shared" si="132"/>
        <v/>
      </c>
      <c r="Z233" s="83" t="str">
        <f t="shared" si="133"/>
        <v/>
      </c>
      <c r="AA233" s="65" t="str">
        <f t="shared" si="134"/>
        <v/>
      </c>
      <c r="AB233" s="65" t="str">
        <f t="shared" si="135"/>
        <v/>
      </c>
      <c r="AC233" s="65" t="str">
        <f t="shared" si="136"/>
        <v/>
      </c>
      <c r="AD233" s="84" t="str">
        <f t="shared" si="137"/>
        <v/>
      </c>
      <c r="AE233" s="85" t="str">
        <f t="shared" si="138"/>
        <v/>
      </c>
      <c r="AF233" s="85" t="str">
        <f t="shared" si="139"/>
        <v/>
      </c>
      <c r="AG233" s="86" t="str">
        <f t="shared" si="140"/>
        <v/>
      </c>
      <c r="AH233" s="87" t="str">
        <f t="shared" si="141"/>
        <v/>
      </c>
      <c r="AI233" s="84" t="str">
        <f t="shared" si="142"/>
        <v/>
      </c>
      <c r="AJ233" s="84" t="str">
        <f t="shared" si="143"/>
        <v/>
      </c>
      <c r="AK233" s="88" t="str">
        <f t="shared" si="144"/>
        <v/>
      </c>
      <c r="AL233" s="65" t="str">
        <f t="shared" si="145"/>
        <v/>
      </c>
      <c r="AM233" s="84" t="str">
        <f t="shared" si="146"/>
        <v/>
      </c>
      <c r="AN233" s="85" t="str">
        <f t="shared" si="147"/>
        <v/>
      </c>
      <c r="AO233" s="85" t="str">
        <f t="shared" si="148"/>
        <v/>
      </c>
      <c r="AP233" s="86" t="str">
        <f t="shared" si="149"/>
        <v/>
      </c>
    </row>
    <row r="234" spans="1:42" s="76" customFormat="1" x14ac:dyDescent="0.25">
      <c r="A234" s="78">
        <f t="shared" si="124"/>
        <v>228</v>
      </c>
      <c r="B234" s="79"/>
      <c r="C234" s="79"/>
      <c r="D234" s="61"/>
      <c r="E234" s="180" t="str">
        <f>_xlfn.IFNA(HLOOKUP(TEXT(C234,"#"),Table_Conduit[#All],2,FALSE),"")</f>
        <v/>
      </c>
      <c r="F234" s="63" t="str">
        <f t="shared" si="125"/>
        <v/>
      </c>
      <c r="G234" s="61"/>
      <c r="H234" s="180" t="str">
        <f>_xlfn.IFNA(IF(HLOOKUP(TEXT(C234,"#"),Table_BoxMaterial[#All],2,FALSE)=0,"",HLOOKUP(TEXT(C234,"#"),Table_BoxMaterial[#All],2,FALSE)),"")</f>
        <v/>
      </c>
      <c r="I234" s="183" t="str">
        <f>_xlfn.IFNA(HLOOKUP(TEXT(C234,"#"),Table_MountingKits[#All],2,FALSE),"")</f>
        <v/>
      </c>
      <c r="J234" s="183" t="str">
        <f>_xlfn.IFNA(HLOOKUP(H234,Table_BoxColors[#All],2,FALSE),"")</f>
        <v/>
      </c>
      <c r="K234" s="61" t="str">
        <f t="shared" si="126"/>
        <v/>
      </c>
      <c r="L234" s="64" t="str">
        <f t="shared" si="127"/>
        <v/>
      </c>
      <c r="M234" s="185" t="str">
        <f>_xlfn.IFNA("E-"&amp;VLOOKUP(C234,Table_PN_DeviceType[],2,TRUE),"")&amp;IF(D234&lt;&gt;"",IF(D234&gt;99,D234,IF(D234&gt;9,"0"&amp;D234,"00"&amp;D234))&amp;VLOOKUP(E234,Table_PN_ConduitSize[],2,FALSE)&amp;VLOOKUP(F234,Table_PN_ConduitColor[],2,FALSE)&amp;IF(G234&lt;10,"0"&amp;G234,G234)&amp;VLOOKUP(H234,Table_PN_BoxMaterial[],2,FALSE)&amp;IF(I234&lt;&gt;"",VLOOKUP(I234,Table_PN_MountingKit[],2,FALSE)&amp;IF(OR(J234="Yes"),VLOOKUP(F234,Table_PN_BoxColor[],2,FALSE),"")&amp;VLOOKUP(K234,Table_PN_CircuitBreaker[],2,FALSE),""),"")</f>
        <v/>
      </c>
      <c r="N234" s="65"/>
      <c r="O234" s="65"/>
      <c r="P234" s="65"/>
      <c r="Q234" s="65"/>
      <c r="R234" s="65"/>
      <c r="S234" s="170" t="str">
        <f>IFERROR(VLOOKUP(C234,Table_DevicePN[],2,FALSE),"")</f>
        <v/>
      </c>
      <c r="T234" s="66" t="str">
        <f t="shared" si="128"/>
        <v/>
      </c>
      <c r="U234" s="80"/>
      <c r="V234" s="81" t="str">
        <f t="shared" si="129"/>
        <v/>
      </c>
      <c r="W234" s="65" t="str">
        <f t="shared" si="130"/>
        <v/>
      </c>
      <c r="X234" s="65" t="str">
        <f t="shared" si="131"/>
        <v/>
      </c>
      <c r="Y234" s="82" t="str">
        <f t="shared" si="132"/>
        <v/>
      </c>
      <c r="Z234" s="83" t="str">
        <f t="shared" si="133"/>
        <v/>
      </c>
      <c r="AA234" s="65" t="str">
        <f t="shared" si="134"/>
        <v/>
      </c>
      <c r="AB234" s="65" t="str">
        <f t="shared" si="135"/>
        <v/>
      </c>
      <c r="AC234" s="65" t="str">
        <f t="shared" si="136"/>
        <v/>
      </c>
      <c r="AD234" s="84" t="str">
        <f t="shared" si="137"/>
        <v/>
      </c>
      <c r="AE234" s="85" t="str">
        <f t="shared" si="138"/>
        <v/>
      </c>
      <c r="AF234" s="85" t="str">
        <f t="shared" si="139"/>
        <v/>
      </c>
      <c r="AG234" s="86" t="str">
        <f t="shared" si="140"/>
        <v/>
      </c>
      <c r="AH234" s="87" t="str">
        <f t="shared" si="141"/>
        <v/>
      </c>
      <c r="AI234" s="84" t="str">
        <f t="shared" si="142"/>
        <v/>
      </c>
      <c r="AJ234" s="84" t="str">
        <f t="shared" si="143"/>
        <v/>
      </c>
      <c r="AK234" s="88" t="str">
        <f t="shared" si="144"/>
        <v/>
      </c>
      <c r="AL234" s="65" t="str">
        <f t="shared" si="145"/>
        <v/>
      </c>
      <c r="AM234" s="84" t="str">
        <f t="shared" si="146"/>
        <v/>
      </c>
      <c r="AN234" s="85" t="str">
        <f t="shared" si="147"/>
        <v/>
      </c>
      <c r="AO234" s="85" t="str">
        <f t="shared" si="148"/>
        <v/>
      </c>
      <c r="AP234" s="86" t="str">
        <f t="shared" si="149"/>
        <v/>
      </c>
    </row>
    <row r="235" spans="1:42" s="76" customFormat="1" x14ac:dyDescent="0.25">
      <c r="A235" s="78">
        <f t="shared" si="124"/>
        <v>229</v>
      </c>
      <c r="B235" s="79"/>
      <c r="C235" s="79"/>
      <c r="D235" s="61"/>
      <c r="E235" s="180" t="str">
        <f>_xlfn.IFNA(HLOOKUP(TEXT(C235,"#"),Table_Conduit[#All],2,FALSE),"")</f>
        <v/>
      </c>
      <c r="F235" s="63" t="str">
        <f t="shared" si="125"/>
        <v/>
      </c>
      <c r="G235" s="61"/>
      <c r="H235" s="180" t="str">
        <f>_xlfn.IFNA(IF(HLOOKUP(TEXT(C235,"#"),Table_BoxMaterial[#All],2,FALSE)=0,"",HLOOKUP(TEXT(C235,"#"),Table_BoxMaterial[#All],2,FALSE)),"")</f>
        <v/>
      </c>
      <c r="I235" s="183" t="str">
        <f>_xlfn.IFNA(HLOOKUP(TEXT(C235,"#"),Table_MountingKits[#All],2,FALSE),"")</f>
        <v/>
      </c>
      <c r="J235" s="183" t="str">
        <f>_xlfn.IFNA(HLOOKUP(H235,Table_BoxColors[#All],2,FALSE),"")</f>
        <v/>
      </c>
      <c r="K235" s="61" t="str">
        <f t="shared" si="126"/>
        <v/>
      </c>
      <c r="L235" s="64" t="str">
        <f t="shared" si="127"/>
        <v/>
      </c>
      <c r="M235" s="185" t="str">
        <f>_xlfn.IFNA("E-"&amp;VLOOKUP(C235,Table_PN_DeviceType[],2,TRUE),"")&amp;IF(D235&lt;&gt;"",IF(D235&gt;99,D235,IF(D235&gt;9,"0"&amp;D235,"00"&amp;D235))&amp;VLOOKUP(E235,Table_PN_ConduitSize[],2,FALSE)&amp;VLOOKUP(F235,Table_PN_ConduitColor[],2,FALSE)&amp;IF(G235&lt;10,"0"&amp;G235,G235)&amp;VLOOKUP(H235,Table_PN_BoxMaterial[],2,FALSE)&amp;IF(I235&lt;&gt;"",VLOOKUP(I235,Table_PN_MountingKit[],2,FALSE)&amp;IF(OR(J235="Yes"),VLOOKUP(F235,Table_PN_BoxColor[],2,FALSE),"")&amp;VLOOKUP(K235,Table_PN_CircuitBreaker[],2,FALSE),""),"")</f>
        <v/>
      </c>
      <c r="N235" s="65"/>
      <c r="O235" s="65"/>
      <c r="P235" s="65"/>
      <c r="Q235" s="65"/>
      <c r="R235" s="65"/>
      <c r="S235" s="170" t="str">
        <f>IFERROR(VLOOKUP(C235,Table_DevicePN[],2,FALSE),"")</f>
        <v/>
      </c>
      <c r="T235" s="66" t="str">
        <f t="shared" si="128"/>
        <v/>
      </c>
      <c r="U235" s="80"/>
      <c r="V235" s="81" t="str">
        <f t="shared" si="129"/>
        <v/>
      </c>
      <c r="W235" s="65" t="str">
        <f t="shared" si="130"/>
        <v/>
      </c>
      <c r="X235" s="65" t="str">
        <f t="shared" si="131"/>
        <v/>
      </c>
      <c r="Y235" s="82" t="str">
        <f t="shared" si="132"/>
        <v/>
      </c>
      <c r="Z235" s="83" t="str">
        <f t="shared" si="133"/>
        <v/>
      </c>
      <c r="AA235" s="65" t="str">
        <f t="shared" si="134"/>
        <v/>
      </c>
      <c r="AB235" s="65" t="str">
        <f t="shared" si="135"/>
        <v/>
      </c>
      <c r="AC235" s="65" t="str">
        <f t="shared" si="136"/>
        <v/>
      </c>
      <c r="AD235" s="84" t="str">
        <f t="shared" si="137"/>
        <v/>
      </c>
      <c r="AE235" s="85" t="str">
        <f t="shared" si="138"/>
        <v/>
      </c>
      <c r="AF235" s="85" t="str">
        <f t="shared" si="139"/>
        <v/>
      </c>
      <c r="AG235" s="86" t="str">
        <f t="shared" si="140"/>
        <v/>
      </c>
      <c r="AH235" s="87" t="str">
        <f t="shared" si="141"/>
        <v/>
      </c>
      <c r="AI235" s="84" t="str">
        <f t="shared" si="142"/>
        <v/>
      </c>
      <c r="AJ235" s="84" t="str">
        <f t="shared" si="143"/>
        <v/>
      </c>
      <c r="AK235" s="88" t="str">
        <f t="shared" si="144"/>
        <v/>
      </c>
      <c r="AL235" s="65" t="str">
        <f t="shared" si="145"/>
        <v/>
      </c>
      <c r="AM235" s="84" t="str">
        <f t="shared" si="146"/>
        <v/>
      </c>
      <c r="AN235" s="85" t="str">
        <f t="shared" si="147"/>
        <v/>
      </c>
      <c r="AO235" s="85" t="str">
        <f t="shared" si="148"/>
        <v/>
      </c>
      <c r="AP235" s="86" t="str">
        <f t="shared" si="149"/>
        <v/>
      </c>
    </row>
    <row r="236" spans="1:42" s="76" customFormat="1" x14ac:dyDescent="0.25">
      <c r="A236" s="78">
        <f t="shared" si="124"/>
        <v>230</v>
      </c>
      <c r="B236" s="79"/>
      <c r="C236" s="79"/>
      <c r="D236" s="61"/>
      <c r="E236" s="180" t="str">
        <f>_xlfn.IFNA(HLOOKUP(TEXT(C236,"#"),Table_Conduit[#All],2,FALSE),"")</f>
        <v/>
      </c>
      <c r="F236" s="63" t="str">
        <f t="shared" si="125"/>
        <v/>
      </c>
      <c r="G236" s="61"/>
      <c r="H236" s="180" t="str">
        <f>_xlfn.IFNA(IF(HLOOKUP(TEXT(C236,"#"),Table_BoxMaterial[#All],2,FALSE)=0,"",HLOOKUP(TEXT(C236,"#"),Table_BoxMaterial[#All],2,FALSE)),"")</f>
        <v/>
      </c>
      <c r="I236" s="183" t="str">
        <f>_xlfn.IFNA(HLOOKUP(TEXT(C236,"#"),Table_MountingKits[#All],2,FALSE),"")</f>
        <v/>
      </c>
      <c r="J236" s="183" t="str">
        <f>_xlfn.IFNA(HLOOKUP(H236,Table_BoxColors[#All],2,FALSE),"")</f>
        <v/>
      </c>
      <c r="K236" s="61" t="str">
        <f t="shared" si="126"/>
        <v/>
      </c>
      <c r="L236" s="64" t="str">
        <f t="shared" si="127"/>
        <v/>
      </c>
      <c r="M236" s="185" t="str">
        <f>_xlfn.IFNA("E-"&amp;VLOOKUP(C236,Table_PN_DeviceType[],2,TRUE),"")&amp;IF(D236&lt;&gt;"",IF(D236&gt;99,D236,IF(D236&gt;9,"0"&amp;D236,"00"&amp;D236))&amp;VLOOKUP(E236,Table_PN_ConduitSize[],2,FALSE)&amp;VLOOKUP(F236,Table_PN_ConduitColor[],2,FALSE)&amp;IF(G236&lt;10,"0"&amp;G236,G236)&amp;VLOOKUP(H236,Table_PN_BoxMaterial[],2,FALSE)&amp;IF(I236&lt;&gt;"",VLOOKUP(I236,Table_PN_MountingKit[],2,FALSE)&amp;IF(OR(J236="Yes"),VLOOKUP(F236,Table_PN_BoxColor[],2,FALSE),"")&amp;VLOOKUP(K236,Table_PN_CircuitBreaker[],2,FALSE),""),"")</f>
        <v/>
      </c>
      <c r="N236" s="65"/>
      <c r="O236" s="65"/>
      <c r="P236" s="65"/>
      <c r="Q236" s="65"/>
      <c r="R236" s="65"/>
      <c r="S236" s="170" t="str">
        <f>IFERROR(VLOOKUP(C236,Table_DevicePN[],2,FALSE),"")</f>
        <v/>
      </c>
      <c r="T236" s="66" t="str">
        <f t="shared" si="128"/>
        <v/>
      </c>
      <c r="U236" s="80"/>
      <c r="V236" s="81" t="str">
        <f t="shared" si="129"/>
        <v/>
      </c>
      <c r="W236" s="65" t="str">
        <f t="shared" si="130"/>
        <v/>
      </c>
      <c r="X236" s="65" t="str">
        <f t="shared" si="131"/>
        <v/>
      </c>
      <c r="Y236" s="82" t="str">
        <f t="shared" si="132"/>
        <v/>
      </c>
      <c r="Z236" s="83" t="str">
        <f t="shared" si="133"/>
        <v/>
      </c>
      <c r="AA236" s="65" t="str">
        <f t="shared" si="134"/>
        <v/>
      </c>
      <c r="AB236" s="65" t="str">
        <f t="shared" si="135"/>
        <v/>
      </c>
      <c r="AC236" s="65" t="str">
        <f t="shared" si="136"/>
        <v/>
      </c>
      <c r="AD236" s="84" t="str">
        <f t="shared" si="137"/>
        <v/>
      </c>
      <c r="AE236" s="85" t="str">
        <f t="shared" si="138"/>
        <v/>
      </c>
      <c r="AF236" s="85" t="str">
        <f t="shared" si="139"/>
        <v/>
      </c>
      <c r="AG236" s="86" t="str">
        <f t="shared" si="140"/>
        <v/>
      </c>
      <c r="AH236" s="87" t="str">
        <f t="shared" si="141"/>
        <v/>
      </c>
      <c r="AI236" s="84" t="str">
        <f t="shared" si="142"/>
        <v/>
      </c>
      <c r="AJ236" s="84" t="str">
        <f t="shared" si="143"/>
        <v/>
      </c>
      <c r="AK236" s="88" t="str">
        <f t="shared" si="144"/>
        <v/>
      </c>
      <c r="AL236" s="65" t="str">
        <f t="shared" si="145"/>
        <v/>
      </c>
      <c r="AM236" s="84" t="str">
        <f t="shared" si="146"/>
        <v/>
      </c>
      <c r="AN236" s="85" t="str">
        <f t="shared" si="147"/>
        <v/>
      </c>
      <c r="AO236" s="85" t="str">
        <f t="shared" si="148"/>
        <v/>
      </c>
      <c r="AP236" s="86" t="str">
        <f t="shared" si="149"/>
        <v/>
      </c>
    </row>
    <row r="237" spans="1:42" s="76" customFormat="1" x14ac:dyDescent="0.25">
      <c r="A237" s="78">
        <f t="shared" si="124"/>
        <v>231</v>
      </c>
      <c r="B237" s="79"/>
      <c r="C237" s="79"/>
      <c r="D237" s="61"/>
      <c r="E237" s="180" t="str">
        <f>_xlfn.IFNA(HLOOKUP(TEXT(C237,"#"),Table_Conduit[#All],2,FALSE),"")</f>
        <v/>
      </c>
      <c r="F237" s="63" t="str">
        <f t="shared" si="125"/>
        <v/>
      </c>
      <c r="G237" s="61"/>
      <c r="H237" s="180" t="str">
        <f>_xlfn.IFNA(IF(HLOOKUP(TEXT(C237,"#"),Table_BoxMaterial[#All],2,FALSE)=0,"",HLOOKUP(TEXT(C237,"#"),Table_BoxMaterial[#All],2,FALSE)),"")</f>
        <v/>
      </c>
      <c r="I237" s="183" t="str">
        <f>_xlfn.IFNA(HLOOKUP(TEXT(C237,"#"),Table_MountingKits[#All],2,FALSE),"")</f>
        <v/>
      </c>
      <c r="J237" s="183" t="str">
        <f>_xlfn.IFNA(HLOOKUP(H237,Table_BoxColors[#All],2,FALSE),"")</f>
        <v/>
      </c>
      <c r="K237" s="61" t="str">
        <f t="shared" si="126"/>
        <v/>
      </c>
      <c r="L237" s="64" t="str">
        <f t="shared" si="127"/>
        <v/>
      </c>
      <c r="M237" s="185" t="str">
        <f>_xlfn.IFNA("E-"&amp;VLOOKUP(C237,Table_PN_DeviceType[],2,TRUE),"")&amp;IF(D237&lt;&gt;"",IF(D237&gt;99,D237,IF(D237&gt;9,"0"&amp;D237,"00"&amp;D237))&amp;VLOOKUP(E237,Table_PN_ConduitSize[],2,FALSE)&amp;VLOOKUP(F237,Table_PN_ConduitColor[],2,FALSE)&amp;IF(G237&lt;10,"0"&amp;G237,G237)&amp;VLOOKUP(H237,Table_PN_BoxMaterial[],2,FALSE)&amp;IF(I237&lt;&gt;"",VLOOKUP(I237,Table_PN_MountingKit[],2,FALSE)&amp;IF(OR(J237="Yes"),VLOOKUP(F237,Table_PN_BoxColor[],2,FALSE),"")&amp;VLOOKUP(K237,Table_PN_CircuitBreaker[],2,FALSE),""),"")</f>
        <v/>
      </c>
      <c r="N237" s="65"/>
      <c r="O237" s="65"/>
      <c r="P237" s="65"/>
      <c r="Q237" s="65"/>
      <c r="R237" s="65"/>
      <c r="S237" s="170" t="str">
        <f>IFERROR(VLOOKUP(C237,Table_DevicePN[],2,FALSE),"")</f>
        <v/>
      </c>
      <c r="T237" s="66" t="str">
        <f t="shared" si="128"/>
        <v/>
      </c>
      <c r="U237" s="80"/>
      <c r="V237" s="81" t="str">
        <f t="shared" si="129"/>
        <v/>
      </c>
      <c r="W237" s="65" t="str">
        <f t="shared" si="130"/>
        <v/>
      </c>
      <c r="X237" s="65" t="str">
        <f t="shared" si="131"/>
        <v/>
      </c>
      <c r="Y237" s="82" t="str">
        <f t="shared" si="132"/>
        <v/>
      </c>
      <c r="Z237" s="83" t="str">
        <f t="shared" si="133"/>
        <v/>
      </c>
      <c r="AA237" s="65" t="str">
        <f t="shared" si="134"/>
        <v/>
      </c>
      <c r="AB237" s="65" t="str">
        <f t="shared" si="135"/>
        <v/>
      </c>
      <c r="AC237" s="65" t="str">
        <f t="shared" si="136"/>
        <v/>
      </c>
      <c r="AD237" s="84" t="str">
        <f t="shared" si="137"/>
        <v/>
      </c>
      <c r="AE237" s="85" t="str">
        <f t="shared" si="138"/>
        <v/>
      </c>
      <c r="AF237" s="85" t="str">
        <f t="shared" si="139"/>
        <v/>
      </c>
      <c r="AG237" s="86" t="str">
        <f t="shared" si="140"/>
        <v/>
      </c>
      <c r="AH237" s="87" t="str">
        <f t="shared" si="141"/>
        <v/>
      </c>
      <c r="AI237" s="84" t="str">
        <f t="shared" si="142"/>
        <v/>
      </c>
      <c r="AJ237" s="84" t="str">
        <f t="shared" si="143"/>
        <v/>
      </c>
      <c r="AK237" s="88" t="str">
        <f t="shared" si="144"/>
        <v/>
      </c>
      <c r="AL237" s="65" t="str">
        <f t="shared" si="145"/>
        <v/>
      </c>
      <c r="AM237" s="84" t="str">
        <f t="shared" si="146"/>
        <v/>
      </c>
      <c r="AN237" s="85" t="str">
        <f t="shared" si="147"/>
        <v/>
      </c>
      <c r="AO237" s="85" t="str">
        <f t="shared" si="148"/>
        <v/>
      </c>
      <c r="AP237" s="86" t="str">
        <f t="shared" si="149"/>
        <v/>
      </c>
    </row>
    <row r="238" spans="1:42" s="76" customFormat="1" x14ac:dyDescent="0.25">
      <c r="A238" s="78">
        <f t="shared" si="124"/>
        <v>232</v>
      </c>
      <c r="B238" s="79"/>
      <c r="C238" s="79"/>
      <c r="D238" s="61"/>
      <c r="E238" s="180" t="str">
        <f>_xlfn.IFNA(HLOOKUP(TEXT(C238,"#"),Table_Conduit[#All],2,FALSE),"")</f>
        <v/>
      </c>
      <c r="F238" s="63" t="str">
        <f t="shared" si="125"/>
        <v/>
      </c>
      <c r="G238" s="61"/>
      <c r="H238" s="180" t="str">
        <f>_xlfn.IFNA(IF(HLOOKUP(TEXT(C238,"#"),Table_BoxMaterial[#All],2,FALSE)=0,"",HLOOKUP(TEXT(C238,"#"),Table_BoxMaterial[#All],2,FALSE)),"")</f>
        <v/>
      </c>
      <c r="I238" s="183" t="str">
        <f>_xlfn.IFNA(HLOOKUP(TEXT(C238,"#"),Table_MountingKits[#All],2,FALSE),"")</f>
        <v/>
      </c>
      <c r="J238" s="183" t="str">
        <f>_xlfn.IFNA(HLOOKUP(H238,Table_BoxColors[#All],2,FALSE),"")</f>
        <v/>
      </c>
      <c r="K238" s="61" t="str">
        <f t="shared" si="126"/>
        <v/>
      </c>
      <c r="L238" s="64" t="str">
        <f t="shared" si="127"/>
        <v/>
      </c>
      <c r="M238" s="185" t="str">
        <f>_xlfn.IFNA("E-"&amp;VLOOKUP(C238,Table_PN_DeviceType[],2,TRUE),"")&amp;IF(D238&lt;&gt;"",IF(D238&gt;99,D238,IF(D238&gt;9,"0"&amp;D238,"00"&amp;D238))&amp;VLOOKUP(E238,Table_PN_ConduitSize[],2,FALSE)&amp;VLOOKUP(F238,Table_PN_ConduitColor[],2,FALSE)&amp;IF(G238&lt;10,"0"&amp;G238,G238)&amp;VLOOKUP(H238,Table_PN_BoxMaterial[],2,FALSE)&amp;IF(I238&lt;&gt;"",VLOOKUP(I238,Table_PN_MountingKit[],2,FALSE)&amp;IF(OR(J238="Yes"),VLOOKUP(F238,Table_PN_BoxColor[],2,FALSE),"")&amp;VLOOKUP(K238,Table_PN_CircuitBreaker[],2,FALSE),""),"")</f>
        <v/>
      </c>
      <c r="N238" s="65"/>
      <c r="O238" s="65"/>
      <c r="P238" s="65"/>
      <c r="Q238" s="65"/>
      <c r="R238" s="65"/>
      <c r="S238" s="170" t="str">
        <f>IFERROR(VLOOKUP(C238,Table_DevicePN[],2,FALSE),"")</f>
        <v/>
      </c>
      <c r="T238" s="66" t="str">
        <f t="shared" si="128"/>
        <v/>
      </c>
      <c r="U238" s="80"/>
      <c r="V238" s="81" t="str">
        <f t="shared" si="129"/>
        <v/>
      </c>
      <c r="W238" s="65" t="str">
        <f t="shared" si="130"/>
        <v/>
      </c>
      <c r="X238" s="65" t="str">
        <f t="shared" si="131"/>
        <v/>
      </c>
      <c r="Y238" s="82" t="str">
        <f t="shared" si="132"/>
        <v/>
      </c>
      <c r="Z238" s="83" t="str">
        <f t="shared" si="133"/>
        <v/>
      </c>
      <c r="AA238" s="65" t="str">
        <f t="shared" si="134"/>
        <v/>
      </c>
      <c r="AB238" s="65" t="str">
        <f t="shared" si="135"/>
        <v/>
      </c>
      <c r="AC238" s="65" t="str">
        <f t="shared" si="136"/>
        <v/>
      </c>
      <c r="AD238" s="84" t="str">
        <f t="shared" si="137"/>
        <v/>
      </c>
      <c r="AE238" s="85" t="str">
        <f t="shared" si="138"/>
        <v/>
      </c>
      <c r="AF238" s="85" t="str">
        <f t="shared" si="139"/>
        <v/>
      </c>
      <c r="AG238" s="86" t="str">
        <f t="shared" si="140"/>
        <v/>
      </c>
      <c r="AH238" s="87" t="str">
        <f t="shared" si="141"/>
        <v/>
      </c>
      <c r="AI238" s="84" t="str">
        <f t="shared" si="142"/>
        <v/>
      </c>
      <c r="AJ238" s="84" t="str">
        <f t="shared" si="143"/>
        <v/>
      </c>
      <c r="AK238" s="88" t="str">
        <f t="shared" si="144"/>
        <v/>
      </c>
      <c r="AL238" s="65" t="str">
        <f t="shared" si="145"/>
        <v/>
      </c>
      <c r="AM238" s="84" t="str">
        <f t="shared" si="146"/>
        <v/>
      </c>
      <c r="AN238" s="85" t="str">
        <f t="shared" si="147"/>
        <v/>
      </c>
      <c r="AO238" s="85" t="str">
        <f t="shared" si="148"/>
        <v/>
      </c>
      <c r="AP238" s="86" t="str">
        <f t="shared" si="149"/>
        <v/>
      </c>
    </row>
    <row r="239" spans="1:42" s="76" customFormat="1" x14ac:dyDescent="0.25">
      <c r="A239" s="78">
        <f t="shared" si="124"/>
        <v>233</v>
      </c>
      <c r="B239" s="79"/>
      <c r="C239" s="79"/>
      <c r="D239" s="61"/>
      <c r="E239" s="180" t="str">
        <f>_xlfn.IFNA(HLOOKUP(TEXT(C239,"#"),Table_Conduit[#All],2,FALSE),"")</f>
        <v/>
      </c>
      <c r="F239" s="63" t="str">
        <f t="shared" si="125"/>
        <v/>
      </c>
      <c r="G239" s="61"/>
      <c r="H239" s="180" t="str">
        <f>_xlfn.IFNA(IF(HLOOKUP(TEXT(C239,"#"),Table_BoxMaterial[#All],2,FALSE)=0,"",HLOOKUP(TEXT(C239,"#"),Table_BoxMaterial[#All],2,FALSE)),"")</f>
        <v/>
      </c>
      <c r="I239" s="183" t="str">
        <f>_xlfn.IFNA(HLOOKUP(TEXT(C239,"#"),Table_MountingKits[#All],2,FALSE),"")</f>
        <v/>
      </c>
      <c r="J239" s="183" t="str">
        <f>_xlfn.IFNA(HLOOKUP(H239,Table_BoxColors[#All],2,FALSE),"")</f>
        <v/>
      </c>
      <c r="K239" s="61" t="str">
        <f t="shared" si="126"/>
        <v/>
      </c>
      <c r="L239" s="64" t="str">
        <f t="shared" si="127"/>
        <v/>
      </c>
      <c r="M239" s="185" t="str">
        <f>_xlfn.IFNA("E-"&amp;VLOOKUP(C239,Table_PN_DeviceType[],2,TRUE),"")&amp;IF(D239&lt;&gt;"",IF(D239&gt;99,D239,IF(D239&gt;9,"0"&amp;D239,"00"&amp;D239))&amp;VLOOKUP(E239,Table_PN_ConduitSize[],2,FALSE)&amp;VLOOKUP(F239,Table_PN_ConduitColor[],2,FALSE)&amp;IF(G239&lt;10,"0"&amp;G239,G239)&amp;VLOOKUP(H239,Table_PN_BoxMaterial[],2,FALSE)&amp;IF(I239&lt;&gt;"",VLOOKUP(I239,Table_PN_MountingKit[],2,FALSE)&amp;IF(OR(J239="Yes"),VLOOKUP(F239,Table_PN_BoxColor[],2,FALSE),"")&amp;VLOOKUP(K239,Table_PN_CircuitBreaker[],2,FALSE),""),"")</f>
        <v/>
      </c>
      <c r="N239" s="65"/>
      <c r="O239" s="65"/>
      <c r="P239" s="65"/>
      <c r="Q239" s="65"/>
      <c r="R239" s="65"/>
      <c r="S239" s="170" t="str">
        <f>IFERROR(VLOOKUP(C239,Table_DevicePN[],2,FALSE),"")</f>
        <v/>
      </c>
      <c r="T239" s="66" t="str">
        <f t="shared" si="128"/>
        <v/>
      </c>
      <c r="U239" s="80"/>
      <c r="V239" s="81" t="str">
        <f t="shared" si="129"/>
        <v/>
      </c>
      <c r="W239" s="65" t="str">
        <f t="shared" si="130"/>
        <v/>
      </c>
      <c r="X239" s="65" t="str">
        <f t="shared" si="131"/>
        <v/>
      </c>
      <c r="Y239" s="82" t="str">
        <f t="shared" si="132"/>
        <v/>
      </c>
      <c r="Z239" s="83" t="str">
        <f t="shared" si="133"/>
        <v/>
      </c>
      <c r="AA239" s="65" t="str">
        <f t="shared" si="134"/>
        <v/>
      </c>
      <c r="AB239" s="65" t="str">
        <f t="shared" si="135"/>
        <v/>
      </c>
      <c r="AC239" s="65" t="str">
        <f t="shared" si="136"/>
        <v/>
      </c>
      <c r="AD239" s="84" t="str">
        <f t="shared" si="137"/>
        <v/>
      </c>
      <c r="AE239" s="85" t="str">
        <f t="shared" si="138"/>
        <v/>
      </c>
      <c r="AF239" s="85" t="str">
        <f t="shared" si="139"/>
        <v/>
      </c>
      <c r="AG239" s="86" t="str">
        <f t="shared" si="140"/>
        <v/>
      </c>
      <c r="AH239" s="87" t="str">
        <f t="shared" si="141"/>
        <v/>
      </c>
      <c r="AI239" s="84" t="str">
        <f t="shared" si="142"/>
        <v/>
      </c>
      <c r="AJ239" s="84" t="str">
        <f t="shared" si="143"/>
        <v/>
      </c>
      <c r="AK239" s="88" t="str">
        <f t="shared" si="144"/>
        <v/>
      </c>
      <c r="AL239" s="65" t="str">
        <f t="shared" si="145"/>
        <v/>
      </c>
      <c r="AM239" s="84" t="str">
        <f t="shared" si="146"/>
        <v/>
      </c>
      <c r="AN239" s="85" t="str">
        <f t="shared" si="147"/>
        <v/>
      </c>
      <c r="AO239" s="85" t="str">
        <f t="shared" si="148"/>
        <v/>
      </c>
      <c r="AP239" s="86" t="str">
        <f t="shared" si="149"/>
        <v/>
      </c>
    </row>
    <row r="240" spans="1:42" s="76" customFormat="1" x14ac:dyDescent="0.25">
      <c r="A240" s="78">
        <f t="shared" si="124"/>
        <v>234</v>
      </c>
      <c r="B240" s="79"/>
      <c r="C240" s="79"/>
      <c r="D240" s="61"/>
      <c r="E240" s="180" t="str">
        <f>_xlfn.IFNA(HLOOKUP(TEXT(C240,"#"),Table_Conduit[#All],2,FALSE),"")</f>
        <v/>
      </c>
      <c r="F240" s="63" t="str">
        <f t="shared" si="125"/>
        <v/>
      </c>
      <c r="G240" s="61"/>
      <c r="H240" s="180" t="str">
        <f>_xlfn.IFNA(IF(HLOOKUP(TEXT(C240,"#"),Table_BoxMaterial[#All],2,FALSE)=0,"",HLOOKUP(TEXT(C240,"#"),Table_BoxMaterial[#All],2,FALSE)),"")</f>
        <v/>
      </c>
      <c r="I240" s="183" t="str">
        <f>_xlfn.IFNA(HLOOKUP(TEXT(C240,"#"),Table_MountingKits[#All],2,FALSE),"")</f>
        <v/>
      </c>
      <c r="J240" s="183" t="str">
        <f>_xlfn.IFNA(HLOOKUP(H240,Table_BoxColors[#All],2,FALSE),"")</f>
        <v/>
      </c>
      <c r="K240" s="61" t="str">
        <f t="shared" si="126"/>
        <v/>
      </c>
      <c r="L240" s="64" t="str">
        <f t="shared" si="127"/>
        <v/>
      </c>
      <c r="M240" s="185" t="str">
        <f>_xlfn.IFNA("E-"&amp;VLOOKUP(C240,Table_PN_DeviceType[],2,TRUE),"")&amp;IF(D240&lt;&gt;"",IF(D240&gt;99,D240,IF(D240&gt;9,"0"&amp;D240,"00"&amp;D240))&amp;VLOOKUP(E240,Table_PN_ConduitSize[],2,FALSE)&amp;VLOOKUP(F240,Table_PN_ConduitColor[],2,FALSE)&amp;IF(G240&lt;10,"0"&amp;G240,G240)&amp;VLOOKUP(H240,Table_PN_BoxMaterial[],2,FALSE)&amp;IF(I240&lt;&gt;"",VLOOKUP(I240,Table_PN_MountingKit[],2,FALSE)&amp;IF(OR(J240="Yes"),VLOOKUP(F240,Table_PN_BoxColor[],2,FALSE),"")&amp;VLOOKUP(K240,Table_PN_CircuitBreaker[],2,FALSE),""),"")</f>
        <v/>
      </c>
      <c r="N240" s="65"/>
      <c r="O240" s="65"/>
      <c r="P240" s="65"/>
      <c r="Q240" s="65"/>
      <c r="R240" s="65"/>
      <c r="S240" s="170" t="str">
        <f>IFERROR(VLOOKUP(C240,Table_DevicePN[],2,FALSE),"")</f>
        <v/>
      </c>
      <c r="T240" s="66" t="str">
        <f t="shared" si="128"/>
        <v/>
      </c>
      <c r="U240" s="80"/>
      <c r="V240" s="81" t="str">
        <f t="shared" si="129"/>
        <v/>
      </c>
      <c r="W240" s="65" t="str">
        <f t="shared" si="130"/>
        <v/>
      </c>
      <c r="X240" s="65" t="str">
        <f t="shared" si="131"/>
        <v/>
      </c>
      <c r="Y240" s="82" t="str">
        <f t="shared" si="132"/>
        <v/>
      </c>
      <c r="Z240" s="83" t="str">
        <f t="shared" si="133"/>
        <v/>
      </c>
      <c r="AA240" s="65" t="str">
        <f t="shared" si="134"/>
        <v/>
      </c>
      <c r="AB240" s="65" t="str">
        <f t="shared" si="135"/>
        <v/>
      </c>
      <c r="AC240" s="65" t="str">
        <f t="shared" si="136"/>
        <v/>
      </c>
      <c r="AD240" s="84" t="str">
        <f t="shared" si="137"/>
        <v/>
      </c>
      <c r="AE240" s="85" t="str">
        <f t="shared" si="138"/>
        <v/>
      </c>
      <c r="AF240" s="85" t="str">
        <f t="shared" si="139"/>
        <v/>
      </c>
      <c r="AG240" s="86" t="str">
        <f t="shared" si="140"/>
        <v/>
      </c>
      <c r="AH240" s="87" t="str">
        <f t="shared" si="141"/>
        <v/>
      </c>
      <c r="AI240" s="84" t="str">
        <f t="shared" si="142"/>
        <v/>
      </c>
      <c r="AJ240" s="84" t="str">
        <f t="shared" si="143"/>
        <v/>
      </c>
      <c r="AK240" s="88" t="str">
        <f t="shared" si="144"/>
        <v/>
      </c>
      <c r="AL240" s="65" t="str">
        <f t="shared" si="145"/>
        <v/>
      </c>
      <c r="AM240" s="84" t="str">
        <f t="shared" si="146"/>
        <v/>
      </c>
      <c r="AN240" s="85" t="str">
        <f t="shared" si="147"/>
        <v/>
      </c>
      <c r="AO240" s="85" t="str">
        <f t="shared" si="148"/>
        <v/>
      </c>
      <c r="AP240" s="86" t="str">
        <f t="shared" si="149"/>
        <v/>
      </c>
    </row>
    <row r="241" spans="1:42" s="76" customFormat="1" x14ac:dyDescent="0.25">
      <c r="A241" s="78">
        <f t="shared" si="124"/>
        <v>235</v>
      </c>
      <c r="B241" s="79"/>
      <c r="C241" s="79"/>
      <c r="D241" s="61"/>
      <c r="E241" s="180" t="str">
        <f>_xlfn.IFNA(HLOOKUP(TEXT(C241,"#"),Table_Conduit[#All],2,FALSE),"")</f>
        <v/>
      </c>
      <c r="F241" s="63" t="str">
        <f t="shared" si="125"/>
        <v/>
      </c>
      <c r="G241" s="61"/>
      <c r="H241" s="180" t="str">
        <f>_xlfn.IFNA(IF(HLOOKUP(TEXT(C241,"#"),Table_BoxMaterial[#All],2,FALSE)=0,"",HLOOKUP(TEXT(C241,"#"),Table_BoxMaterial[#All],2,FALSE)),"")</f>
        <v/>
      </c>
      <c r="I241" s="183" t="str">
        <f>_xlfn.IFNA(HLOOKUP(TEXT(C241,"#"),Table_MountingKits[#All],2,FALSE),"")</f>
        <v/>
      </c>
      <c r="J241" s="183" t="str">
        <f>_xlfn.IFNA(HLOOKUP(H241,Table_BoxColors[#All],2,FALSE),"")</f>
        <v/>
      </c>
      <c r="K241" s="61" t="str">
        <f t="shared" si="126"/>
        <v/>
      </c>
      <c r="L241" s="64" t="str">
        <f t="shared" si="127"/>
        <v/>
      </c>
      <c r="M241" s="185" t="str">
        <f>_xlfn.IFNA("E-"&amp;VLOOKUP(C241,Table_PN_DeviceType[],2,TRUE),"")&amp;IF(D241&lt;&gt;"",IF(D241&gt;99,D241,IF(D241&gt;9,"0"&amp;D241,"00"&amp;D241))&amp;VLOOKUP(E241,Table_PN_ConduitSize[],2,FALSE)&amp;VLOOKUP(F241,Table_PN_ConduitColor[],2,FALSE)&amp;IF(G241&lt;10,"0"&amp;G241,G241)&amp;VLOOKUP(H241,Table_PN_BoxMaterial[],2,FALSE)&amp;IF(I241&lt;&gt;"",VLOOKUP(I241,Table_PN_MountingKit[],2,FALSE)&amp;IF(OR(J241="Yes"),VLOOKUP(F241,Table_PN_BoxColor[],2,FALSE),"")&amp;VLOOKUP(K241,Table_PN_CircuitBreaker[],2,FALSE),""),"")</f>
        <v/>
      </c>
      <c r="N241" s="65"/>
      <c r="O241" s="65"/>
      <c r="P241" s="65"/>
      <c r="Q241" s="65"/>
      <c r="R241" s="65"/>
      <c r="S241" s="170" t="str">
        <f>IFERROR(VLOOKUP(C241,Table_DevicePN[],2,FALSE),"")</f>
        <v/>
      </c>
      <c r="T241" s="66" t="str">
        <f t="shared" si="128"/>
        <v/>
      </c>
      <c r="U241" s="80"/>
      <c r="V241" s="81" t="str">
        <f t="shared" si="129"/>
        <v/>
      </c>
      <c r="W241" s="65" t="str">
        <f t="shared" si="130"/>
        <v/>
      </c>
      <c r="X241" s="65" t="str">
        <f t="shared" si="131"/>
        <v/>
      </c>
      <c r="Y241" s="82" t="str">
        <f t="shared" si="132"/>
        <v/>
      </c>
      <c r="Z241" s="83" t="str">
        <f t="shared" si="133"/>
        <v/>
      </c>
      <c r="AA241" s="65" t="str">
        <f t="shared" si="134"/>
        <v/>
      </c>
      <c r="AB241" s="65" t="str">
        <f t="shared" si="135"/>
        <v/>
      </c>
      <c r="AC241" s="65" t="str">
        <f t="shared" si="136"/>
        <v/>
      </c>
      <c r="AD241" s="84" t="str">
        <f t="shared" si="137"/>
        <v/>
      </c>
      <c r="AE241" s="85" t="str">
        <f t="shared" si="138"/>
        <v/>
      </c>
      <c r="AF241" s="85" t="str">
        <f t="shared" si="139"/>
        <v/>
      </c>
      <c r="AG241" s="86" t="str">
        <f t="shared" si="140"/>
        <v/>
      </c>
      <c r="AH241" s="87" t="str">
        <f t="shared" si="141"/>
        <v/>
      </c>
      <c r="AI241" s="84" t="str">
        <f t="shared" si="142"/>
        <v/>
      </c>
      <c r="AJ241" s="84" t="str">
        <f t="shared" si="143"/>
        <v/>
      </c>
      <c r="AK241" s="88" t="str">
        <f t="shared" si="144"/>
        <v/>
      </c>
      <c r="AL241" s="65" t="str">
        <f t="shared" si="145"/>
        <v/>
      </c>
      <c r="AM241" s="84" t="str">
        <f t="shared" si="146"/>
        <v/>
      </c>
      <c r="AN241" s="85" t="str">
        <f t="shared" si="147"/>
        <v/>
      </c>
      <c r="AO241" s="85" t="str">
        <f t="shared" si="148"/>
        <v/>
      </c>
      <c r="AP241" s="86" t="str">
        <f t="shared" si="149"/>
        <v/>
      </c>
    </row>
    <row r="242" spans="1:42" s="76" customFormat="1" x14ac:dyDescent="0.25">
      <c r="A242" s="78">
        <f t="shared" si="124"/>
        <v>236</v>
      </c>
      <c r="B242" s="79"/>
      <c r="C242" s="79"/>
      <c r="D242" s="61"/>
      <c r="E242" s="180" t="str">
        <f>_xlfn.IFNA(HLOOKUP(TEXT(C242,"#"),Table_Conduit[#All],2,FALSE),"")</f>
        <v/>
      </c>
      <c r="F242" s="63" t="str">
        <f t="shared" si="125"/>
        <v/>
      </c>
      <c r="G242" s="61"/>
      <c r="H242" s="180" t="str">
        <f>_xlfn.IFNA(IF(HLOOKUP(TEXT(C242,"#"),Table_BoxMaterial[#All],2,FALSE)=0,"",HLOOKUP(TEXT(C242,"#"),Table_BoxMaterial[#All],2,FALSE)),"")</f>
        <v/>
      </c>
      <c r="I242" s="183" t="str">
        <f>_xlfn.IFNA(HLOOKUP(TEXT(C242,"#"),Table_MountingKits[#All],2,FALSE),"")</f>
        <v/>
      </c>
      <c r="J242" s="183" t="str">
        <f>_xlfn.IFNA(HLOOKUP(H242,Table_BoxColors[#All],2,FALSE),"")</f>
        <v/>
      </c>
      <c r="K242" s="61" t="str">
        <f t="shared" si="126"/>
        <v/>
      </c>
      <c r="L242" s="64" t="str">
        <f t="shared" si="127"/>
        <v/>
      </c>
      <c r="M242" s="185" t="str">
        <f>_xlfn.IFNA("E-"&amp;VLOOKUP(C242,Table_PN_DeviceType[],2,TRUE),"")&amp;IF(D242&lt;&gt;"",IF(D242&gt;99,D242,IF(D242&gt;9,"0"&amp;D242,"00"&amp;D242))&amp;VLOOKUP(E242,Table_PN_ConduitSize[],2,FALSE)&amp;VLOOKUP(F242,Table_PN_ConduitColor[],2,FALSE)&amp;IF(G242&lt;10,"0"&amp;G242,G242)&amp;VLOOKUP(H242,Table_PN_BoxMaterial[],2,FALSE)&amp;IF(I242&lt;&gt;"",VLOOKUP(I242,Table_PN_MountingKit[],2,FALSE)&amp;IF(OR(J242="Yes"),VLOOKUP(F242,Table_PN_BoxColor[],2,FALSE),"")&amp;VLOOKUP(K242,Table_PN_CircuitBreaker[],2,FALSE),""),"")</f>
        <v/>
      </c>
      <c r="N242" s="65"/>
      <c r="O242" s="65"/>
      <c r="P242" s="65"/>
      <c r="Q242" s="65"/>
      <c r="R242" s="65"/>
      <c r="S242" s="170" t="str">
        <f>IFERROR(VLOOKUP(C242,Table_DevicePN[],2,FALSE),"")</f>
        <v/>
      </c>
      <c r="T242" s="66" t="str">
        <f t="shared" si="128"/>
        <v/>
      </c>
      <c r="U242" s="80"/>
      <c r="V242" s="81" t="str">
        <f t="shared" si="129"/>
        <v/>
      </c>
      <c r="W242" s="65" t="str">
        <f t="shared" si="130"/>
        <v/>
      </c>
      <c r="X242" s="65" t="str">
        <f t="shared" si="131"/>
        <v/>
      </c>
      <c r="Y242" s="82" t="str">
        <f t="shared" si="132"/>
        <v/>
      </c>
      <c r="Z242" s="83" t="str">
        <f t="shared" si="133"/>
        <v/>
      </c>
      <c r="AA242" s="65" t="str">
        <f t="shared" si="134"/>
        <v/>
      </c>
      <c r="AB242" s="65" t="str">
        <f t="shared" si="135"/>
        <v/>
      </c>
      <c r="AC242" s="65" t="str">
        <f t="shared" si="136"/>
        <v/>
      </c>
      <c r="AD242" s="84" t="str">
        <f t="shared" si="137"/>
        <v/>
      </c>
      <c r="AE242" s="85" t="str">
        <f t="shared" si="138"/>
        <v/>
      </c>
      <c r="AF242" s="85" t="str">
        <f t="shared" si="139"/>
        <v/>
      </c>
      <c r="AG242" s="86" t="str">
        <f t="shared" si="140"/>
        <v/>
      </c>
      <c r="AH242" s="87" t="str">
        <f t="shared" si="141"/>
        <v/>
      </c>
      <c r="AI242" s="84" t="str">
        <f t="shared" si="142"/>
        <v/>
      </c>
      <c r="AJ242" s="84" t="str">
        <f t="shared" si="143"/>
        <v/>
      </c>
      <c r="AK242" s="88" t="str">
        <f t="shared" si="144"/>
        <v/>
      </c>
      <c r="AL242" s="65" t="str">
        <f t="shared" si="145"/>
        <v/>
      </c>
      <c r="AM242" s="84" t="str">
        <f t="shared" si="146"/>
        <v/>
      </c>
      <c r="AN242" s="85" t="str">
        <f t="shared" si="147"/>
        <v/>
      </c>
      <c r="AO242" s="85" t="str">
        <f t="shared" si="148"/>
        <v/>
      </c>
      <c r="AP242" s="86" t="str">
        <f t="shared" si="149"/>
        <v/>
      </c>
    </row>
    <row r="243" spans="1:42" s="76" customFormat="1" x14ac:dyDescent="0.25">
      <c r="A243" s="78">
        <f t="shared" si="124"/>
        <v>237</v>
      </c>
      <c r="B243" s="79"/>
      <c r="C243" s="79"/>
      <c r="D243" s="61"/>
      <c r="E243" s="180" t="str">
        <f>_xlfn.IFNA(HLOOKUP(TEXT(C243,"#"),Table_Conduit[#All],2,FALSE),"")</f>
        <v/>
      </c>
      <c r="F243" s="63" t="str">
        <f t="shared" si="125"/>
        <v/>
      </c>
      <c r="G243" s="61"/>
      <c r="H243" s="180" t="str">
        <f>_xlfn.IFNA(IF(HLOOKUP(TEXT(C243,"#"),Table_BoxMaterial[#All],2,FALSE)=0,"",HLOOKUP(TEXT(C243,"#"),Table_BoxMaterial[#All],2,FALSE)),"")</f>
        <v/>
      </c>
      <c r="I243" s="183" t="str">
        <f>_xlfn.IFNA(HLOOKUP(TEXT(C243,"#"),Table_MountingKits[#All],2,FALSE),"")</f>
        <v/>
      </c>
      <c r="J243" s="183" t="str">
        <f>_xlfn.IFNA(HLOOKUP(H243,Table_BoxColors[#All],2,FALSE),"")</f>
        <v/>
      </c>
      <c r="K243" s="61" t="str">
        <f t="shared" si="126"/>
        <v/>
      </c>
      <c r="L243" s="64" t="str">
        <f t="shared" si="127"/>
        <v/>
      </c>
      <c r="M243" s="185" t="str">
        <f>_xlfn.IFNA("E-"&amp;VLOOKUP(C243,Table_PN_DeviceType[],2,TRUE),"")&amp;IF(D243&lt;&gt;"",IF(D243&gt;99,D243,IF(D243&gt;9,"0"&amp;D243,"00"&amp;D243))&amp;VLOOKUP(E243,Table_PN_ConduitSize[],2,FALSE)&amp;VLOOKUP(F243,Table_PN_ConduitColor[],2,FALSE)&amp;IF(G243&lt;10,"0"&amp;G243,G243)&amp;VLOOKUP(H243,Table_PN_BoxMaterial[],2,FALSE)&amp;IF(I243&lt;&gt;"",VLOOKUP(I243,Table_PN_MountingKit[],2,FALSE)&amp;IF(OR(J243="Yes"),VLOOKUP(F243,Table_PN_BoxColor[],2,FALSE),"")&amp;VLOOKUP(K243,Table_PN_CircuitBreaker[],2,FALSE),""),"")</f>
        <v/>
      </c>
      <c r="N243" s="65"/>
      <c r="O243" s="65"/>
      <c r="P243" s="65"/>
      <c r="Q243" s="65"/>
      <c r="R243" s="65"/>
      <c r="S243" s="170" t="str">
        <f>IFERROR(VLOOKUP(C243,Table_DevicePN[],2,FALSE),"")</f>
        <v/>
      </c>
      <c r="T243" s="66" t="str">
        <f t="shared" si="128"/>
        <v/>
      </c>
      <c r="U243" s="80"/>
      <c r="V243" s="81" t="str">
        <f t="shared" si="129"/>
        <v/>
      </c>
      <c r="W243" s="65" t="str">
        <f t="shared" si="130"/>
        <v/>
      </c>
      <c r="X243" s="65" t="str">
        <f t="shared" si="131"/>
        <v/>
      </c>
      <c r="Y243" s="82" t="str">
        <f t="shared" si="132"/>
        <v/>
      </c>
      <c r="Z243" s="83" t="str">
        <f t="shared" si="133"/>
        <v/>
      </c>
      <c r="AA243" s="65" t="str">
        <f t="shared" si="134"/>
        <v/>
      </c>
      <c r="AB243" s="65" t="str">
        <f t="shared" si="135"/>
        <v/>
      </c>
      <c r="AC243" s="65" t="str">
        <f t="shared" si="136"/>
        <v/>
      </c>
      <c r="AD243" s="84" t="str">
        <f t="shared" si="137"/>
        <v/>
      </c>
      <c r="AE243" s="85" t="str">
        <f t="shared" si="138"/>
        <v/>
      </c>
      <c r="AF243" s="85" t="str">
        <f t="shared" si="139"/>
        <v/>
      </c>
      <c r="AG243" s="86" t="str">
        <f t="shared" si="140"/>
        <v/>
      </c>
      <c r="AH243" s="87" t="str">
        <f t="shared" si="141"/>
        <v/>
      </c>
      <c r="AI243" s="84" t="str">
        <f t="shared" si="142"/>
        <v/>
      </c>
      <c r="AJ243" s="84" t="str">
        <f t="shared" si="143"/>
        <v/>
      </c>
      <c r="AK243" s="88" t="str">
        <f t="shared" si="144"/>
        <v/>
      </c>
      <c r="AL243" s="65" t="str">
        <f t="shared" si="145"/>
        <v/>
      </c>
      <c r="AM243" s="84" t="str">
        <f t="shared" si="146"/>
        <v/>
      </c>
      <c r="AN243" s="85" t="str">
        <f t="shared" si="147"/>
        <v/>
      </c>
      <c r="AO243" s="85" t="str">
        <f t="shared" si="148"/>
        <v/>
      </c>
      <c r="AP243" s="86" t="str">
        <f t="shared" si="149"/>
        <v/>
      </c>
    </row>
    <row r="244" spans="1:42" s="76" customFormat="1" x14ac:dyDescent="0.25">
      <c r="A244" s="78">
        <f t="shared" si="124"/>
        <v>238</v>
      </c>
      <c r="B244" s="79"/>
      <c r="C244" s="79"/>
      <c r="D244" s="61"/>
      <c r="E244" s="180" t="str">
        <f>_xlfn.IFNA(HLOOKUP(TEXT(C244,"#"),Table_Conduit[#All],2,FALSE),"")</f>
        <v/>
      </c>
      <c r="F244" s="63" t="str">
        <f t="shared" si="125"/>
        <v/>
      </c>
      <c r="G244" s="61"/>
      <c r="H244" s="180" t="str">
        <f>_xlfn.IFNA(IF(HLOOKUP(TEXT(C244,"#"),Table_BoxMaterial[#All],2,FALSE)=0,"",HLOOKUP(TEXT(C244,"#"),Table_BoxMaterial[#All],2,FALSE)),"")</f>
        <v/>
      </c>
      <c r="I244" s="183" t="str">
        <f>_xlfn.IFNA(HLOOKUP(TEXT(C244,"#"),Table_MountingKits[#All],2,FALSE),"")</f>
        <v/>
      </c>
      <c r="J244" s="183" t="str">
        <f>_xlfn.IFNA(HLOOKUP(H244,Table_BoxColors[#All],2,FALSE),"")</f>
        <v/>
      </c>
      <c r="K244" s="61" t="str">
        <f t="shared" si="126"/>
        <v/>
      </c>
      <c r="L244" s="64" t="str">
        <f t="shared" si="127"/>
        <v/>
      </c>
      <c r="M244" s="185" t="str">
        <f>_xlfn.IFNA("E-"&amp;VLOOKUP(C244,Table_PN_DeviceType[],2,TRUE),"")&amp;IF(D244&lt;&gt;"",IF(D244&gt;99,D244,IF(D244&gt;9,"0"&amp;D244,"00"&amp;D244))&amp;VLOOKUP(E244,Table_PN_ConduitSize[],2,FALSE)&amp;VLOOKUP(F244,Table_PN_ConduitColor[],2,FALSE)&amp;IF(G244&lt;10,"0"&amp;G244,G244)&amp;VLOOKUP(H244,Table_PN_BoxMaterial[],2,FALSE)&amp;IF(I244&lt;&gt;"",VLOOKUP(I244,Table_PN_MountingKit[],2,FALSE)&amp;IF(OR(J244="Yes"),VLOOKUP(F244,Table_PN_BoxColor[],2,FALSE),"")&amp;VLOOKUP(K244,Table_PN_CircuitBreaker[],2,FALSE),""),"")</f>
        <v/>
      </c>
      <c r="N244" s="65"/>
      <c r="O244" s="65"/>
      <c r="P244" s="65"/>
      <c r="Q244" s="65"/>
      <c r="R244" s="65"/>
      <c r="S244" s="170" t="str">
        <f>IFERROR(VLOOKUP(C244,Table_DevicePN[],2,FALSE),"")</f>
        <v/>
      </c>
      <c r="T244" s="66" t="str">
        <f t="shared" si="128"/>
        <v/>
      </c>
      <c r="U244" s="80"/>
      <c r="V244" s="81" t="str">
        <f t="shared" si="129"/>
        <v/>
      </c>
      <c r="W244" s="65" t="str">
        <f t="shared" si="130"/>
        <v/>
      </c>
      <c r="X244" s="65" t="str">
        <f t="shared" si="131"/>
        <v/>
      </c>
      <c r="Y244" s="82" t="str">
        <f t="shared" si="132"/>
        <v/>
      </c>
      <c r="Z244" s="83" t="str">
        <f t="shared" si="133"/>
        <v/>
      </c>
      <c r="AA244" s="65" t="str">
        <f t="shared" si="134"/>
        <v/>
      </c>
      <c r="AB244" s="65" t="str">
        <f t="shared" si="135"/>
        <v/>
      </c>
      <c r="AC244" s="65" t="str">
        <f t="shared" si="136"/>
        <v/>
      </c>
      <c r="AD244" s="84" t="str">
        <f t="shared" si="137"/>
        <v/>
      </c>
      <c r="AE244" s="85" t="str">
        <f t="shared" si="138"/>
        <v/>
      </c>
      <c r="AF244" s="85" t="str">
        <f t="shared" si="139"/>
        <v/>
      </c>
      <c r="AG244" s="86" t="str">
        <f t="shared" si="140"/>
        <v/>
      </c>
      <c r="AH244" s="87" t="str">
        <f t="shared" si="141"/>
        <v/>
      </c>
      <c r="AI244" s="84" t="str">
        <f t="shared" si="142"/>
        <v/>
      </c>
      <c r="AJ244" s="84" t="str">
        <f t="shared" si="143"/>
        <v/>
      </c>
      <c r="AK244" s="88" t="str">
        <f t="shared" si="144"/>
        <v/>
      </c>
      <c r="AL244" s="65" t="str">
        <f t="shared" si="145"/>
        <v/>
      </c>
      <c r="AM244" s="84" t="str">
        <f t="shared" si="146"/>
        <v/>
      </c>
      <c r="AN244" s="85" t="str">
        <f t="shared" si="147"/>
        <v/>
      </c>
      <c r="AO244" s="85" t="str">
        <f t="shared" si="148"/>
        <v/>
      </c>
      <c r="AP244" s="86" t="str">
        <f t="shared" si="149"/>
        <v/>
      </c>
    </row>
    <row r="245" spans="1:42" s="76" customFormat="1" x14ac:dyDescent="0.25">
      <c r="A245" s="78">
        <f t="shared" si="124"/>
        <v>239</v>
      </c>
      <c r="B245" s="79"/>
      <c r="C245" s="79"/>
      <c r="D245" s="61"/>
      <c r="E245" s="180" t="str">
        <f>_xlfn.IFNA(HLOOKUP(TEXT(C245,"#"),Table_Conduit[#All],2,FALSE),"")</f>
        <v/>
      </c>
      <c r="F245" s="63" t="str">
        <f t="shared" si="125"/>
        <v/>
      </c>
      <c r="G245" s="61"/>
      <c r="H245" s="180" t="str">
        <f>_xlfn.IFNA(IF(HLOOKUP(TEXT(C245,"#"),Table_BoxMaterial[#All],2,FALSE)=0,"",HLOOKUP(TEXT(C245,"#"),Table_BoxMaterial[#All],2,FALSE)),"")</f>
        <v/>
      </c>
      <c r="I245" s="183" t="str">
        <f>_xlfn.IFNA(HLOOKUP(TEXT(C245,"#"),Table_MountingKits[#All],2,FALSE),"")</f>
        <v/>
      </c>
      <c r="J245" s="183" t="str">
        <f>_xlfn.IFNA(HLOOKUP(H245,Table_BoxColors[#All],2,FALSE),"")</f>
        <v/>
      </c>
      <c r="K245" s="61" t="str">
        <f t="shared" si="126"/>
        <v/>
      </c>
      <c r="L245" s="64" t="str">
        <f t="shared" si="127"/>
        <v/>
      </c>
      <c r="M245" s="185" t="str">
        <f>_xlfn.IFNA("E-"&amp;VLOOKUP(C245,Table_PN_DeviceType[],2,TRUE),"")&amp;IF(D245&lt;&gt;"",IF(D245&gt;99,D245,IF(D245&gt;9,"0"&amp;D245,"00"&amp;D245))&amp;VLOOKUP(E245,Table_PN_ConduitSize[],2,FALSE)&amp;VLOOKUP(F245,Table_PN_ConduitColor[],2,FALSE)&amp;IF(G245&lt;10,"0"&amp;G245,G245)&amp;VLOOKUP(H245,Table_PN_BoxMaterial[],2,FALSE)&amp;IF(I245&lt;&gt;"",VLOOKUP(I245,Table_PN_MountingKit[],2,FALSE)&amp;IF(OR(J245="Yes"),VLOOKUP(F245,Table_PN_BoxColor[],2,FALSE),"")&amp;VLOOKUP(K245,Table_PN_CircuitBreaker[],2,FALSE),""),"")</f>
        <v/>
      </c>
      <c r="N245" s="65"/>
      <c r="O245" s="65"/>
      <c r="P245" s="65"/>
      <c r="Q245" s="65"/>
      <c r="R245" s="65"/>
      <c r="S245" s="170" t="str">
        <f>IFERROR(VLOOKUP(C245,Table_DevicePN[],2,FALSE),"")</f>
        <v/>
      </c>
      <c r="T245" s="66" t="str">
        <f t="shared" si="128"/>
        <v/>
      </c>
      <c r="U245" s="80"/>
      <c r="V245" s="81" t="str">
        <f t="shared" si="129"/>
        <v/>
      </c>
      <c r="W245" s="65" t="str">
        <f t="shared" si="130"/>
        <v/>
      </c>
      <c r="X245" s="65" t="str">
        <f t="shared" si="131"/>
        <v/>
      </c>
      <c r="Y245" s="82" t="str">
        <f t="shared" si="132"/>
        <v/>
      </c>
      <c r="Z245" s="83" t="str">
        <f t="shared" si="133"/>
        <v/>
      </c>
      <c r="AA245" s="65" t="str">
        <f t="shared" si="134"/>
        <v/>
      </c>
      <c r="AB245" s="65" t="str">
        <f t="shared" si="135"/>
        <v/>
      </c>
      <c r="AC245" s="65" t="str">
        <f t="shared" si="136"/>
        <v/>
      </c>
      <c r="AD245" s="84" t="str">
        <f t="shared" si="137"/>
        <v/>
      </c>
      <c r="AE245" s="85" t="str">
        <f t="shared" si="138"/>
        <v/>
      </c>
      <c r="AF245" s="85" t="str">
        <f t="shared" si="139"/>
        <v/>
      </c>
      <c r="AG245" s="86" t="str">
        <f t="shared" si="140"/>
        <v/>
      </c>
      <c r="AH245" s="87" t="str">
        <f t="shared" si="141"/>
        <v/>
      </c>
      <c r="AI245" s="84" t="str">
        <f t="shared" si="142"/>
        <v/>
      </c>
      <c r="AJ245" s="84" t="str">
        <f t="shared" si="143"/>
        <v/>
      </c>
      <c r="AK245" s="88" t="str">
        <f t="shared" si="144"/>
        <v/>
      </c>
      <c r="AL245" s="65" t="str">
        <f t="shared" si="145"/>
        <v/>
      </c>
      <c r="AM245" s="84" t="str">
        <f t="shared" si="146"/>
        <v/>
      </c>
      <c r="AN245" s="85" t="str">
        <f t="shared" si="147"/>
        <v/>
      </c>
      <c r="AO245" s="85" t="str">
        <f t="shared" si="148"/>
        <v/>
      </c>
      <c r="AP245" s="86" t="str">
        <f t="shared" si="149"/>
        <v/>
      </c>
    </row>
    <row r="246" spans="1:42" s="76" customFormat="1" x14ac:dyDescent="0.25">
      <c r="A246" s="78">
        <f t="shared" si="124"/>
        <v>240</v>
      </c>
      <c r="B246" s="79"/>
      <c r="C246" s="79"/>
      <c r="D246" s="61"/>
      <c r="E246" s="180" t="str">
        <f>_xlfn.IFNA(HLOOKUP(TEXT(C246,"#"),Table_Conduit[#All],2,FALSE),"")</f>
        <v/>
      </c>
      <c r="F246" s="63" t="str">
        <f t="shared" si="125"/>
        <v/>
      </c>
      <c r="G246" s="61"/>
      <c r="H246" s="180" t="str">
        <f>_xlfn.IFNA(IF(HLOOKUP(TEXT(C246,"#"),Table_BoxMaterial[#All],2,FALSE)=0,"",HLOOKUP(TEXT(C246,"#"),Table_BoxMaterial[#All],2,FALSE)),"")</f>
        <v/>
      </c>
      <c r="I246" s="183" t="str">
        <f>_xlfn.IFNA(HLOOKUP(TEXT(C246,"#"),Table_MountingKits[#All],2,FALSE),"")</f>
        <v/>
      </c>
      <c r="J246" s="183" t="str">
        <f>_xlfn.IFNA(HLOOKUP(H246,Table_BoxColors[#All],2,FALSE),"")</f>
        <v/>
      </c>
      <c r="K246" s="61" t="str">
        <f t="shared" si="126"/>
        <v/>
      </c>
      <c r="L246" s="64" t="str">
        <f t="shared" si="127"/>
        <v/>
      </c>
      <c r="M246" s="185" t="str">
        <f>_xlfn.IFNA("E-"&amp;VLOOKUP(C246,Table_PN_DeviceType[],2,TRUE),"")&amp;IF(D246&lt;&gt;"",IF(D246&gt;99,D246,IF(D246&gt;9,"0"&amp;D246,"00"&amp;D246))&amp;VLOOKUP(E246,Table_PN_ConduitSize[],2,FALSE)&amp;VLOOKUP(F246,Table_PN_ConduitColor[],2,FALSE)&amp;IF(G246&lt;10,"0"&amp;G246,G246)&amp;VLOOKUP(H246,Table_PN_BoxMaterial[],2,FALSE)&amp;IF(I246&lt;&gt;"",VLOOKUP(I246,Table_PN_MountingKit[],2,FALSE)&amp;IF(OR(J246="Yes"),VLOOKUP(F246,Table_PN_BoxColor[],2,FALSE),"")&amp;VLOOKUP(K246,Table_PN_CircuitBreaker[],2,FALSE),""),"")</f>
        <v/>
      </c>
      <c r="N246" s="65"/>
      <c r="O246" s="65"/>
      <c r="P246" s="65"/>
      <c r="Q246" s="65"/>
      <c r="R246" s="65"/>
      <c r="S246" s="170" t="str">
        <f>IFERROR(VLOOKUP(C246,Table_DevicePN[],2,FALSE),"")</f>
        <v/>
      </c>
      <c r="T246" s="66" t="str">
        <f t="shared" si="128"/>
        <v/>
      </c>
      <c r="U246" s="80"/>
      <c r="V246" s="81" t="str">
        <f t="shared" si="129"/>
        <v/>
      </c>
      <c r="W246" s="65" t="str">
        <f t="shared" si="130"/>
        <v/>
      </c>
      <c r="X246" s="65" t="str">
        <f t="shared" si="131"/>
        <v/>
      </c>
      <c r="Y246" s="82" t="str">
        <f t="shared" si="132"/>
        <v/>
      </c>
      <c r="Z246" s="83" t="str">
        <f t="shared" si="133"/>
        <v/>
      </c>
      <c r="AA246" s="65" t="str">
        <f t="shared" si="134"/>
        <v/>
      </c>
      <c r="AB246" s="65" t="str">
        <f t="shared" si="135"/>
        <v/>
      </c>
      <c r="AC246" s="65" t="str">
        <f t="shared" si="136"/>
        <v/>
      </c>
      <c r="AD246" s="84" t="str">
        <f t="shared" si="137"/>
        <v/>
      </c>
      <c r="AE246" s="85" t="str">
        <f t="shared" si="138"/>
        <v/>
      </c>
      <c r="AF246" s="85" t="str">
        <f t="shared" si="139"/>
        <v/>
      </c>
      <c r="AG246" s="86" t="str">
        <f t="shared" si="140"/>
        <v/>
      </c>
      <c r="AH246" s="87" t="str">
        <f t="shared" si="141"/>
        <v/>
      </c>
      <c r="AI246" s="84" t="str">
        <f t="shared" si="142"/>
        <v/>
      </c>
      <c r="AJ246" s="84" t="str">
        <f t="shared" si="143"/>
        <v/>
      </c>
      <c r="AK246" s="88" t="str">
        <f t="shared" si="144"/>
        <v/>
      </c>
      <c r="AL246" s="65" t="str">
        <f t="shared" si="145"/>
        <v/>
      </c>
      <c r="AM246" s="84" t="str">
        <f t="shared" si="146"/>
        <v/>
      </c>
      <c r="AN246" s="85" t="str">
        <f t="shared" si="147"/>
        <v/>
      </c>
      <c r="AO246" s="85" t="str">
        <f t="shared" si="148"/>
        <v/>
      </c>
      <c r="AP246" s="86" t="str">
        <f t="shared" si="149"/>
        <v/>
      </c>
    </row>
    <row r="247" spans="1:42" s="76" customFormat="1" x14ac:dyDescent="0.25">
      <c r="A247" s="78">
        <f t="shared" si="124"/>
        <v>241</v>
      </c>
      <c r="B247" s="79"/>
      <c r="C247" s="79"/>
      <c r="D247" s="61"/>
      <c r="E247" s="180" t="str">
        <f>_xlfn.IFNA(HLOOKUP(TEXT(C247,"#"),Table_Conduit[#All],2,FALSE),"")</f>
        <v/>
      </c>
      <c r="F247" s="63" t="str">
        <f t="shared" si="125"/>
        <v/>
      </c>
      <c r="G247" s="61"/>
      <c r="H247" s="180" t="str">
        <f>_xlfn.IFNA(IF(HLOOKUP(TEXT(C247,"#"),Table_BoxMaterial[#All],2,FALSE)=0,"",HLOOKUP(TEXT(C247,"#"),Table_BoxMaterial[#All],2,FALSE)),"")</f>
        <v/>
      </c>
      <c r="I247" s="183" t="str">
        <f>_xlfn.IFNA(HLOOKUP(TEXT(C247,"#"),Table_MountingKits[#All],2,FALSE),"")</f>
        <v/>
      </c>
      <c r="J247" s="183" t="str">
        <f>_xlfn.IFNA(HLOOKUP(H247,Table_BoxColors[#All],2,FALSE),"")</f>
        <v/>
      </c>
      <c r="K247" s="61" t="str">
        <f t="shared" si="126"/>
        <v/>
      </c>
      <c r="L247" s="64" t="str">
        <f t="shared" si="127"/>
        <v/>
      </c>
      <c r="M247" s="185" t="str">
        <f>_xlfn.IFNA("E-"&amp;VLOOKUP(C247,Table_PN_DeviceType[],2,TRUE),"")&amp;IF(D247&lt;&gt;"",IF(D247&gt;99,D247,IF(D247&gt;9,"0"&amp;D247,"00"&amp;D247))&amp;VLOOKUP(E247,Table_PN_ConduitSize[],2,FALSE)&amp;VLOOKUP(F247,Table_PN_ConduitColor[],2,FALSE)&amp;IF(G247&lt;10,"0"&amp;G247,G247)&amp;VLOOKUP(H247,Table_PN_BoxMaterial[],2,FALSE)&amp;IF(I247&lt;&gt;"",VLOOKUP(I247,Table_PN_MountingKit[],2,FALSE)&amp;IF(OR(J247="Yes"),VLOOKUP(F247,Table_PN_BoxColor[],2,FALSE),"")&amp;VLOOKUP(K247,Table_PN_CircuitBreaker[],2,FALSE),""),"")</f>
        <v/>
      </c>
      <c r="N247" s="65"/>
      <c r="O247" s="65"/>
      <c r="P247" s="65"/>
      <c r="Q247" s="65"/>
      <c r="R247" s="65"/>
      <c r="S247" s="170" t="str">
        <f>IFERROR(VLOOKUP(C247,Table_DevicePN[],2,FALSE),"")</f>
        <v/>
      </c>
      <c r="T247" s="66" t="str">
        <f t="shared" si="128"/>
        <v/>
      </c>
      <c r="U247" s="80"/>
      <c r="V247" s="81" t="str">
        <f t="shared" si="129"/>
        <v/>
      </c>
      <c r="W247" s="65" t="str">
        <f t="shared" si="130"/>
        <v/>
      </c>
      <c r="X247" s="65" t="str">
        <f t="shared" si="131"/>
        <v/>
      </c>
      <c r="Y247" s="82" t="str">
        <f t="shared" si="132"/>
        <v/>
      </c>
      <c r="Z247" s="83" t="str">
        <f t="shared" si="133"/>
        <v/>
      </c>
      <c r="AA247" s="65" t="str">
        <f t="shared" si="134"/>
        <v/>
      </c>
      <c r="AB247" s="65" t="str">
        <f t="shared" si="135"/>
        <v/>
      </c>
      <c r="AC247" s="65" t="str">
        <f t="shared" si="136"/>
        <v/>
      </c>
      <c r="AD247" s="84" t="str">
        <f t="shared" si="137"/>
        <v/>
      </c>
      <c r="AE247" s="85" t="str">
        <f t="shared" si="138"/>
        <v/>
      </c>
      <c r="AF247" s="85" t="str">
        <f t="shared" si="139"/>
        <v/>
      </c>
      <c r="AG247" s="86" t="str">
        <f t="shared" si="140"/>
        <v/>
      </c>
      <c r="AH247" s="87" t="str">
        <f t="shared" si="141"/>
        <v/>
      </c>
      <c r="AI247" s="84" t="str">
        <f t="shared" si="142"/>
        <v/>
      </c>
      <c r="AJ247" s="84" t="str">
        <f t="shared" si="143"/>
        <v/>
      </c>
      <c r="AK247" s="88" t="str">
        <f t="shared" si="144"/>
        <v/>
      </c>
      <c r="AL247" s="65" t="str">
        <f t="shared" si="145"/>
        <v/>
      </c>
      <c r="AM247" s="84" t="str">
        <f t="shared" si="146"/>
        <v/>
      </c>
      <c r="AN247" s="85" t="str">
        <f t="shared" si="147"/>
        <v/>
      </c>
      <c r="AO247" s="85" t="str">
        <f t="shared" si="148"/>
        <v/>
      </c>
      <c r="AP247" s="86" t="str">
        <f t="shared" si="149"/>
        <v/>
      </c>
    </row>
    <row r="248" spans="1:42" s="76" customFormat="1" x14ac:dyDescent="0.25">
      <c r="A248" s="78">
        <f t="shared" si="124"/>
        <v>242</v>
      </c>
      <c r="B248" s="79"/>
      <c r="C248" s="79"/>
      <c r="D248" s="61"/>
      <c r="E248" s="180" t="str">
        <f>_xlfn.IFNA(HLOOKUP(TEXT(C248,"#"),Table_Conduit[#All],2,FALSE),"")</f>
        <v/>
      </c>
      <c r="F248" s="63" t="str">
        <f t="shared" si="125"/>
        <v/>
      </c>
      <c r="G248" s="61"/>
      <c r="H248" s="180" t="str">
        <f>_xlfn.IFNA(IF(HLOOKUP(TEXT(C248,"#"),Table_BoxMaterial[#All],2,FALSE)=0,"",HLOOKUP(TEXT(C248,"#"),Table_BoxMaterial[#All],2,FALSE)),"")</f>
        <v/>
      </c>
      <c r="I248" s="183" t="str">
        <f>_xlfn.IFNA(HLOOKUP(TEXT(C248,"#"),Table_MountingKits[#All],2,FALSE),"")</f>
        <v/>
      </c>
      <c r="J248" s="183" t="str">
        <f>_xlfn.IFNA(HLOOKUP(H248,Table_BoxColors[#All],2,FALSE),"")</f>
        <v/>
      </c>
      <c r="K248" s="61" t="str">
        <f t="shared" si="126"/>
        <v/>
      </c>
      <c r="L248" s="64" t="str">
        <f t="shared" si="127"/>
        <v/>
      </c>
      <c r="M248" s="185" t="str">
        <f>_xlfn.IFNA("E-"&amp;VLOOKUP(C248,Table_PN_DeviceType[],2,TRUE),"")&amp;IF(D248&lt;&gt;"",IF(D248&gt;99,D248,IF(D248&gt;9,"0"&amp;D248,"00"&amp;D248))&amp;VLOOKUP(E248,Table_PN_ConduitSize[],2,FALSE)&amp;VLOOKUP(F248,Table_PN_ConduitColor[],2,FALSE)&amp;IF(G248&lt;10,"0"&amp;G248,G248)&amp;VLOOKUP(H248,Table_PN_BoxMaterial[],2,FALSE)&amp;IF(I248&lt;&gt;"",VLOOKUP(I248,Table_PN_MountingKit[],2,FALSE)&amp;IF(OR(J248="Yes"),VLOOKUP(F248,Table_PN_BoxColor[],2,FALSE),"")&amp;VLOOKUP(K248,Table_PN_CircuitBreaker[],2,FALSE),""),"")</f>
        <v/>
      </c>
      <c r="N248" s="65"/>
      <c r="O248" s="65"/>
      <c r="P248" s="65"/>
      <c r="Q248" s="65"/>
      <c r="R248" s="65"/>
      <c r="S248" s="170" t="str">
        <f>IFERROR(VLOOKUP(C248,Table_DevicePN[],2,FALSE),"")</f>
        <v/>
      </c>
      <c r="T248" s="66" t="str">
        <f t="shared" si="128"/>
        <v/>
      </c>
      <c r="U248" s="80"/>
      <c r="V248" s="81" t="str">
        <f t="shared" si="129"/>
        <v/>
      </c>
      <c r="W248" s="65" t="str">
        <f t="shared" si="130"/>
        <v/>
      </c>
      <c r="X248" s="65" t="str">
        <f t="shared" si="131"/>
        <v/>
      </c>
      <c r="Y248" s="82" t="str">
        <f t="shared" si="132"/>
        <v/>
      </c>
      <c r="Z248" s="83" t="str">
        <f t="shared" si="133"/>
        <v/>
      </c>
      <c r="AA248" s="65" t="str">
        <f t="shared" si="134"/>
        <v/>
      </c>
      <c r="AB248" s="65" t="str">
        <f t="shared" si="135"/>
        <v/>
      </c>
      <c r="AC248" s="65" t="str">
        <f t="shared" si="136"/>
        <v/>
      </c>
      <c r="AD248" s="84" t="str">
        <f t="shared" si="137"/>
        <v/>
      </c>
      <c r="AE248" s="85" t="str">
        <f t="shared" si="138"/>
        <v/>
      </c>
      <c r="AF248" s="85" t="str">
        <f t="shared" si="139"/>
        <v/>
      </c>
      <c r="AG248" s="86" t="str">
        <f t="shared" si="140"/>
        <v/>
      </c>
      <c r="AH248" s="87" t="str">
        <f t="shared" si="141"/>
        <v/>
      </c>
      <c r="AI248" s="84" t="str">
        <f t="shared" si="142"/>
        <v/>
      </c>
      <c r="AJ248" s="84" t="str">
        <f t="shared" si="143"/>
        <v/>
      </c>
      <c r="AK248" s="88" t="str">
        <f t="shared" si="144"/>
        <v/>
      </c>
      <c r="AL248" s="65" t="str">
        <f t="shared" si="145"/>
        <v/>
      </c>
      <c r="AM248" s="84" t="str">
        <f t="shared" si="146"/>
        <v/>
      </c>
      <c r="AN248" s="85" t="str">
        <f t="shared" si="147"/>
        <v/>
      </c>
      <c r="AO248" s="85" t="str">
        <f t="shared" si="148"/>
        <v/>
      </c>
      <c r="AP248" s="86" t="str">
        <f t="shared" si="149"/>
        <v/>
      </c>
    </row>
    <row r="249" spans="1:42" s="76" customFormat="1" x14ac:dyDescent="0.25">
      <c r="A249" s="78">
        <f t="shared" si="124"/>
        <v>243</v>
      </c>
      <c r="B249" s="79"/>
      <c r="C249" s="79"/>
      <c r="D249" s="61"/>
      <c r="E249" s="180" t="str">
        <f>_xlfn.IFNA(HLOOKUP(TEXT(C249,"#"),Table_Conduit[#All],2,FALSE),"")</f>
        <v/>
      </c>
      <c r="F249" s="63" t="str">
        <f t="shared" si="125"/>
        <v/>
      </c>
      <c r="G249" s="61"/>
      <c r="H249" s="180" t="str">
        <f>_xlfn.IFNA(IF(HLOOKUP(TEXT(C249,"#"),Table_BoxMaterial[#All],2,FALSE)=0,"",HLOOKUP(TEXT(C249,"#"),Table_BoxMaterial[#All],2,FALSE)),"")</f>
        <v/>
      </c>
      <c r="I249" s="183" t="str">
        <f>_xlfn.IFNA(HLOOKUP(TEXT(C249,"#"),Table_MountingKits[#All],2,FALSE),"")</f>
        <v/>
      </c>
      <c r="J249" s="183" t="str">
        <f>_xlfn.IFNA(HLOOKUP(H249,Table_BoxColors[#All],2,FALSE),"")</f>
        <v/>
      </c>
      <c r="K249" s="61" t="str">
        <f t="shared" si="126"/>
        <v/>
      </c>
      <c r="L249" s="64" t="str">
        <f t="shared" si="127"/>
        <v/>
      </c>
      <c r="M249" s="185" t="str">
        <f>_xlfn.IFNA("E-"&amp;VLOOKUP(C249,Table_PN_DeviceType[],2,TRUE),"")&amp;IF(D249&lt;&gt;"",IF(D249&gt;99,D249,IF(D249&gt;9,"0"&amp;D249,"00"&amp;D249))&amp;VLOOKUP(E249,Table_PN_ConduitSize[],2,FALSE)&amp;VLOOKUP(F249,Table_PN_ConduitColor[],2,FALSE)&amp;IF(G249&lt;10,"0"&amp;G249,G249)&amp;VLOOKUP(H249,Table_PN_BoxMaterial[],2,FALSE)&amp;IF(I249&lt;&gt;"",VLOOKUP(I249,Table_PN_MountingKit[],2,FALSE)&amp;IF(OR(J249="Yes"),VLOOKUP(F249,Table_PN_BoxColor[],2,FALSE),"")&amp;VLOOKUP(K249,Table_PN_CircuitBreaker[],2,FALSE),""),"")</f>
        <v/>
      </c>
      <c r="N249" s="65"/>
      <c r="O249" s="65"/>
      <c r="P249" s="65"/>
      <c r="Q249" s="65"/>
      <c r="R249" s="65"/>
      <c r="S249" s="170" t="str">
        <f>IFERROR(VLOOKUP(C249,Table_DevicePN[],2,FALSE),"")</f>
        <v/>
      </c>
      <c r="T249" s="66" t="str">
        <f t="shared" si="128"/>
        <v/>
      </c>
      <c r="U249" s="80"/>
      <c r="V249" s="81" t="str">
        <f t="shared" si="129"/>
        <v/>
      </c>
      <c r="W249" s="65" t="str">
        <f t="shared" si="130"/>
        <v/>
      </c>
      <c r="X249" s="65" t="str">
        <f t="shared" si="131"/>
        <v/>
      </c>
      <c r="Y249" s="82" t="str">
        <f t="shared" si="132"/>
        <v/>
      </c>
      <c r="Z249" s="83" t="str">
        <f t="shared" si="133"/>
        <v/>
      </c>
      <c r="AA249" s="65" t="str">
        <f t="shared" si="134"/>
        <v/>
      </c>
      <c r="AB249" s="65" t="str">
        <f t="shared" si="135"/>
        <v/>
      </c>
      <c r="AC249" s="65" t="str">
        <f t="shared" si="136"/>
        <v/>
      </c>
      <c r="AD249" s="84" t="str">
        <f t="shared" si="137"/>
        <v/>
      </c>
      <c r="AE249" s="85" t="str">
        <f t="shared" si="138"/>
        <v/>
      </c>
      <c r="AF249" s="85" t="str">
        <f t="shared" si="139"/>
        <v/>
      </c>
      <c r="AG249" s="86" t="str">
        <f t="shared" si="140"/>
        <v/>
      </c>
      <c r="AH249" s="87" t="str">
        <f t="shared" si="141"/>
        <v/>
      </c>
      <c r="AI249" s="84" t="str">
        <f t="shared" si="142"/>
        <v/>
      </c>
      <c r="AJ249" s="84" t="str">
        <f t="shared" si="143"/>
        <v/>
      </c>
      <c r="AK249" s="88" t="str">
        <f t="shared" si="144"/>
        <v/>
      </c>
      <c r="AL249" s="65" t="str">
        <f t="shared" si="145"/>
        <v/>
      </c>
      <c r="AM249" s="84" t="str">
        <f t="shared" si="146"/>
        <v/>
      </c>
      <c r="AN249" s="85" t="str">
        <f t="shared" si="147"/>
        <v/>
      </c>
      <c r="AO249" s="85" t="str">
        <f t="shared" si="148"/>
        <v/>
      </c>
      <c r="AP249" s="86" t="str">
        <f t="shared" si="149"/>
        <v/>
      </c>
    </row>
    <row r="250" spans="1:42" s="76" customFormat="1" x14ac:dyDescent="0.25">
      <c r="A250" s="78">
        <f t="shared" si="124"/>
        <v>244</v>
      </c>
      <c r="B250" s="79"/>
      <c r="C250" s="79"/>
      <c r="D250" s="61"/>
      <c r="E250" s="180" t="str">
        <f>_xlfn.IFNA(HLOOKUP(TEXT(C250,"#"),Table_Conduit[#All],2,FALSE),"")</f>
        <v/>
      </c>
      <c r="F250" s="63" t="str">
        <f t="shared" si="125"/>
        <v/>
      </c>
      <c r="G250" s="61"/>
      <c r="H250" s="180" t="str">
        <f>_xlfn.IFNA(IF(HLOOKUP(TEXT(C250,"#"),Table_BoxMaterial[#All],2,FALSE)=0,"",HLOOKUP(TEXT(C250,"#"),Table_BoxMaterial[#All],2,FALSE)),"")</f>
        <v/>
      </c>
      <c r="I250" s="183" t="str">
        <f>_xlfn.IFNA(HLOOKUP(TEXT(C250,"#"),Table_MountingKits[#All],2,FALSE),"")</f>
        <v/>
      </c>
      <c r="J250" s="183" t="str">
        <f>_xlfn.IFNA(HLOOKUP(H250,Table_BoxColors[#All],2,FALSE),"")</f>
        <v/>
      </c>
      <c r="K250" s="61" t="str">
        <f t="shared" si="126"/>
        <v/>
      </c>
      <c r="L250" s="64" t="str">
        <f t="shared" si="127"/>
        <v/>
      </c>
      <c r="M250" s="185" t="str">
        <f>_xlfn.IFNA("E-"&amp;VLOOKUP(C250,Table_PN_DeviceType[],2,TRUE),"")&amp;IF(D250&lt;&gt;"",IF(D250&gt;99,D250,IF(D250&gt;9,"0"&amp;D250,"00"&amp;D250))&amp;VLOOKUP(E250,Table_PN_ConduitSize[],2,FALSE)&amp;VLOOKUP(F250,Table_PN_ConduitColor[],2,FALSE)&amp;IF(G250&lt;10,"0"&amp;G250,G250)&amp;VLOOKUP(H250,Table_PN_BoxMaterial[],2,FALSE)&amp;IF(I250&lt;&gt;"",VLOOKUP(I250,Table_PN_MountingKit[],2,FALSE)&amp;IF(OR(J250="Yes"),VLOOKUP(F250,Table_PN_BoxColor[],2,FALSE),"")&amp;VLOOKUP(K250,Table_PN_CircuitBreaker[],2,FALSE),""),"")</f>
        <v/>
      </c>
      <c r="N250" s="65"/>
      <c r="O250" s="65"/>
      <c r="P250" s="65"/>
      <c r="Q250" s="65"/>
      <c r="R250" s="65"/>
      <c r="S250" s="170" t="str">
        <f>IFERROR(VLOOKUP(C250,Table_DevicePN[],2,FALSE),"")</f>
        <v/>
      </c>
      <c r="T250" s="66" t="str">
        <f t="shared" si="128"/>
        <v/>
      </c>
      <c r="U250" s="80"/>
      <c r="V250" s="81" t="str">
        <f t="shared" si="129"/>
        <v/>
      </c>
      <c r="W250" s="65" t="str">
        <f t="shared" si="130"/>
        <v/>
      </c>
      <c r="X250" s="65" t="str">
        <f t="shared" si="131"/>
        <v/>
      </c>
      <c r="Y250" s="82" t="str">
        <f t="shared" si="132"/>
        <v/>
      </c>
      <c r="Z250" s="83" t="str">
        <f t="shared" si="133"/>
        <v/>
      </c>
      <c r="AA250" s="65" t="str">
        <f t="shared" si="134"/>
        <v/>
      </c>
      <c r="AB250" s="65" t="str">
        <f t="shared" si="135"/>
        <v/>
      </c>
      <c r="AC250" s="65" t="str">
        <f t="shared" si="136"/>
        <v/>
      </c>
      <c r="AD250" s="84" t="str">
        <f t="shared" si="137"/>
        <v/>
      </c>
      <c r="AE250" s="85" t="str">
        <f t="shared" si="138"/>
        <v/>
      </c>
      <c r="AF250" s="85" t="str">
        <f t="shared" si="139"/>
        <v/>
      </c>
      <c r="AG250" s="86" t="str">
        <f t="shared" si="140"/>
        <v/>
      </c>
      <c r="AH250" s="87" t="str">
        <f t="shared" si="141"/>
        <v/>
      </c>
      <c r="AI250" s="84" t="str">
        <f t="shared" si="142"/>
        <v/>
      </c>
      <c r="AJ250" s="84" t="str">
        <f t="shared" si="143"/>
        <v/>
      </c>
      <c r="AK250" s="88" t="str">
        <f t="shared" si="144"/>
        <v/>
      </c>
      <c r="AL250" s="65" t="str">
        <f t="shared" si="145"/>
        <v/>
      </c>
      <c r="AM250" s="84" t="str">
        <f t="shared" si="146"/>
        <v/>
      </c>
      <c r="AN250" s="85" t="str">
        <f t="shared" si="147"/>
        <v/>
      </c>
      <c r="AO250" s="85" t="str">
        <f t="shared" si="148"/>
        <v/>
      </c>
      <c r="AP250" s="86" t="str">
        <f t="shared" si="149"/>
        <v/>
      </c>
    </row>
    <row r="251" spans="1:42" s="76" customFormat="1" x14ac:dyDescent="0.25">
      <c r="A251" s="78">
        <f t="shared" si="124"/>
        <v>245</v>
      </c>
      <c r="B251" s="79"/>
      <c r="C251" s="79"/>
      <c r="D251" s="61"/>
      <c r="E251" s="180" t="str">
        <f>_xlfn.IFNA(HLOOKUP(TEXT(C251,"#"),Table_Conduit[#All],2,FALSE),"")</f>
        <v/>
      </c>
      <c r="F251" s="63" t="str">
        <f t="shared" si="125"/>
        <v/>
      </c>
      <c r="G251" s="61"/>
      <c r="H251" s="180" t="str">
        <f>_xlfn.IFNA(IF(HLOOKUP(TEXT(C251,"#"),Table_BoxMaterial[#All],2,FALSE)=0,"",HLOOKUP(TEXT(C251,"#"),Table_BoxMaterial[#All],2,FALSE)),"")</f>
        <v/>
      </c>
      <c r="I251" s="183" t="str">
        <f>_xlfn.IFNA(HLOOKUP(TEXT(C251,"#"),Table_MountingKits[#All],2,FALSE),"")</f>
        <v/>
      </c>
      <c r="J251" s="183" t="str">
        <f>_xlfn.IFNA(HLOOKUP(H251,Table_BoxColors[#All],2,FALSE),"")</f>
        <v/>
      </c>
      <c r="K251" s="61" t="str">
        <f t="shared" si="126"/>
        <v/>
      </c>
      <c r="L251" s="64" t="str">
        <f t="shared" si="127"/>
        <v/>
      </c>
      <c r="M251" s="185" t="str">
        <f>_xlfn.IFNA("E-"&amp;VLOOKUP(C251,Table_PN_DeviceType[],2,TRUE),"")&amp;IF(D251&lt;&gt;"",IF(D251&gt;99,D251,IF(D251&gt;9,"0"&amp;D251,"00"&amp;D251))&amp;VLOOKUP(E251,Table_PN_ConduitSize[],2,FALSE)&amp;VLOOKUP(F251,Table_PN_ConduitColor[],2,FALSE)&amp;IF(G251&lt;10,"0"&amp;G251,G251)&amp;VLOOKUP(H251,Table_PN_BoxMaterial[],2,FALSE)&amp;IF(I251&lt;&gt;"",VLOOKUP(I251,Table_PN_MountingKit[],2,FALSE)&amp;IF(OR(J251="Yes"),VLOOKUP(F251,Table_PN_BoxColor[],2,FALSE),"")&amp;VLOOKUP(K251,Table_PN_CircuitBreaker[],2,FALSE),""),"")</f>
        <v/>
      </c>
      <c r="N251" s="65"/>
      <c r="O251" s="65"/>
      <c r="P251" s="65"/>
      <c r="Q251" s="65"/>
      <c r="R251" s="65"/>
      <c r="S251" s="170" t="str">
        <f>IFERROR(VLOOKUP(C251,Table_DevicePN[],2,FALSE),"")</f>
        <v/>
      </c>
      <c r="T251" s="66" t="str">
        <f t="shared" si="128"/>
        <v/>
      </c>
      <c r="U251" s="80"/>
      <c r="V251" s="81" t="str">
        <f t="shared" si="129"/>
        <v/>
      </c>
      <c r="W251" s="65" t="str">
        <f t="shared" si="130"/>
        <v/>
      </c>
      <c r="X251" s="65" t="str">
        <f t="shared" si="131"/>
        <v/>
      </c>
      <c r="Y251" s="82" t="str">
        <f t="shared" si="132"/>
        <v/>
      </c>
      <c r="Z251" s="83" t="str">
        <f t="shared" si="133"/>
        <v/>
      </c>
      <c r="AA251" s="65" t="str">
        <f t="shared" si="134"/>
        <v/>
      </c>
      <c r="AB251" s="65" t="str">
        <f t="shared" si="135"/>
        <v/>
      </c>
      <c r="AC251" s="65" t="str">
        <f t="shared" si="136"/>
        <v/>
      </c>
      <c r="AD251" s="84" t="str">
        <f t="shared" si="137"/>
        <v/>
      </c>
      <c r="AE251" s="85" t="str">
        <f t="shared" si="138"/>
        <v/>
      </c>
      <c r="AF251" s="85" t="str">
        <f t="shared" si="139"/>
        <v/>
      </c>
      <c r="AG251" s="86" t="str">
        <f t="shared" si="140"/>
        <v/>
      </c>
      <c r="AH251" s="87" t="str">
        <f t="shared" si="141"/>
        <v/>
      </c>
      <c r="AI251" s="84" t="str">
        <f t="shared" si="142"/>
        <v/>
      </c>
      <c r="AJ251" s="84" t="str">
        <f t="shared" si="143"/>
        <v/>
      </c>
      <c r="AK251" s="88" t="str">
        <f t="shared" si="144"/>
        <v/>
      </c>
      <c r="AL251" s="65" t="str">
        <f t="shared" si="145"/>
        <v/>
      </c>
      <c r="AM251" s="84" t="str">
        <f t="shared" si="146"/>
        <v/>
      </c>
      <c r="AN251" s="85" t="str">
        <f t="shared" si="147"/>
        <v/>
      </c>
      <c r="AO251" s="85" t="str">
        <f t="shared" si="148"/>
        <v/>
      </c>
      <c r="AP251" s="86" t="str">
        <f t="shared" si="149"/>
        <v/>
      </c>
    </row>
    <row r="252" spans="1:42" s="76" customFormat="1" x14ac:dyDescent="0.25">
      <c r="A252" s="78">
        <f t="shared" si="124"/>
        <v>246</v>
      </c>
      <c r="B252" s="79"/>
      <c r="C252" s="79"/>
      <c r="D252" s="61"/>
      <c r="E252" s="180" t="str">
        <f>_xlfn.IFNA(HLOOKUP(TEXT(C252,"#"),Table_Conduit[#All],2,FALSE),"")</f>
        <v/>
      </c>
      <c r="F252" s="63" t="str">
        <f t="shared" si="125"/>
        <v/>
      </c>
      <c r="G252" s="61"/>
      <c r="H252" s="180" t="str">
        <f>_xlfn.IFNA(IF(HLOOKUP(TEXT(C252,"#"),Table_BoxMaterial[#All],2,FALSE)=0,"",HLOOKUP(TEXT(C252,"#"),Table_BoxMaterial[#All],2,FALSE)),"")</f>
        <v/>
      </c>
      <c r="I252" s="183" t="str">
        <f>_xlfn.IFNA(HLOOKUP(TEXT(C252,"#"),Table_MountingKits[#All],2,FALSE),"")</f>
        <v/>
      </c>
      <c r="J252" s="183" t="str">
        <f>_xlfn.IFNA(HLOOKUP(H252,Table_BoxColors[#All],2,FALSE),"")</f>
        <v/>
      </c>
      <c r="K252" s="61" t="str">
        <f t="shared" si="126"/>
        <v/>
      </c>
      <c r="L252" s="64" t="str">
        <f t="shared" si="127"/>
        <v/>
      </c>
      <c r="M252" s="185" t="str">
        <f>_xlfn.IFNA("E-"&amp;VLOOKUP(C252,Table_PN_DeviceType[],2,TRUE),"")&amp;IF(D252&lt;&gt;"",IF(D252&gt;99,D252,IF(D252&gt;9,"0"&amp;D252,"00"&amp;D252))&amp;VLOOKUP(E252,Table_PN_ConduitSize[],2,FALSE)&amp;VLOOKUP(F252,Table_PN_ConduitColor[],2,FALSE)&amp;IF(G252&lt;10,"0"&amp;G252,G252)&amp;VLOOKUP(H252,Table_PN_BoxMaterial[],2,FALSE)&amp;IF(I252&lt;&gt;"",VLOOKUP(I252,Table_PN_MountingKit[],2,FALSE)&amp;IF(OR(J252="Yes"),VLOOKUP(F252,Table_PN_BoxColor[],2,FALSE),"")&amp;VLOOKUP(K252,Table_PN_CircuitBreaker[],2,FALSE),""),"")</f>
        <v/>
      </c>
      <c r="N252" s="65"/>
      <c r="O252" s="65"/>
      <c r="P252" s="65"/>
      <c r="Q252" s="65"/>
      <c r="R252" s="65"/>
      <c r="S252" s="170" t="str">
        <f>IFERROR(VLOOKUP(C252,Table_DevicePN[],2,FALSE),"")</f>
        <v/>
      </c>
      <c r="T252" s="66" t="str">
        <f t="shared" si="128"/>
        <v/>
      </c>
      <c r="U252" s="80"/>
      <c r="V252" s="81" t="str">
        <f t="shared" si="129"/>
        <v/>
      </c>
      <c r="W252" s="65" t="str">
        <f t="shared" si="130"/>
        <v/>
      </c>
      <c r="X252" s="65" t="str">
        <f t="shared" si="131"/>
        <v/>
      </c>
      <c r="Y252" s="82" t="str">
        <f t="shared" si="132"/>
        <v/>
      </c>
      <c r="Z252" s="83" t="str">
        <f t="shared" si="133"/>
        <v/>
      </c>
      <c r="AA252" s="65" t="str">
        <f t="shared" si="134"/>
        <v/>
      </c>
      <c r="AB252" s="65" t="str">
        <f t="shared" si="135"/>
        <v/>
      </c>
      <c r="AC252" s="65" t="str">
        <f t="shared" si="136"/>
        <v/>
      </c>
      <c r="AD252" s="84" t="str">
        <f t="shared" si="137"/>
        <v/>
      </c>
      <c r="AE252" s="85" t="str">
        <f t="shared" si="138"/>
        <v/>
      </c>
      <c r="AF252" s="85" t="str">
        <f t="shared" si="139"/>
        <v/>
      </c>
      <c r="AG252" s="86" t="str">
        <f t="shared" si="140"/>
        <v/>
      </c>
      <c r="AH252" s="87" t="str">
        <f t="shared" si="141"/>
        <v/>
      </c>
      <c r="AI252" s="84" t="str">
        <f t="shared" si="142"/>
        <v/>
      </c>
      <c r="AJ252" s="84" t="str">
        <f t="shared" si="143"/>
        <v/>
      </c>
      <c r="AK252" s="88" t="str">
        <f t="shared" si="144"/>
        <v/>
      </c>
      <c r="AL252" s="65" t="str">
        <f t="shared" si="145"/>
        <v/>
      </c>
      <c r="AM252" s="84" t="str">
        <f t="shared" si="146"/>
        <v/>
      </c>
      <c r="AN252" s="85" t="str">
        <f t="shared" si="147"/>
        <v/>
      </c>
      <c r="AO252" s="85" t="str">
        <f t="shared" si="148"/>
        <v/>
      </c>
      <c r="AP252" s="86" t="str">
        <f t="shared" si="149"/>
        <v/>
      </c>
    </row>
    <row r="253" spans="1:42" s="76" customFormat="1" x14ac:dyDescent="0.25">
      <c r="A253" s="78">
        <f t="shared" si="124"/>
        <v>247</v>
      </c>
      <c r="B253" s="79"/>
      <c r="C253" s="79"/>
      <c r="D253" s="61"/>
      <c r="E253" s="180" t="str">
        <f>_xlfn.IFNA(HLOOKUP(TEXT(C253,"#"),Table_Conduit[#All],2,FALSE),"")</f>
        <v/>
      </c>
      <c r="F253" s="63" t="str">
        <f t="shared" si="125"/>
        <v/>
      </c>
      <c r="G253" s="61"/>
      <c r="H253" s="180" t="str">
        <f>_xlfn.IFNA(IF(HLOOKUP(TEXT(C253,"#"),Table_BoxMaterial[#All],2,FALSE)=0,"",HLOOKUP(TEXT(C253,"#"),Table_BoxMaterial[#All],2,FALSE)),"")</f>
        <v/>
      </c>
      <c r="I253" s="183" t="str">
        <f>_xlfn.IFNA(HLOOKUP(TEXT(C253,"#"),Table_MountingKits[#All],2,FALSE),"")</f>
        <v/>
      </c>
      <c r="J253" s="183" t="str">
        <f>_xlfn.IFNA(HLOOKUP(H253,Table_BoxColors[#All],2,FALSE),"")</f>
        <v/>
      </c>
      <c r="K253" s="61" t="str">
        <f t="shared" si="126"/>
        <v/>
      </c>
      <c r="L253" s="64" t="str">
        <f t="shared" si="127"/>
        <v/>
      </c>
      <c r="M253" s="185" t="str">
        <f>_xlfn.IFNA("E-"&amp;VLOOKUP(C253,Table_PN_DeviceType[],2,TRUE),"")&amp;IF(D253&lt;&gt;"",IF(D253&gt;99,D253,IF(D253&gt;9,"0"&amp;D253,"00"&amp;D253))&amp;VLOOKUP(E253,Table_PN_ConduitSize[],2,FALSE)&amp;VLOOKUP(F253,Table_PN_ConduitColor[],2,FALSE)&amp;IF(G253&lt;10,"0"&amp;G253,G253)&amp;VLOOKUP(H253,Table_PN_BoxMaterial[],2,FALSE)&amp;IF(I253&lt;&gt;"",VLOOKUP(I253,Table_PN_MountingKit[],2,FALSE)&amp;IF(OR(J253="Yes"),VLOOKUP(F253,Table_PN_BoxColor[],2,FALSE),"")&amp;VLOOKUP(K253,Table_PN_CircuitBreaker[],2,FALSE),""),"")</f>
        <v/>
      </c>
      <c r="N253" s="65"/>
      <c r="O253" s="65"/>
      <c r="P253" s="65"/>
      <c r="Q253" s="65"/>
      <c r="R253" s="65"/>
      <c r="S253" s="170" t="str">
        <f>IFERROR(VLOOKUP(C253,Table_DevicePN[],2,FALSE),"")</f>
        <v/>
      </c>
      <c r="T253" s="66" t="str">
        <f t="shared" si="128"/>
        <v/>
      </c>
      <c r="U253" s="80"/>
      <c r="V253" s="81" t="str">
        <f t="shared" si="129"/>
        <v/>
      </c>
      <c r="W253" s="65" t="str">
        <f t="shared" si="130"/>
        <v/>
      </c>
      <c r="X253" s="65" t="str">
        <f t="shared" si="131"/>
        <v/>
      </c>
      <c r="Y253" s="82" t="str">
        <f t="shared" si="132"/>
        <v/>
      </c>
      <c r="Z253" s="83" t="str">
        <f t="shared" si="133"/>
        <v/>
      </c>
      <c r="AA253" s="65" t="str">
        <f t="shared" si="134"/>
        <v/>
      </c>
      <c r="AB253" s="65" t="str">
        <f t="shared" si="135"/>
        <v/>
      </c>
      <c r="AC253" s="65" t="str">
        <f t="shared" si="136"/>
        <v/>
      </c>
      <c r="AD253" s="84" t="str">
        <f t="shared" si="137"/>
        <v/>
      </c>
      <c r="AE253" s="85" t="str">
        <f t="shared" si="138"/>
        <v/>
      </c>
      <c r="AF253" s="85" t="str">
        <f t="shared" si="139"/>
        <v/>
      </c>
      <c r="AG253" s="86" t="str">
        <f t="shared" si="140"/>
        <v/>
      </c>
      <c r="AH253" s="87" t="str">
        <f t="shared" si="141"/>
        <v/>
      </c>
      <c r="AI253" s="84" t="str">
        <f t="shared" si="142"/>
        <v/>
      </c>
      <c r="AJ253" s="84" t="str">
        <f t="shared" si="143"/>
        <v/>
      </c>
      <c r="AK253" s="88" t="str">
        <f t="shared" si="144"/>
        <v/>
      </c>
      <c r="AL253" s="65" t="str">
        <f t="shared" si="145"/>
        <v/>
      </c>
      <c r="AM253" s="84" t="str">
        <f t="shared" si="146"/>
        <v/>
      </c>
      <c r="AN253" s="85" t="str">
        <f t="shared" si="147"/>
        <v/>
      </c>
      <c r="AO253" s="85" t="str">
        <f t="shared" si="148"/>
        <v/>
      </c>
      <c r="AP253" s="86" t="str">
        <f t="shared" si="149"/>
        <v/>
      </c>
    </row>
    <row r="254" spans="1:42" s="76" customFormat="1" x14ac:dyDescent="0.25">
      <c r="A254" s="78">
        <f t="shared" si="124"/>
        <v>248</v>
      </c>
      <c r="B254" s="79"/>
      <c r="C254" s="79"/>
      <c r="D254" s="61"/>
      <c r="E254" s="180" t="str">
        <f>_xlfn.IFNA(HLOOKUP(TEXT(C254,"#"),Table_Conduit[#All],2,FALSE),"")</f>
        <v/>
      </c>
      <c r="F254" s="63" t="str">
        <f t="shared" si="125"/>
        <v/>
      </c>
      <c r="G254" s="61"/>
      <c r="H254" s="180" t="str">
        <f>_xlfn.IFNA(IF(HLOOKUP(TEXT(C254,"#"),Table_BoxMaterial[#All],2,FALSE)=0,"",HLOOKUP(TEXT(C254,"#"),Table_BoxMaterial[#All],2,FALSE)),"")</f>
        <v/>
      </c>
      <c r="I254" s="183" t="str">
        <f>_xlfn.IFNA(HLOOKUP(TEXT(C254,"#"),Table_MountingKits[#All],2,FALSE),"")</f>
        <v/>
      </c>
      <c r="J254" s="183" t="str">
        <f>_xlfn.IFNA(HLOOKUP(H254,Table_BoxColors[#All],2,FALSE),"")</f>
        <v/>
      </c>
      <c r="K254" s="61" t="str">
        <f t="shared" si="126"/>
        <v/>
      </c>
      <c r="L254" s="64" t="str">
        <f t="shared" si="127"/>
        <v/>
      </c>
      <c r="M254" s="185" t="str">
        <f>_xlfn.IFNA("E-"&amp;VLOOKUP(C254,Table_PN_DeviceType[],2,TRUE),"")&amp;IF(D254&lt;&gt;"",IF(D254&gt;99,D254,IF(D254&gt;9,"0"&amp;D254,"00"&amp;D254))&amp;VLOOKUP(E254,Table_PN_ConduitSize[],2,FALSE)&amp;VLOOKUP(F254,Table_PN_ConduitColor[],2,FALSE)&amp;IF(G254&lt;10,"0"&amp;G254,G254)&amp;VLOOKUP(H254,Table_PN_BoxMaterial[],2,FALSE)&amp;IF(I254&lt;&gt;"",VLOOKUP(I254,Table_PN_MountingKit[],2,FALSE)&amp;IF(OR(J254="Yes"),VLOOKUP(F254,Table_PN_BoxColor[],2,FALSE),"")&amp;VLOOKUP(K254,Table_PN_CircuitBreaker[],2,FALSE),""),"")</f>
        <v/>
      </c>
      <c r="N254" s="65"/>
      <c r="O254" s="65"/>
      <c r="P254" s="65"/>
      <c r="Q254" s="65"/>
      <c r="R254" s="65"/>
      <c r="S254" s="170" t="str">
        <f>IFERROR(VLOOKUP(C254,Table_DevicePN[],2,FALSE),"")</f>
        <v/>
      </c>
      <c r="T254" s="66" t="str">
        <f t="shared" si="128"/>
        <v/>
      </c>
      <c r="U254" s="80"/>
      <c r="V254" s="81" t="str">
        <f t="shared" si="129"/>
        <v/>
      </c>
      <c r="W254" s="65" t="str">
        <f t="shared" si="130"/>
        <v/>
      </c>
      <c r="X254" s="65" t="str">
        <f t="shared" si="131"/>
        <v/>
      </c>
      <c r="Y254" s="82" t="str">
        <f t="shared" si="132"/>
        <v/>
      </c>
      <c r="Z254" s="83" t="str">
        <f t="shared" si="133"/>
        <v/>
      </c>
      <c r="AA254" s="65" t="str">
        <f t="shared" si="134"/>
        <v/>
      </c>
      <c r="AB254" s="65" t="str">
        <f t="shared" si="135"/>
        <v/>
      </c>
      <c r="AC254" s="65" t="str">
        <f t="shared" si="136"/>
        <v/>
      </c>
      <c r="AD254" s="84" t="str">
        <f t="shared" si="137"/>
        <v/>
      </c>
      <c r="AE254" s="85" t="str">
        <f t="shared" si="138"/>
        <v/>
      </c>
      <c r="AF254" s="85" t="str">
        <f t="shared" si="139"/>
        <v/>
      </c>
      <c r="AG254" s="86" t="str">
        <f t="shared" si="140"/>
        <v/>
      </c>
      <c r="AH254" s="87" t="str">
        <f t="shared" si="141"/>
        <v/>
      </c>
      <c r="AI254" s="84" t="str">
        <f t="shared" si="142"/>
        <v/>
      </c>
      <c r="AJ254" s="84" t="str">
        <f t="shared" si="143"/>
        <v/>
      </c>
      <c r="AK254" s="88" t="str">
        <f t="shared" si="144"/>
        <v/>
      </c>
      <c r="AL254" s="65" t="str">
        <f t="shared" si="145"/>
        <v/>
      </c>
      <c r="AM254" s="84" t="str">
        <f t="shared" si="146"/>
        <v/>
      </c>
      <c r="AN254" s="85" t="str">
        <f t="shared" si="147"/>
        <v/>
      </c>
      <c r="AO254" s="85" t="str">
        <f t="shared" si="148"/>
        <v/>
      </c>
      <c r="AP254" s="86" t="str">
        <f t="shared" si="149"/>
        <v/>
      </c>
    </row>
    <row r="255" spans="1:42" s="76" customFormat="1" x14ac:dyDescent="0.25">
      <c r="A255" s="78">
        <f t="shared" si="124"/>
        <v>249</v>
      </c>
      <c r="B255" s="79"/>
      <c r="C255" s="79"/>
      <c r="D255" s="61"/>
      <c r="E255" s="180" t="str">
        <f>_xlfn.IFNA(HLOOKUP(TEXT(C255,"#"),Table_Conduit[#All],2,FALSE),"")</f>
        <v/>
      </c>
      <c r="F255" s="63" t="str">
        <f t="shared" si="125"/>
        <v/>
      </c>
      <c r="G255" s="61"/>
      <c r="H255" s="180" t="str">
        <f>_xlfn.IFNA(IF(HLOOKUP(TEXT(C255,"#"),Table_BoxMaterial[#All],2,FALSE)=0,"",HLOOKUP(TEXT(C255,"#"),Table_BoxMaterial[#All],2,FALSE)),"")</f>
        <v/>
      </c>
      <c r="I255" s="183" t="str">
        <f>_xlfn.IFNA(HLOOKUP(TEXT(C255,"#"),Table_MountingKits[#All],2,FALSE),"")</f>
        <v/>
      </c>
      <c r="J255" s="183" t="str">
        <f>_xlfn.IFNA(HLOOKUP(H255,Table_BoxColors[#All],2,FALSE),"")</f>
        <v/>
      </c>
      <c r="K255" s="61" t="str">
        <f t="shared" si="126"/>
        <v/>
      </c>
      <c r="L255" s="64" t="str">
        <f t="shared" si="127"/>
        <v/>
      </c>
      <c r="M255" s="185" t="str">
        <f>_xlfn.IFNA("E-"&amp;VLOOKUP(C255,Table_PN_DeviceType[],2,TRUE),"")&amp;IF(D255&lt;&gt;"",IF(D255&gt;99,D255,IF(D255&gt;9,"0"&amp;D255,"00"&amp;D255))&amp;VLOOKUP(E255,Table_PN_ConduitSize[],2,FALSE)&amp;VLOOKUP(F255,Table_PN_ConduitColor[],2,FALSE)&amp;IF(G255&lt;10,"0"&amp;G255,G255)&amp;VLOOKUP(H255,Table_PN_BoxMaterial[],2,FALSE)&amp;IF(I255&lt;&gt;"",VLOOKUP(I255,Table_PN_MountingKit[],2,FALSE)&amp;IF(OR(J255="Yes"),VLOOKUP(F255,Table_PN_BoxColor[],2,FALSE),"")&amp;VLOOKUP(K255,Table_PN_CircuitBreaker[],2,FALSE),""),"")</f>
        <v/>
      </c>
      <c r="N255" s="65"/>
      <c r="O255" s="65"/>
      <c r="P255" s="65"/>
      <c r="Q255" s="65"/>
      <c r="R255" s="65"/>
      <c r="S255" s="170" t="str">
        <f>IFERROR(VLOOKUP(C255,Table_DevicePN[],2,FALSE),"")</f>
        <v/>
      </c>
      <c r="T255" s="66" t="str">
        <f t="shared" si="128"/>
        <v/>
      </c>
      <c r="U255" s="80"/>
      <c r="V255" s="81" t="str">
        <f t="shared" si="129"/>
        <v/>
      </c>
      <c r="W255" s="65" t="str">
        <f t="shared" si="130"/>
        <v/>
      </c>
      <c r="X255" s="65" t="str">
        <f t="shared" si="131"/>
        <v/>
      </c>
      <c r="Y255" s="82" t="str">
        <f t="shared" si="132"/>
        <v/>
      </c>
      <c r="Z255" s="83" t="str">
        <f t="shared" si="133"/>
        <v/>
      </c>
      <c r="AA255" s="65" t="str">
        <f t="shared" si="134"/>
        <v/>
      </c>
      <c r="AB255" s="65" t="str">
        <f t="shared" si="135"/>
        <v/>
      </c>
      <c r="AC255" s="65" t="str">
        <f t="shared" si="136"/>
        <v/>
      </c>
      <c r="AD255" s="84" t="str">
        <f t="shared" si="137"/>
        <v/>
      </c>
      <c r="AE255" s="85" t="str">
        <f t="shared" si="138"/>
        <v/>
      </c>
      <c r="AF255" s="85" t="str">
        <f t="shared" si="139"/>
        <v/>
      </c>
      <c r="AG255" s="86" t="str">
        <f t="shared" si="140"/>
        <v/>
      </c>
      <c r="AH255" s="87" t="str">
        <f t="shared" si="141"/>
        <v/>
      </c>
      <c r="AI255" s="84" t="str">
        <f t="shared" si="142"/>
        <v/>
      </c>
      <c r="AJ255" s="84" t="str">
        <f t="shared" si="143"/>
        <v/>
      </c>
      <c r="AK255" s="88" t="str">
        <f t="shared" si="144"/>
        <v/>
      </c>
      <c r="AL255" s="65" t="str">
        <f t="shared" si="145"/>
        <v/>
      </c>
      <c r="AM255" s="84" t="str">
        <f t="shared" si="146"/>
        <v/>
      </c>
      <c r="AN255" s="85" t="str">
        <f t="shared" si="147"/>
        <v/>
      </c>
      <c r="AO255" s="85" t="str">
        <f t="shared" si="148"/>
        <v/>
      </c>
      <c r="AP255" s="86" t="str">
        <f t="shared" si="149"/>
        <v/>
      </c>
    </row>
    <row r="256" spans="1:42" s="76" customFormat="1" x14ac:dyDescent="0.25">
      <c r="A256" s="78">
        <f t="shared" si="124"/>
        <v>250</v>
      </c>
      <c r="B256" s="79"/>
      <c r="C256" s="79"/>
      <c r="D256" s="61"/>
      <c r="E256" s="180" t="str">
        <f>_xlfn.IFNA(HLOOKUP(TEXT(C256,"#"),Table_Conduit[#All],2,FALSE),"")</f>
        <v/>
      </c>
      <c r="F256" s="63" t="str">
        <f t="shared" si="125"/>
        <v/>
      </c>
      <c r="G256" s="61"/>
      <c r="H256" s="180" t="str">
        <f>_xlfn.IFNA(IF(HLOOKUP(TEXT(C256,"#"),Table_BoxMaterial[#All],2,FALSE)=0,"",HLOOKUP(TEXT(C256,"#"),Table_BoxMaterial[#All],2,FALSE)),"")</f>
        <v/>
      </c>
      <c r="I256" s="183" t="str">
        <f>_xlfn.IFNA(HLOOKUP(TEXT(C256,"#"),Table_MountingKits[#All],2,FALSE),"")</f>
        <v/>
      </c>
      <c r="J256" s="183" t="str">
        <f>_xlfn.IFNA(HLOOKUP(H256,Table_BoxColors[#All],2,FALSE),"")</f>
        <v/>
      </c>
      <c r="K256" s="61" t="str">
        <f t="shared" si="126"/>
        <v/>
      </c>
      <c r="L256" s="64" t="str">
        <f t="shared" si="127"/>
        <v/>
      </c>
      <c r="M256" s="185" t="str">
        <f>_xlfn.IFNA("E-"&amp;VLOOKUP(C256,Table_PN_DeviceType[],2,TRUE),"")&amp;IF(D256&lt;&gt;"",IF(D256&gt;99,D256,IF(D256&gt;9,"0"&amp;D256,"00"&amp;D256))&amp;VLOOKUP(E256,Table_PN_ConduitSize[],2,FALSE)&amp;VLOOKUP(F256,Table_PN_ConduitColor[],2,FALSE)&amp;IF(G256&lt;10,"0"&amp;G256,G256)&amp;VLOOKUP(H256,Table_PN_BoxMaterial[],2,FALSE)&amp;IF(I256&lt;&gt;"",VLOOKUP(I256,Table_PN_MountingKit[],2,FALSE)&amp;IF(OR(J256="Yes"),VLOOKUP(F256,Table_PN_BoxColor[],2,FALSE),"")&amp;VLOOKUP(K256,Table_PN_CircuitBreaker[],2,FALSE),""),"")</f>
        <v/>
      </c>
      <c r="N256" s="65"/>
      <c r="O256" s="65"/>
      <c r="P256" s="65"/>
      <c r="Q256" s="65"/>
      <c r="R256" s="65"/>
      <c r="S256" s="170" t="str">
        <f>IFERROR(VLOOKUP(C256,Table_DevicePN[],2,FALSE),"")</f>
        <v/>
      </c>
      <c r="T256" s="66" t="str">
        <f t="shared" si="128"/>
        <v/>
      </c>
      <c r="U256" s="80"/>
      <c r="V256" s="81" t="str">
        <f t="shared" si="129"/>
        <v/>
      </c>
      <c r="W256" s="65" t="str">
        <f t="shared" si="130"/>
        <v/>
      </c>
      <c r="X256" s="65" t="str">
        <f t="shared" si="131"/>
        <v/>
      </c>
      <c r="Y256" s="82" t="str">
        <f t="shared" si="132"/>
        <v/>
      </c>
      <c r="Z256" s="83" t="str">
        <f t="shared" si="133"/>
        <v/>
      </c>
      <c r="AA256" s="65" t="str">
        <f t="shared" si="134"/>
        <v/>
      </c>
      <c r="AB256" s="65" t="str">
        <f t="shared" si="135"/>
        <v/>
      </c>
      <c r="AC256" s="65" t="str">
        <f t="shared" si="136"/>
        <v/>
      </c>
      <c r="AD256" s="84" t="str">
        <f t="shared" si="137"/>
        <v/>
      </c>
      <c r="AE256" s="85" t="str">
        <f t="shared" si="138"/>
        <v/>
      </c>
      <c r="AF256" s="85" t="str">
        <f t="shared" si="139"/>
        <v/>
      </c>
      <c r="AG256" s="86" t="str">
        <f t="shared" si="140"/>
        <v/>
      </c>
      <c r="AH256" s="87" t="str">
        <f t="shared" si="141"/>
        <v/>
      </c>
      <c r="AI256" s="84" t="str">
        <f t="shared" si="142"/>
        <v/>
      </c>
      <c r="AJ256" s="84" t="str">
        <f t="shared" si="143"/>
        <v/>
      </c>
      <c r="AK256" s="88" t="str">
        <f t="shared" si="144"/>
        <v/>
      </c>
      <c r="AL256" s="65" t="str">
        <f t="shared" si="145"/>
        <v/>
      </c>
      <c r="AM256" s="84" t="str">
        <f t="shared" si="146"/>
        <v/>
      </c>
      <c r="AN256" s="85" t="str">
        <f t="shared" si="147"/>
        <v/>
      </c>
      <c r="AO256" s="85" t="str">
        <f t="shared" si="148"/>
        <v/>
      </c>
      <c r="AP256" s="86" t="str">
        <f t="shared" si="149"/>
        <v/>
      </c>
    </row>
    <row r="257" spans="1:42" s="76" customFormat="1" x14ac:dyDescent="0.25">
      <c r="A257" s="78">
        <f t="shared" si="124"/>
        <v>251</v>
      </c>
      <c r="B257" s="79"/>
      <c r="C257" s="79"/>
      <c r="D257" s="61"/>
      <c r="E257" s="180" t="str">
        <f>_xlfn.IFNA(HLOOKUP(TEXT(C257,"#"),Table_Conduit[#All],2,FALSE),"")</f>
        <v/>
      </c>
      <c r="F257" s="63" t="str">
        <f t="shared" si="125"/>
        <v/>
      </c>
      <c r="G257" s="61"/>
      <c r="H257" s="180" t="str">
        <f>_xlfn.IFNA(IF(HLOOKUP(TEXT(C257,"#"),Table_BoxMaterial[#All],2,FALSE)=0,"",HLOOKUP(TEXT(C257,"#"),Table_BoxMaterial[#All],2,FALSE)),"")</f>
        <v/>
      </c>
      <c r="I257" s="183" t="str">
        <f>_xlfn.IFNA(HLOOKUP(TEXT(C257,"#"),Table_MountingKits[#All],2,FALSE),"")</f>
        <v/>
      </c>
      <c r="J257" s="183" t="str">
        <f>_xlfn.IFNA(HLOOKUP(H257,Table_BoxColors[#All],2,FALSE),"")</f>
        <v/>
      </c>
      <c r="K257" s="61" t="str">
        <f t="shared" si="126"/>
        <v/>
      </c>
      <c r="L257" s="64" t="str">
        <f t="shared" si="127"/>
        <v/>
      </c>
      <c r="M257" s="185" t="str">
        <f>_xlfn.IFNA("E-"&amp;VLOOKUP(C257,Table_PN_DeviceType[],2,TRUE),"")&amp;IF(D257&lt;&gt;"",IF(D257&gt;99,D257,IF(D257&gt;9,"0"&amp;D257,"00"&amp;D257))&amp;VLOOKUP(E257,Table_PN_ConduitSize[],2,FALSE)&amp;VLOOKUP(F257,Table_PN_ConduitColor[],2,FALSE)&amp;IF(G257&lt;10,"0"&amp;G257,G257)&amp;VLOOKUP(H257,Table_PN_BoxMaterial[],2,FALSE)&amp;IF(I257&lt;&gt;"",VLOOKUP(I257,Table_PN_MountingKit[],2,FALSE)&amp;IF(OR(J257="Yes"),VLOOKUP(F257,Table_PN_BoxColor[],2,FALSE),"")&amp;VLOOKUP(K257,Table_PN_CircuitBreaker[],2,FALSE),""),"")</f>
        <v/>
      </c>
      <c r="N257" s="65"/>
      <c r="O257" s="65"/>
      <c r="P257" s="65"/>
      <c r="Q257" s="65"/>
      <c r="R257" s="65"/>
      <c r="S257" s="170" t="str">
        <f>IFERROR(VLOOKUP(C257,Table_DevicePN[],2,FALSE),"")</f>
        <v/>
      </c>
      <c r="T257" s="66" t="str">
        <f t="shared" si="128"/>
        <v/>
      </c>
      <c r="U257" s="80"/>
      <c r="V257" s="81" t="str">
        <f t="shared" si="129"/>
        <v/>
      </c>
      <c r="W257" s="65" t="str">
        <f t="shared" si="130"/>
        <v/>
      </c>
      <c r="X257" s="65" t="str">
        <f t="shared" si="131"/>
        <v/>
      </c>
      <c r="Y257" s="82" t="str">
        <f t="shared" si="132"/>
        <v/>
      </c>
      <c r="Z257" s="83" t="str">
        <f t="shared" si="133"/>
        <v/>
      </c>
      <c r="AA257" s="65" t="str">
        <f t="shared" si="134"/>
        <v/>
      </c>
      <c r="AB257" s="65" t="str">
        <f t="shared" si="135"/>
        <v/>
      </c>
      <c r="AC257" s="65" t="str">
        <f t="shared" si="136"/>
        <v/>
      </c>
      <c r="AD257" s="84" t="str">
        <f t="shared" si="137"/>
        <v/>
      </c>
      <c r="AE257" s="85" t="str">
        <f t="shared" si="138"/>
        <v/>
      </c>
      <c r="AF257" s="85" t="str">
        <f t="shared" si="139"/>
        <v/>
      </c>
      <c r="AG257" s="86" t="str">
        <f t="shared" si="140"/>
        <v/>
      </c>
      <c r="AH257" s="87" t="str">
        <f t="shared" si="141"/>
        <v/>
      </c>
      <c r="AI257" s="84" t="str">
        <f t="shared" si="142"/>
        <v/>
      </c>
      <c r="AJ257" s="84" t="str">
        <f t="shared" si="143"/>
        <v/>
      </c>
      <c r="AK257" s="88" t="str">
        <f t="shared" si="144"/>
        <v/>
      </c>
      <c r="AL257" s="65" t="str">
        <f t="shared" si="145"/>
        <v/>
      </c>
      <c r="AM257" s="84" t="str">
        <f t="shared" si="146"/>
        <v/>
      </c>
      <c r="AN257" s="85" t="str">
        <f t="shared" si="147"/>
        <v/>
      </c>
      <c r="AO257" s="85" t="str">
        <f t="shared" si="148"/>
        <v/>
      </c>
      <c r="AP257" s="86" t="str">
        <f t="shared" si="149"/>
        <v/>
      </c>
    </row>
    <row r="258" spans="1:42" s="76" customFormat="1" x14ac:dyDescent="0.25">
      <c r="A258" s="78">
        <f t="shared" si="124"/>
        <v>252</v>
      </c>
      <c r="B258" s="79"/>
      <c r="C258" s="79"/>
      <c r="D258" s="61"/>
      <c r="E258" s="180" t="str">
        <f>_xlfn.IFNA(HLOOKUP(TEXT(C258,"#"),Table_Conduit[#All],2,FALSE),"")</f>
        <v/>
      </c>
      <c r="F258" s="63" t="str">
        <f t="shared" si="125"/>
        <v/>
      </c>
      <c r="G258" s="61"/>
      <c r="H258" s="180" t="str">
        <f>_xlfn.IFNA(IF(HLOOKUP(TEXT(C258,"#"),Table_BoxMaterial[#All],2,FALSE)=0,"",HLOOKUP(TEXT(C258,"#"),Table_BoxMaterial[#All],2,FALSE)),"")</f>
        <v/>
      </c>
      <c r="I258" s="183" t="str">
        <f>_xlfn.IFNA(HLOOKUP(TEXT(C258,"#"),Table_MountingKits[#All],2,FALSE),"")</f>
        <v/>
      </c>
      <c r="J258" s="183" t="str">
        <f>_xlfn.IFNA(HLOOKUP(H258,Table_BoxColors[#All],2,FALSE),"")</f>
        <v/>
      </c>
      <c r="K258" s="61" t="str">
        <f t="shared" si="126"/>
        <v/>
      </c>
      <c r="L258" s="64" t="str">
        <f t="shared" si="127"/>
        <v/>
      </c>
      <c r="M258" s="185" t="str">
        <f>_xlfn.IFNA("E-"&amp;VLOOKUP(C258,Table_PN_DeviceType[],2,TRUE),"")&amp;IF(D258&lt;&gt;"",IF(D258&gt;99,D258,IF(D258&gt;9,"0"&amp;D258,"00"&amp;D258))&amp;VLOOKUP(E258,Table_PN_ConduitSize[],2,FALSE)&amp;VLOOKUP(F258,Table_PN_ConduitColor[],2,FALSE)&amp;IF(G258&lt;10,"0"&amp;G258,G258)&amp;VLOOKUP(H258,Table_PN_BoxMaterial[],2,FALSE)&amp;IF(I258&lt;&gt;"",VLOOKUP(I258,Table_PN_MountingKit[],2,FALSE)&amp;IF(OR(J258="Yes"),VLOOKUP(F258,Table_PN_BoxColor[],2,FALSE),"")&amp;VLOOKUP(K258,Table_PN_CircuitBreaker[],2,FALSE),""),"")</f>
        <v/>
      </c>
      <c r="N258" s="65"/>
      <c r="O258" s="65"/>
      <c r="P258" s="65"/>
      <c r="Q258" s="65"/>
      <c r="R258" s="65"/>
      <c r="S258" s="170" t="str">
        <f>IFERROR(VLOOKUP(C258,Table_DevicePN[],2,FALSE),"")</f>
        <v/>
      </c>
      <c r="T258" s="66" t="str">
        <f t="shared" si="128"/>
        <v/>
      </c>
      <c r="U258" s="80"/>
      <c r="V258" s="81" t="str">
        <f t="shared" si="129"/>
        <v/>
      </c>
      <c r="W258" s="65" t="str">
        <f t="shared" si="130"/>
        <v/>
      </c>
      <c r="X258" s="65" t="str">
        <f t="shared" si="131"/>
        <v/>
      </c>
      <c r="Y258" s="82" t="str">
        <f t="shared" si="132"/>
        <v/>
      </c>
      <c r="Z258" s="83" t="str">
        <f t="shared" si="133"/>
        <v/>
      </c>
      <c r="AA258" s="65" t="str">
        <f t="shared" si="134"/>
        <v/>
      </c>
      <c r="AB258" s="65" t="str">
        <f t="shared" si="135"/>
        <v/>
      </c>
      <c r="AC258" s="65" t="str">
        <f t="shared" si="136"/>
        <v/>
      </c>
      <c r="AD258" s="84" t="str">
        <f t="shared" si="137"/>
        <v/>
      </c>
      <c r="AE258" s="85" t="str">
        <f t="shared" si="138"/>
        <v/>
      </c>
      <c r="AF258" s="85" t="str">
        <f t="shared" si="139"/>
        <v/>
      </c>
      <c r="AG258" s="86" t="str">
        <f t="shared" si="140"/>
        <v/>
      </c>
      <c r="AH258" s="87" t="str">
        <f t="shared" si="141"/>
        <v/>
      </c>
      <c r="AI258" s="84" t="str">
        <f t="shared" si="142"/>
        <v/>
      </c>
      <c r="AJ258" s="84" t="str">
        <f t="shared" si="143"/>
        <v/>
      </c>
      <c r="AK258" s="88" t="str">
        <f t="shared" si="144"/>
        <v/>
      </c>
      <c r="AL258" s="65" t="str">
        <f t="shared" si="145"/>
        <v/>
      </c>
      <c r="AM258" s="84" t="str">
        <f t="shared" si="146"/>
        <v/>
      </c>
      <c r="AN258" s="85" t="str">
        <f t="shared" si="147"/>
        <v/>
      </c>
      <c r="AO258" s="85" t="str">
        <f t="shared" si="148"/>
        <v/>
      </c>
      <c r="AP258" s="86" t="str">
        <f t="shared" si="149"/>
        <v/>
      </c>
    </row>
    <row r="259" spans="1:42" s="76" customFormat="1" x14ac:dyDescent="0.25">
      <c r="A259" s="78">
        <f t="shared" si="124"/>
        <v>253</v>
      </c>
      <c r="B259" s="79"/>
      <c r="C259" s="79"/>
      <c r="D259" s="61"/>
      <c r="E259" s="180" t="str">
        <f>_xlfn.IFNA(HLOOKUP(TEXT(C259,"#"),Table_Conduit[#All],2,FALSE),"")</f>
        <v/>
      </c>
      <c r="F259" s="63" t="str">
        <f t="shared" si="125"/>
        <v/>
      </c>
      <c r="G259" s="61"/>
      <c r="H259" s="180" t="str">
        <f>_xlfn.IFNA(IF(HLOOKUP(TEXT(C259,"#"),Table_BoxMaterial[#All],2,FALSE)=0,"",HLOOKUP(TEXT(C259,"#"),Table_BoxMaterial[#All],2,FALSE)),"")</f>
        <v/>
      </c>
      <c r="I259" s="183" t="str">
        <f>_xlfn.IFNA(HLOOKUP(TEXT(C259,"#"),Table_MountingKits[#All],2,FALSE),"")</f>
        <v/>
      </c>
      <c r="J259" s="183" t="str">
        <f>_xlfn.IFNA(HLOOKUP(H259,Table_BoxColors[#All],2,FALSE),"")</f>
        <v/>
      </c>
      <c r="K259" s="61" t="str">
        <f t="shared" si="126"/>
        <v/>
      </c>
      <c r="L259" s="64" t="str">
        <f t="shared" si="127"/>
        <v/>
      </c>
      <c r="M259" s="185" t="str">
        <f>_xlfn.IFNA("E-"&amp;VLOOKUP(C259,Table_PN_DeviceType[],2,TRUE),"")&amp;IF(D259&lt;&gt;"",IF(D259&gt;99,D259,IF(D259&gt;9,"0"&amp;D259,"00"&amp;D259))&amp;VLOOKUP(E259,Table_PN_ConduitSize[],2,FALSE)&amp;VLOOKUP(F259,Table_PN_ConduitColor[],2,FALSE)&amp;IF(G259&lt;10,"0"&amp;G259,G259)&amp;VLOOKUP(H259,Table_PN_BoxMaterial[],2,FALSE)&amp;IF(I259&lt;&gt;"",VLOOKUP(I259,Table_PN_MountingKit[],2,FALSE)&amp;IF(OR(J259="Yes"),VLOOKUP(F259,Table_PN_BoxColor[],2,FALSE),"")&amp;VLOOKUP(K259,Table_PN_CircuitBreaker[],2,FALSE),""),"")</f>
        <v/>
      </c>
      <c r="N259" s="65"/>
      <c r="O259" s="65"/>
      <c r="P259" s="65"/>
      <c r="Q259" s="65"/>
      <c r="R259" s="65"/>
      <c r="S259" s="170" t="str">
        <f>IFERROR(VLOOKUP(C259,Table_DevicePN[],2,FALSE),"")</f>
        <v/>
      </c>
      <c r="T259" s="66" t="str">
        <f t="shared" si="128"/>
        <v/>
      </c>
      <c r="U259" s="80"/>
      <c r="V259" s="81" t="str">
        <f t="shared" si="129"/>
        <v/>
      </c>
      <c r="W259" s="65" t="str">
        <f t="shared" si="130"/>
        <v/>
      </c>
      <c r="X259" s="65" t="str">
        <f t="shared" si="131"/>
        <v/>
      </c>
      <c r="Y259" s="82" t="str">
        <f t="shared" si="132"/>
        <v/>
      </c>
      <c r="Z259" s="83" t="str">
        <f t="shared" si="133"/>
        <v/>
      </c>
      <c r="AA259" s="65" t="str">
        <f t="shared" si="134"/>
        <v/>
      </c>
      <c r="AB259" s="65" t="str">
        <f t="shared" si="135"/>
        <v/>
      </c>
      <c r="AC259" s="65" t="str">
        <f t="shared" si="136"/>
        <v/>
      </c>
      <c r="AD259" s="84" t="str">
        <f t="shared" si="137"/>
        <v/>
      </c>
      <c r="AE259" s="85" t="str">
        <f t="shared" si="138"/>
        <v/>
      </c>
      <c r="AF259" s="85" t="str">
        <f t="shared" si="139"/>
        <v/>
      </c>
      <c r="AG259" s="86" t="str">
        <f t="shared" si="140"/>
        <v/>
      </c>
      <c r="AH259" s="87" t="str">
        <f t="shared" si="141"/>
        <v/>
      </c>
      <c r="AI259" s="84" t="str">
        <f t="shared" si="142"/>
        <v/>
      </c>
      <c r="AJ259" s="84" t="str">
        <f t="shared" si="143"/>
        <v/>
      </c>
      <c r="AK259" s="88" t="str">
        <f t="shared" si="144"/>
        <v/>
      </c>
      <c r="AL259" s="65" t="str">
        <f t="shared" si="145"/>
        <v/>
      </c>
      <c r="AM259" s="84" t="str">
        <f t="shared" si="146"/>
        <v/>
      </c>
      <c r="AN259" s="85" t="str">
        <f t="shared" si="147"/>
        <v/>
      </c>
      <c r="AO259" s="85" t="str">
        <f t="shared" si="148"/>
        <v/>
      </c>
      <c r="AP259" s="86" t="str">
        <f t="shared" si="149"/>
        <v/>
      </c>
    </row>
    <row r="260" spans="1:42" s="76" customFormat="1" x14ac:dyDescent="0.25">
      <c r="A260" s="78">
        <f t="shared" si="124"/>
        <v>254</v>
      </c>
      <c r="B260" s="79"/>
      <c r="C260" s="79"/>
      <c r="D260" s="61"/>
      <c r="E260" s="180" t="str">
        <f>_xlfn.IFNA(HLOOKUP(TEXT(C260,"#"),Table_Conduit[#All],2,FALSE),"")</f>
        <v/>
      </c>
      <c r="F260" s="63" t="str">
        <f t="shared" si="125"/>
        <v/>
      </c>
      <c r="G260" s="61"/>
      <c r="H260" s="180" t="str">
        <f>_xlfn.IFNA(IF(HLOOKUP(TEXT(C260,"#"),Table_BoxMaterial[#All],2,FALSE)=0,"",HLOOKUP(TEXT(C260,"#"),Table_BoxMaterial[#All],2,FALSE)),"")</f>
        <v/>
      </c>
      <c r="I260" s="183" t="str">
        <f>_xlfn.IFNA(HLOOKUP(TEXT(C260,"#"),Table_MountingKits[#All],2,FALSE),"")</f>
        <v/>
      </c>
      <c r="J260" s="183" t="str">
        <f>_xlfn.IFNA(HLOOKUP(H260,Table_BoxColors[#All],2,FALSE),"")</f>
        <v/>
      </c>
      <c r="K260" s="61" t="str">
        <f t="shared" si="126"/>
        <v/>
      </c>
      <c r="L260" s="64" t="str">
        <f t="shared" si="127"/>
        <v/>
      </c>
      <c r="M260" s="185" t="str">
        <f>_xlfn.IFNA("E-"&amp;VLOOKUP(C260,Table_PN_DeviceType[],2,TRUE),"")&amp;IF(D260&lt;&gt;"",IF(D260&gt;99,D260,IF(D260&gt;9,"0"&amp;D260,"00"&amp;D260))&amp;VLOOKUP(E260,Table_PN_ConduitSize[],2,FALSE)&amp;VLOOKUP(F260,Table_PN_ConduitColor[],2,FALSE)&amp;IF(G260&lt;10,"0"&amp;G260,G260)&amp;VLOOKUP(H260,Table_PN_BoxMaterial[],2,FALSE)&amp;IF(I260&lt;&gt;"",VLOOKUP(I260,Table_PN_MountingKit[],2,FALSE)&amp;IF(OR(J260="Yes"),VLOOKUP(F260,Table_PN_BoxColor[],2,FALSE),"")&amp;VLOOKUP(K260,Table_PN_CircuitBreaker[],2,FALSE),""),"")</f>
        <v/>
      </c>
      <c r="N260" s="65"/>
      <c r="O260" s="65"/>
      <c r="P260" s="65"/>
      <c r="Q260" s="65"/>
      <c r="R260" s="65"/>
      <c r="S260" s="170" t="str">
        <f>IFERROR(VLOOKUP(C260,Table_DevicePN[],2,FALSE),"")</f>
        <v/>
      </c>
      <c r="T260" s="66" t="str">
        <f t="shared" si="128"/>
        <v/>
      </c>
      <c r="U260" s="80"/>
      <c r="V260" s="81" t="str">
        <f t="shared" si="129"/>
        <v/>
      </c>
      <c r="W260" s="65" t="str">
        <f t="shared" si="130"/>
        <v/>
      </c>
      <c r="X260" s="65" t="str">
        <f t="shared" si="131"/>
        <v/>
      </c>
      <c r="Y260" s="82" t="str">
        <f t="shared" si="132"/>
        <v/>
      </c>
      <c r="Z260" s="83" t="str">
        <f t="shared" si="133"/>
        <v/>
      </c>
      <c r="AA260" s="65" t="str">
        <f t="shared" si="134"/>
        <v/>
      </c>
      <c r="AB260" s="65" t="str">
        <f t="shared" si="135"/>
        <v/>
      </c>
      <c r="AC260" s="65" t="str">
        <f t="shared" si="136"/>
        <v/>
      </c>
      <c r="AD260" s="84" t="str">
        <f t="shared" si="137"/>
        <v/>
      </c>
      <c r="AE260" s="85" t="str">
        <f t="shared" si="138"/>
        <v/>
      </c>
      <c r="AF260" s="85" t="str">
        <f t="shared" si="139"/>
        <v/>
      </c>
      <c r="AG260" s="86" t="str">
        <f t="shared" si="140"/>
        <v/>
      </c>
      <c r="AH260" s="87" t="str">
        <f t="shared" si="141"/>
        <v/>
      </c>
      <c r="AI260" s="84" t="str">
        <f t="shared" si="142"/>
        <v/>
      </c>
      <c r="AJ260" s="84" t="str">
        <f t="shared" si="143"/>
        <v/>
      </c>
      <c r="AK260" s="88" t="str">
        <f t="shared" si="144"/>
        <v/>
      </c>
      <c r="AL260" s="65" t="str">
        <f t="shared" si="145"/>
        <v/>
      </c>
      <c r="AM260" s="84" t="str">
        <f t="shared" si="146"/>
        <v/>
      </c>
      <c r="AN260" s="85" t="str">
        <f t="shared" si="147"/>
        <v/>
      </c>
      <c r="AO260" s="85" t="str">
        <f t="shared" si="148"/>
        <v/>
      </c>
      <c r="AP260" s="86" t="str">
        <f t="shared" si="149"/>
        <v/>
      </c>
    </row>
    <row r="261" spans="1:42" s="76" customFormat="1" x14ac:dyDescent="0.25">
      <c r="A261" s="78">
        <f t="shared" si="124"/>
        <v>255</v>
      </c>
      <c r="B261" s="79"/>
      <c r="C261" s="79"/>
      <c r="D261" s="61"/>
      <c r="E261" s="180" t="str">
        <f>_xlfn.IFNA(HLOOKUP(TEXT(C261,"#"),Table_Conduit[#All],2,FALSE),"")</f>
        <v/>
      </c>
      <c r="F261" s="63" t="str">
        <f t="shared" si="125"/>
        <v/>
      </c>
      <c r="G261" s="61"/>
      <c r="H261" s="180" t="str">
        <f>_xlfn.IFNA(IF(HLOOKUP(TEXT(C261,"#"),Table_BoxMaterial[#All],2,FALSE)=0,"",HLOOKUP(TEXT(C261,"#"),Table_BoxMaterial[#All],2,FALSE)),"")</f>
        <v/>
      </c>
      <c r="I261" s="183" t="str">
        <f>_xlfn.IFNA(HLOOKUP(TEXT(C261,"#"),Table_MountingKits[#All],2,FALSE),"")</f>
        <v/>
      </c>
      <c r="J261" s="183" t="str">
        <f>_xlfn.IFNA(HLOOKUP(H261,Table_BoxColors[#All],2,FALSE),"")</f>
        <v/>
      </c>
      <c r="K261" s="61" t="str">
        <f t="shared" si="126"/>
        <v/>
      </c>
      <c r="L261" s="64" t="str">
        <f t="shared" si="127"/>
        <v/>
      </c>
      <c r="M261" s="185" t="str">
        <f>_xlfn.IFNA("E-"&amp;VLOOKUP(C261,Table_PN_DeviceType[],2,TRUE),"")&amp;IF(D261&lt;&gt;"",IF(D261&gt;99,D261,IF(D261&gt;9,"0"&amp;D261,"00"&amp;D261))&amp;VLOOKUP(E261,Table_PN_ConduitSize[],2,FALSE)&amp;VLOOKUP(F261,Table_PN_ConduitColor[],2,FALSE)&amp;IF(G261&lt;10,"0"&amp;G261,G261)&amp;VLOOKUP(H261,Table_PN_BoxMaterial[],2,FALSE)&amp;IF(I261&lt;&gt;"",VLOOKUP(I261,Table_PN_MountingKit[],2,FALSE)&amp;IF(OR(J261="Yes"),VLOOKUP(F261,Table_PN_BoxColor[],2,FALSE),"")&amp;VLOOKUP(K261,Table_PN_CircuitBreaker[],2,FALSE),""),"")</f>
        <v/>
      </c>
      <c r="N261" s="65"/>
      <c r="O261" s="65"/>
      <c r="P261" s="65"/>
      <c r="Q261" s="65"/>
      <c r="R261" s="65"/>
      <c r="S261" s="170" t="str">
        <f>IFERROR(VLOOKUP(C261,Table_DevicePN[],2,FALSE),"")</f>
        <v/>
      </c>
      <c r="T261" s="66" t="str">
        <f t="shared" si="128"/>
        <v/>
      </c>
      <c r="U261" s="80"/>
      <c r="V261" s="81" t="str">
        <f t="shared" si="129"/>
        <v/>
      </c>
      <c r="W261" s="65" t="str">
        <f t="shared" si="130"/>
        <v/>
      </c>
      <c r="X261" s="65" t="str">
        <f t="shared" si="131"/>
        <v/>
      </c>
      <c r="Y261" s="82" t="str">
        <f t="shared" si="132"/>
        <v/>
      </c>
      <c r="Z261" s="83" t="str">
        <f t="shared" si="133"/>
        <v/>
      </c>
      <c r="AA261" s="65" t="str">
        <f t="shared" si="134"/>
        <v/>
      </c>
      <c r="AB261" s="65" t="str">
        <f t="shared" si="135"/>
        <v/>
      </c>
      <c r="AC261" s="65" t="str">
        <f t="shared" si="136"/>
        <v/>
      </c>
      <c r="AD261" s="84" t="str">
        <f t="shared" si="137"/>
        <v/>
      </c>
      <c r="AE261" s="85" t="str">
        <f t="shared" si="138"/>
        <v/>
      </c>
      <c r="AF261" s="85" t="str">
        <f t="shared" si="139"/>
        <v/>
      </c>
      <c r="AG261" s="86" t="str">
        <f t="shared" si="140"/>
        <v/>
      </c>
      <c r="AH261" s="87" t="str">
        <f t="shared" si="141"/>
        <v/>
      </c>
      <c r="AI261" s="84" t="str">
        <f t="shared" si="142"/>
        <v/>
      </c>
      <c r="AJ261" s="84" t="str">
        <f t="shared" si="143"/>
        <v/>
      </c>
      <c r="AK261" s="88" t="str">
        <f t="shared" si="144"/>
        <v/>
      </c>
      <c r="AL261" s="65" t="str">
        <f t="shared" si="145"/>
        <v/>
      </c>
      <c r="AM261" s="84" t="str">
        <f t="shared" si="146"/>
        <v/>
      </c>
      <c r="AN261" s="85" t="str">
        <f t="shared" si="147"/>
        <v/>
      </c>
      <c r="AO261" s="85" t="str">
        <f t="shared" si="148"/>
        <v/>
      </c>
      <c r="AP261" s="86" t="str">
        <f t="shared" si="149"/>
        <v/>
      </c>
    </row>
    <row r="262" spans="1:42" s="76" customFormat="1" x14ac:dyDescent="0.25">
      <c r="A262" s="78">
        <f t="shared" si="124"/>
        <v>256</v>
      </c>
      <c r="B262" s="79"/>
      <c r="C262" s="79"/>
      <c r="D262" s="61"/>
      <c r="E262" s="180" t="str">
        <f>_xlfn.IFNA(HLOOKUP(TEXT(C262,"#"),Table_Conduit[#All],2,FALSE),"")</f>
        <v/>
      </c>
      <c r="F262" s="63" t="str">
        <f t="shared" si="125"/>
        <v/>
      </c>
      <c r="G262" s="61"/>
      <c r="H262" s="180" t="str">
        <f>_xlfn.IFNA(IF(HLOOKUP(TEXT(C262,"#"),Table_BoxMaterial[#All],2,FALSE)=0,"",HLOOKUP(TEXT(C262,"#"),Table_BoxMaterial[#All],2,FALSE)),"")</f>
        <v/>
      </c>
      <c r="I262" s="183" t="str">
        <f>_xlfn.IFNA(HLOOKUP(TEXT(C262,"#"),Table_MountingKits[#All],2,FALSE),"")</f>
        <v/>
      </c>
      <c r="J262" s="183" t="str">
        <f>_xlfn.IFNA(HLOOKUP(H262,Table_BoxColors[#All],2,FALSE),"")</f>
        <v/>
      </c>
      <c r="K262" s="61" t="str">
        <f t="shared" si="126"/>
        <v/>
      </c>
      <c r="L262" s="64" t="str">
        <f t="shared" si="127"/>
        <v/>
      </c>
      <c r="M262" s="185" t="str">
        <f>_xlfn.IFNA("E-"&amp;VLOOKUP(C262,Table_PN_DeviceType[],2,TRUE),"")&amp;IF(D262&lt;&gt;"",IF(D262&gt;99,D262,IF(D262&gt;9,"0"&amp;D262,"00"&amp;D262))&amp;VLOOKUP(E262,Table_PN_ConduitSize[],2,FALSE)&amp;VLOOKUP(F262,Table_PN_ConduitColor[],2,FALSE)&amp;IF(G262&lt;10,"0"&amp;G262,G262)&amp;VLOOKUP(H262,Table_PN_BoxMaterial[],2,FALSE)&amp;IF(I262&lt;&gt;"",VLOOKUP(I262,Table_PN_MountingKit[],2,FALSE)&amp;IF(OR(J262="Yes"),VLOOKUP(F262,Table_PN_BoxColor[],2,FALSE),"")&amp;VLOOKUP(K262,Table_PN_CircuitBreaker[],2,FALSE),""),"")</f>
        <v/>
      </c>
      <c r="N262" s="65"/>
      <c r="O262" s="65"/>
      <c r="P262" s="65"/>
      <c r="Q262" s="65"/>
      <c r="R262" s="65"/>
      <c r="S262" s="170" t="str">
        <f>IFERROR(VLOOKUP(C262,Table_DevicePN[],2,FALSE),"")</f>
        <v/>
      </c>
      <c r="T262" s="66" t="str">
        <f t="shared" si="128"/>
        <v/>
      </c>
      <c r="U262" s="80"/>
      <c r="V262" s="81" t="str">
        <f t="shared" si="129"/>
        <v/>
      </c>
      <c r="W262" s="65" t="str">
        <f t="shared" si="130"/>
        <v/>
      </c>
      <c r="X262" s="65" t="str">
        <f t="shared" si="131"/>
        <v/>
      </c>
      <c r="Y262" s="82" t="str">
        <f t="shared" si="132"/>
        <v/>
      </c>
      <c r="Z262" s="83" t="str">
        <f t="shared" si="133"/>
        <v/>
      </c>
      <c r="AA262" s="65" t="str">
        <f t="shared" si="134"/>
        <v/>
      </c>
      <c r="AB262" s="65" t="str">
        <f t="shared" si="135"/>
        <v/>
      </c>
      <c r="AC262" s="65" t="str">
        <f t="shared" si="136"/>
        <v/>
      </c>
      <c r="AD262" s="84" t="str">
        <f t="shared" si="137"/>
        <v/>
      </c>
      <c r="AE262" s="85" t="str">
        <f t="shared" si="138"/>
        <v/>
      </c>
      <c r="AF262" s="85" t="str">
        <f t="shared" si="139"/>
        <v/>
      </c>
      <c r="AG262" s="86" t="str">
        <f t="shared" si="140"/>
        <v/>
      </c>
      <c r="AH262" s="87" t="str">
        <f t="shared" si="141"/>
        <v/>
      </c>
      <c r="AI262" s="84" t="str">
        <f t="shared" si="142"/>
        <v/>
      </c>
      <c r="AJ262" s="84" t="str">
        <f t="shared" si="143"/>
        <v/>
      </c>
      <c r="AK262" s="88" t="str">
        <f t="shared" si="144"/>
        <v/>
      </c>
      <c r="AL262" s="65" t="str">
        <f t="shared" si="145"/>
        <v/>
      </c>
      <c r="AM262" s="84" t="str">
        <f t="shared" si="146"/>
        <v/>
      </c>
      <c r="AN262" s="85" t="str">
        <f t="shared" si="147"/>
        <v/>
      </c>
      <c r="AO262" s="85" t="str">
        <f t="shared" si="148"/>
        <v/>
      </c>
      <c r="AP262" s="86" t="str">
        <f t="shared" si="149"/>
        <v/>
      </c>
    </row>
    <row r="263" spans="1:42" s="76" customFormat="1" x14ac:dyDescent="0.25">
      <c r="A263" s="78">
        <f t="shared" si="124"/>
        <v>257</v>
      </c>
      <c r="B263" s="79"/>
      <c r="C263" s="79"/>
      <c r="D263" s="61"/>
      <c r="E263" s="180" t="str">
        <f>_xlfn.IFNA(HLOOKUP(TEXT(C263,"#"),Table_Conduit[#All],2,FALSE),"")</f>
        <v/>
      </c>
      <c r="F263" s="63" t="str">
        <f t="shared" si="125"/>
        <v/>
      </c>
      <c r="G263" s="61"/>
      <c r="H263" s="180" t="str">
        <f>_xlfn.IFNA(IF(HLOOKUP(TEXT(C263,"#"),Table_BoxMaterial[#All],2,FALSE)=0,"",HLOOKUP(TEXT(C263,"#"),Table_BoxMaterial[#All],2,FALSE)),"")</f>
        <v/>
      </c>
      <c r="I263" s="183" t="str">
        <f>_xlfn.IFNA(HLOOKUP(TEXT(C263,"#"),Table_MountingKits[#All],2,FALSE),"")</f>
        <v/>
      </c>
      <c r="J263" s="183" t="str">
        <f>_xlfn.IFNA(HLOOKUP(H263,Table_BoxColors[#All],2,FALSE),"")</f>
        <v/>
      </c>
      <c r="K263" s="61" t="str">
        <f t="shared" si="126"/>
        <v/>
      </c>
      <c r="L263" s="64" t="str">
        <f t="shared" si="127"/>
        <v/>
      </c>
      <c r="M263" s="185" t="str">
        <f>_xlfn.IFNA("E-"&amp;VLOOKUP(C263,Table_PN_DeviceType[],2,TRUE),"")&amp;IF(D263&lt;&gt;"",IF(D263&gt;99,D263,IF(D263&gt;9,"0"&amp;D263,"00"&amp;D263))&amp;VLOOKUP(E263,Table_PN_ConduitSize[],2,FALSE)&amp;VLOOKUP(F263,Table_PN_ConduitColor[],2,FALSE)&amp;IF(G263&lt;10,"0"&amp;G263,G263)&amp;VLOOKUP(H263,Table_PN_BoxMaterial[],2,FALSE)&amp;IF(I263&lt;&gt;"",VLOOKUP(I263,Table_PN_MountingKit[],2,FALSE)&amp;IF(OR(J263="Yes"),VLOOKUP(F263,Table_PN_BoxColor[],2,FALSE),"")&amp;VLOOKUP(K263,Table_PN_CircuitBreaker[],2,FALSE),""),"")</f>
        <v/>
      </c>
      <c r="N263" s="65"/>
      <c r="O263" s="65"/>
      <c r="P263" s="65"/>
      <c r="Q263" s="65"/>
      <c r="R263" s="65"/>
      <c r="S263" s="170" t="str">
        <f>IFERROR(VLOOKUP(C263,Table_DevicePN[],2,FALSE),"")</f>
        <v/>
      </c>
      <c r="T263" s="66" t="str">
        <f t="shared" si="128"/>
        <v/>
      </c>
      <c r="U263" s="80"/>
      <c r="V263" s="81" t="str">
        <f t="shared" si="129"/>
        <v/>
      </c>
      <c r="W263" s="65" t="str">
        <f t="shared" si="130"/>
        <v/>
      </c>
      <c r="X263" s="65" t="str">
        <f t="shared" si="131"/>
        <v/>
      </c>
      <c r="Y263" s="82" t="str">
        <f t="shared" si="132"/>
        <v/>
      </c>
      <c r="Z263" s="83" t="str">
        <f t="shared" si="133"/>
        <v/>
      </c>
      <c r="AA263" s="65" t="str">
        <f t="shared" si="134"/>
        <v/>
      </c>
      <c r="AB263" s="65" t="str">
        <f t="shared" si="135"/>
        <v/>
      </c>
      <c r="AC263" s="65" t="str">
        <f t="shared" si="136"/>
        <v/>
      </c>
      <c r="AD263" s="84" t="str">
        <f t="shared" si="137"/>
        <v/>
      </c>
      <c r="AE263" s="85" t="str">
        <f t="shared" si="138"/>
        <v/>
      </c>
      <c r="AF263" s="85" t="str">
        <f t="shared" si="139"/>
        <v/>
      </c>
      <c r="AG263" s="86" t="str">
        <f t="shared" si="140"/>
        <v/>
      </c>
      <c r="AH263" s="87" t="str">
        <f t="shared" si="141"/>
        <v/>
      </c>
      <c r="AI263" s="84" t="str">
        <f t="shared" si="142"/>
        <v/>
      </c>
      <c r="AJ263" s="84" t="str">
        <f t="shared" si="143"/>
        <v/>
      </c>
      <c r="AK263" s="88" t="str">
        <f t="shared" si="144"/>
        <v/>
      </c>
      <c r="AL263" s="65" t="str">
        <f t="shared" si="145"/>
        <v/>
      </c>
      <c r="AM263" s="84" t="str">
        <f t="shared" si="146"/>
        <v/>
      </c>
      <c r="AN263" s="85" t="str">
        <f t="shared" si="147"/>
        <v/>
      </c>
      <c r="AO263" s="85" t="str">
        <f t="shared" si="148"/>
        <v/>
      </c>
      <c r="AP263" s="86" t="str">
        <f t="shared" si="149"/>
        <v/>
      </c>
    </row>
    <row r="264" spans="1:42" s="76" customFormat="1" x14ac:dyDescent="0.25">
      <c r="A264" s="78">
        <f t="shared" ref="A264:A327" si="150">ROW()-6</f>
        <v>258</v>
      </c>
      <c r="B264" s="79"/>
      <c r="C264" s="79"/>
      <c r="D264" s="61"/>
      <c r="E264" s="180" t="str">
        <f>_xlfn.IFNA(HLOOKUP(TEXT(C264,"#"),Table_Conduit[#All],2,FALSE),"")</f>
        <v/>
      </c>
      <c r="F264" s="63" t="str">
        <f t="shared" si="125"/>
        <v/>
      </c>
      <c r="G264" s="61"/>
      <c r="H264" s="180" t="str">
        <f>_xlfn.IFNA(IF(HLOOKUP(TEXT(C264,"#"),Table_BoxMaterial[#All],2,FALSE)=0,"",HLOOKUP(TEXT(C264,"#"),Table_BoxMaterial[#All],2,FALSE)),"")</f>
        <v/>
      </c>
      <c r="I264" s="183" t="str">
        <f>_xlfn.IFNA(HLOOKUP(TEXT(C264,"#"),Table_MountingKits[#All],2,FALSE),"")</f>
        <v/>
      </c>
      <c r="J264" s="183" t="str">
        <f>_xlfn.IFNA(HLOOKUP(H264,Table_BoxColors[#All],2,FALSE),"")</f>
        <v/>
      </c>
      <c r="K264" s="61" t="str">
        <f t="shared" si="126"/>
        <v/>
      </c>
      <c r="L264" s="64" t="str">
        <f t="shared" si="127"/>
        <v/>
      </c>
      <c r="M264" s="185" t="str">
        <f>_xlfn.IFNA("E-"&amp;VLOOKUP(C264,Table_PN_DeviceType[],2,TRUE),"")&amp;IF(D264&lt;&gt;"",IF(D264&gt;99,D264,IF(D264&gt;9,"0"&amp;D264,"00"&amp;D264))&amp;VLOOKUP(E264,Table_PN_ConduitSize[],2,FALSE)&amp;VLOOKUP(F264,Table_PN_ConduitColor[],2,FALSE)&amp;IF(G264&lt;10,"0"&amp;G264,G264)&amp;VLOOKUP(H264,Table_PN_BoxMaterial[],2,FALSE)&amp;IF(I264&lt;&gt;"",VLOOKUP(I264,Table_PN_MountingKit[],2,FALSE)&amp;IF(OR(J264="Yes"),VLOOKUP(F264,Table_PN_BoxColor[],2,FALSE),"")&amp;VLOOKUP(K264,Table_PN_CircuitBreaker[],2,FALSE),""),"")</f>
        <v/>
      </c>
      <c r="N264" s="65"/>
      <c r="O264" s="65"/>
      <c r="P264" s="65"/>
      <c r="Q264" s="65"/>
      <c r="R264" s="65"/>
      <c r="S264" s="170" t="str">
        <f>IFERROR(VLOOKUP(C264,Table_DevicePN[],2,FALSE),"")</f>
        <v/>
      </c>
      <c r="T264" s="66" t="str">
        <f t="shared" si="128"/>
        <v/>
      </c>
      <c r="U264" s="80"/>
      <c r="V264" s="81" t="str">
        <f t="shared" si="129"/>
        <v/>
      </c>
      <c r="W264" s="65" t="str">
        <f t="shared" si="130"/>
        <v/>
      </c>
      <c r="X264" s="65" t="str">
        <f t="shared" si="131"/>
        <v/>
      </c>
      <c r="Y264" s="82" t="str">
        <f t="shared" si="132"/>
        <v/>
      </c>
      <c r="Z264" s="83" t="str">
        <f t="shared" si="133"/>
        <v/>
      </c>
      <c r="AA264" s="65" t="str">
        <f t="shared" si="134"/>
        <v/>
      </c>
      <c r="AB264" s="65" t="str">
        <f t="shared" si="135"/>
        <v/>
      </c>
      <c r="AC264" s="65" t="str">
        <f t="shared" si="136"/>
        <v/>
      </c>
      <c r="AD264" s="84" t="str">
        <f t="shared" si="137"/>
        <v/>
      </c>
      <c r="AE264" s="85" t="str">
        <f t="shared" si="138"/>
        <v/>
      </c>
      <c r="AF264" s="85" t="str">
        <f t="shared" si="139"/>
        <v/>
      </c>
      <c r="AG264" s="86" t="str">
        <f t="shared" si="140"/>
        <v/>
      </c>
      <c r="AH264" s="87" t="str">
        <f t="shared" si="141"/>
        <v/>
      </c>
      <c r="AI264" s="84" t="str">
        <f t="shared" si="142"/>
        <v/>
      </c>
      <c r="AJ264" s="84" t="str">
        <f t="shared" si="143"/>
        <v/>
      </c>
      <c r="AK264" s="88" t="str">
        <f t="shared" si="144"/>
        <v/>
      </c>
      <c r="AL264" s="65" t="str">
        <f t="shared" si="145"/>
        <v/>
      </c>
      <c r="AM264" s="84" t="str">
        <f t="shared" si="146"/>
        <v/>
      </c>
      <c r="AN264" s="85" t="str">
        <f t="shared" si="147"/>
        <v/>
      </c>
      <c r="AO264" s="85" t="str">
        <f t="shared" si="148"/>
        <v/>
      </c>
      <c r="AP264" s="86" t="str">
        <f t="shared" si="149"/>
        <v/>
      </c>
    </row>
    <row r="265" spans="1:42" s="76" customFormat="1" x14ac:dyDescent="0.25">
      <c r="A265" s="78">
        <f t="shared" si="150"/>
        <v>259</v>
      </c>
      <c r="B265" s="79"/>
      <c r="C265" s="79"/>
      <c r="D265" s="61"/>
      <c r="E265" s="180" t="str">
        <f>_xlfn.IFNA(HLOOKUP(TEXT(C265,"#"),Table_Conduit[#All],2,FALSE),"")</f>
        <v/>
      </c>
      <c r="F265" s="63" t="str">
        <f t="shared" si="125"/>
        <v/>
      </c>
      <c r="G265" s="61"/>
      <c r="H265" s="180" t="str">
        <f>_xlfn.IFNA(IF(HLOOKUP(TEXT(C265,"#"),Table_BoxMaterial[#All],2,FALSE)=0,"",HLOOKUP(TEXT(C265,"#"),Table_BoxMaterial[#All],2,FALSE)),"")</f>
        <v/>
      </c>
      <c r="I265" s="183" t="str">
        <f>_xlfn.IFNA(HLOOKUP(TEXT(C265,"#"),Table_MountingKits[#All],2,FALSE),"")</f>
        <v/>
      </c>
      <c r="J265" s="183" t="str">
        <f>_xlfn.IFNA(HLOOKUP(H265,Table_BoxColors[#All],2,FALSE),"")</f>
        <v/>
      </c>
      <c r="K265" s="61" t="str">
        <f t="shared" si="126"/>
        <v/>
      </c>
      <c r="L265" s="64" t="str">
        <f t="shared" si="127"/>
        <v/>
      </c>
      <c r="M265" s="185" t="str">
        <f>_xlfn.IFNA("E-"&amp;VLOOKUP(C265,Table_PN_DeviceType[],2,TRUE),"")&amp;IF(D265&lt;&gt;"",IF(D265&gt;99,D265,IF(D265&gt;9,"0"&amp;D265,"00"&amp;D265))&amp;VLOOKUP(E265,Table_PN_ConduitSize[],2,FALSE)&amp;VLOOKUP(F265,Table_PN_ConduitColor[],2,FALSE)&amp;IF(G265&lt;10,"0"&amp;G265,G265)&amp;VLOOKUP(H265,Table_PN_BoxMaterial[],2,FALSE)&amp;IF(I265&lt;&gt;"",VLOOKUP(I265,Table_PN_MountingKit[],2,FALSE)&amp;IF(OR(J265="Yes"),VLOOKUP(F265,Table_PN_BoxColor[],2,FALSE),"")&amp;VLOOKUP(K265,Table_PN_CircuitBreaker[],2,FALSE),""),"")</f>
        <v/>
      </c>
      <c r="N265" s="65"/>
      <c r="O265" s="65"/>
      <c r="P265" s="65"/>
      <c r="Q265" s="65"/>
      <c r="R265" s="65"/>
      <c r="S265" s="170" t="str">
        <f>IFERROR(VLOOKUP(C265,Table_DevicePN[],2,FALSE),"")</f>
        <v/>
      </c>
      <c r="T265" s="66" t="str">
        <f t="shared" si="128"/>
        <v/>
      </c>
      <c r="U265" s="80"/>
      <c r="V265" s="81" t="str">
        <f t="shared" si="129"/>
        <v/>
      </c>
      <c r="W265" s="65" t="str">
        <f t="shared" si="130"/>
        <v/>
      </c>
      <c r="X265" s="65" t="str">
        <f t="shared" si="131"/>
        <v/>
      </c>
      <c r="Y265" s="82" t="str">
        <f t="shared" si="132"/>
        <v/>
      </c>
      <c r="Z265" s="83" t="str">
        <f t="shared" si="133"/>
        <v/>
      </c>
      <c r="AA265" s="65" t="str">
        <f t="shared" si="134"/>
        <v/>
      </c>
      <c r="AB265" s="65" t="str">
        <f t="shared" si="135"/>
        <v/>
      </c>
      <c r="AC265" s="65" t="str">
        <f t="shared" si="136"/>
        <v/>
      </c>
      <c r="AD265" s="84" t="str">
        <f t="shared" si="137"/>
        <v/>
      </c>
      <c r="AE265" s="85" t="str">
        <f t="shared" si="138"/>
        <v/>
      </c>
      <c r="AF265" s="85" t="str">
        <f t="shared" si="139"/>
        <v/>
      </c>
      <c r="AG265" s="86" t="str">
        <f t="shared" si="140"/>
        <v/>
      </c>
      <c r="AH265" s="87" t="str">
        <f t="shared" si="141"/>
        <v/>
      </c>
      <c r="AI265" s="84" t="str">
        <f t="shared" si="142"/>
        <v/>
      </c>
      <c r="AJ265" s="84" t="str">
        <f t="shared" si="143"/>
        <v/>
      </c>
      <c r="AK265" s="88" t="str">
        <f t="shared" si="144"/>
        <v/>
      </c>
      <c r="AL265" s="65" t="str">
        <f t="shared" si="145"/>
        <v/>
      </c>
      <c r="AM265" s="84" t="str">
        <f t="shared" si="146"/>
        <v/>
      </c>
      <c r="AN265" s="85" t="str">
        <f t="shared" si="147"/>
        <v/>
      </c>
      <c r="AO265" s="85" t="str">
        <f t="shared" si="148"/>
        <v/>
      </c>
      <c r="AP265" s="86" t="str">
        <f t="shared" si="149"/>
        <v/>
      </c>
    </row>
    <row r="266" spans="1:42" s="76" customFormat="1" x14ac:dyDescent="0.25">
      <c r="A266" s="78">
        <f t="shared" si="150"/>
        <v>260</v>
      </c>
      <c r="B266" s="79"/>
      <c r="C266" s="79"/>
      <c r="D266" s="61"/>
      <c r="E266" s="180" t="str">
        <f>_xlfn.IFNA(HLOOKUP(TEXT(C266,"#"),Table_Conduit[#All],2,FALSE),"")</f>
        <v/>
      </c>
      <c r="F266" s="63" t="str">
        <f t="shared" si="125"/>
        <v/>
      </c>
      <c r="G266" s="61"/>
      <c r="H266" s="180" t="str">
        <f>_xlfn.IFNA(IF(HLOOKUP(TEXT(C266,"#"),Table_BoxMaterial[#All],2,FALSE)=0,"",HLOOKUP(TEXT(C266,"#"),Table_BoxMaterial[#All],2,FALSE)),"")</f>
        <v/>
      </c>
      <c r="I266" s="183" t="str">
        <f>_xlfn.IFNA(HLOOKUP(TEXT(C266,"#"),Table_MountingKits[#All],2,FALSE),"")</f>
        <v/>
      </c>
      <c r="J266" s="183" t="str">
        <f>_xlfn.IFNA(HLOOKUP(H266,Table_BoxColors[#All],2,FALSE),"")</f>
        <v/>
      </c>
      <c r="K266" s="61" t="str">
        <f t="shared" si="126"/>
        <v/>
      </c>
      <c r="L266" s="64" t="str">
        <f t="shared" si="127"/>
        <v/>
      </c>
      <c r="M266" s="185" t="str">
        <f>_xlfn.IFNA("E-"&amp;VLOOKUP(C266,Table_PN_DeviceType[],2,TRUE),"")&amp;IF(D266&lt;&gt;"",IF(D266&gt;99,D266,IF(D266&gt;9,"0"&amp;D266,"00"&amp;D266))&amp;VLOOKUP(E266,Table_PN_ConduitSize[],2,FALSE)&amp;VLOOKUP(F266,Table_PN_ConduitColor[],2,FALSE)&amp;IF(G266&lt;10,"0"&amp;G266,G266)&amp;VLOOKUP(H266,Table_PN_BoxMaterial[],2,FALSE)&amp;IF(I266&lt;&gt;"",VLOOKUP(I266,Table_PN_MountingKit[],2,FALSE)&amp;IF(OR(J266="Yes"),VLOOKUP(F266,Table_PN_BoxColor[],2,FALSE),"")&amp;VLOOKUP(K266,Table_PN_CircuitBreaker[],2,FALSE),""),"")</f>
        <v/>
      </c>
      <c r="N266" s="65"/>
      <c r="O266" s="65"/>
      <c r="P266" s="65"/>
      <c r="Q266" s="65"/>
      <c r="R266" s="65"/>
      <c r="S266" s="170" t="str">
        <f>IFERROR(VLOOKUP(C266,Table_DevicePN[],2,FALSE),"")</f>
        <v/>
      </c>
      <c r="T266" s="66" t="str">
        <f t="shared" si="128"/>
        <v/>
      </c>
      <c r="U266" s="80"/>
      <c r="V266" s="81" t="str">
        <f t="shared" si="129"/>
        <v/>
      </c>
      <c r="W266" s="65" t="str">
        <f t="shared" si="130"/>
        <v/>
      </c>
      <c r="X266" s="65" t="str">
        <f t="shared" si="131"/>
        <v/>
      </c>
      <c r="Y266" s="82" t="str">
        <f t="shared" si="132"/>
        <v/>
      </c>
      <c r="Z266" s="83" t="str">
        <f t="shared" si="133"/>
        <v/>
      </c>
      <c r="AA266" s="65" t="str">
        <f t="shared" si="134"/>
        <v/>
      </c>
      <c r="AB266" s="65" t="str">
        <f t="shared" si="135"/>
        <v/>
      </c>
      <c r="AC266" s="65" t="str">
        <f t="shared" si="136"/>
        <v/>
      </c>
      <c r="AD266" s="84" t="str">
        <f t="shared" si="137"/>
        <v/>
      </c>
      <c r="AE266" s="85" t="str">
        <f t="shared" si="138"/>
        <v/>
      </c>
      <c r="AF266" s="85" t="str">
        <f t="shared" si="139"/>
        <v/>
      </c>
      <c r="AG266" s="86" t="str">
        <f t="shared" si="140"/>
        <v/>
      </c>
      <c r="AH266" s="87" t="str">
        <f t="shared" si="141"/>
        <v/>
      </c>
      <c r="AI266" s="84" t="str">
        <f t="shared" si="142"/>
        <v/>
      </c>
      <c r="AJ266" s="84" t="str">
        <f t="shared" si="143"/>
        <v/>
      </c>
      <c r="AK266" s="88" t="str">
        <f t="shared" si="144"/>
        <v/>
      </c>
      <c r="AL266" s="65" t="str">
        <f t="shared" si="145"/>
        <v/>
      </c>
      <c r="AM266" s="84" t="str">
        <f t="shared" si="146"/>
        <v/>
      </c>
      <c r="AN266" s="85" t="str">
        <f t="shared" si="147"/>
        <v/>
      </c>
      <c r="AO266" s="85" t="str">
        <f t="shared" si="148"/>
        <v/>
      </c>
      <c r="AP266" s="86" t="str">
        <f t="shared" si="149"/>
        <v/>
      </c>
    </row>
    <row r="267" spans="1:42" s="76" customFormat="1" x14ac:dyDescent="0.25">
      <c r="A267" s="78">
        <f t="shared" si="150"/>
        <v>261</v>
      </c>
      <c r="B267" s="79"/>
      <c r="C267" s="79"/>
      <c r="D267" s="61"/>
      <c r="E267" s="180" t="str">
        <f>_xlfn.IFNA(HLOOKUP(TEXT(C267,"#"),Table_Conduit[#All],2,FALSE),"")</f>
        <v/>
      </c>
      <c r="F267" s="63" t="str">
        <f t="shared" ref="F267:F330" si="151">IF(C267&lt;&gt;"","BLACK","")</f>
        <v/>
      </c>
      <c r="G267" s="61"/>
      <c r="H267" s="180" t="str">
        <f>_xlfn.IFNA(IF(HLOOKUP(TEXT(C267,"#"),Table_BoxMaterial[#All],2,FALSE)=0,"",HLOOKUP(TEXT(C267,"#"),Table_BoxMaterial[#All],2,FALSE)),"")</f>
        <v/>
      </c>
      <c r="I267" s="183" t="str">
        <f>_xlfn.IFNA(HLOOKUP(TEXT(C267,"#"),Table_MountingKits[#All],2,FALSE),"")</f>
        <v/>
      </c>
      <c r="J267" s="183" t="str">
        <f>_xlfn.IFNA(HLOOKUP(H267,Table_BoxColors[#All],2,FALSE),"")</f>
        <v/>
      </c>
      <c r="K267" s="61" t="str">
        <f t="shared" ref="K267:K330" si="152">IF(C267&lt;&gt;"","No","")</f>
        <v/>
      </c>
      <c r="L267" s="64" t="str">
        <f t="shared" ref="L267:L330" si="153">IF(C267&lt;&gt;"",1,"")</f>
        <v/>
      </c>
      <c r="M267" s="185" t="str">
        <f>_xlfn.IFNA("E-"&amp;VLOOKUP(C267,Table_PN_DeviceType[],2,TRUE),"")&amp;IF(D267&lt;&gt;"",IF(D267&gt;99,D267,IF(D267&gt;9,"0"&amp;D267,"00"&amp;D267))&amp;VLOOKUP(E267,Table_PN_ConduitSize[],2,FALSE)&amp;VLOOKUP(F267,Table_PN_ConduitColor[],2,FALSE)&amp;IF(G267&lt;10,"0"&amp;G267,G267)&amp;VLOOKUP(H267,Table_PN_BoxMaterial[],2,FALSE)&amp;IF(I267&lt;&gt;"",VLOOKUP(I267,Table_PN_MountingKit[],2,FALSE)&amp;IF(OR(J267="Yes"),VLOOKUP(F267,Table_PN_BoxColor[],2,FALSE),"")&amp;VLOOKUP(K267,Table_PN_CircuitBreaker[],2,FALSE),""),"")</f>
        <v/>
      </c>
      <c r="N267" s="65"/>
      <c r="O267" s="65"/>
      <c r="P267" s="65"/>
      <c r="Q267" s="65"/>
      <c r="R267" s="65"/>
      <c r="S267" s="170" t="str">
        <f>IFERROR(VLOOKUP(C267,Table_DevicePN[],2,FALSE),"")</f>
        <v/>
      </c>
      <c r="T267" s="66" t="str">
        <f t="shared" ref="T267:T330" si="154">IF(LEN(D267)&gt;0,D267,"")</f>
        <v/>
      </c>
      <c r="U267" s="80"/>
      <c r="V267" s="81" t="str">
        <f t="shared" ref="V267:V330" si="155">IFERROR(VLOOKUP(C267,TechnicalDataLookup,2,FALSE),"")</f>
        <v/>
      </c>
      <c r="W267" s="65" t="str">
        <f t="shared" ref="W267:W330" si="156">IFERROR(VLOOKUP(C267,TechnicalDataLookup,3,FALSE),"")</f>
        <v/>
      </c>
      <c r="X267" s="65" t="str">
        <f t="shared" ref="X267:X330" si="157">IFERROR(VLOOKUP(C267,TechnicalDataLookup,4,FALSE),"")</f>
        <v/>
      </c>
      <c r="Y267" s="82" t="str">
        <f t="shared" ref="Y267:Y330" si="158">IFERROR(VLOOKUP(C267,TechnicalDataLookup,5,FALSE),"")</f>
        <v/>
      </c>
      <c r="Z267" s="83" t="str">
        <f t="shared" ref="Z267:Z330" si="159">IFERROR(VLOOKUP(C267,TechnicalDataLookup,6,FALSE),"")</f>
        <v/>
      </c>
      <c r="AA267" s="65" t="str">
        <f t="shared" ref="AA267:AA330" si="160">IFERROR(VLOOKUP(C267,TechnicalDataLookup,7,FALSE),"")</f>
        <v/>
      </c>
      <c r="AB267" s="65" t="str">
        <f t="shared" ref="AB267:AB330" si="161">IFERROR(VLOOKUP(C267,TechnicalDataLookup,8,FALSE),"")</f>
        <v/>
      </c>
      <c r="AC267" s="65" t="str">
        <f t="shared" ref="AC267:AC330" si="162">IFERROR(VLOOKUP(C267,TechnicalDataLookup,9,FALSE),"")</f>
        <v/>
      </c>
      <c r="AD267" s="84" t="str">
        <f t="shared" ref="AD267:AD330" si="163">IFERROR(VLOOKUP(C267,TechnicalDataLookup,10,FALSE),"")</f>
        <v/>
      </c>
      <c r="AE267" s="85" t="str">
        <f t="shared" ref="AE267:AE330" si="164">IFERROR(VLOOKUP(C267,TechnicalDataLookup,11,FALSE),"")</f>
        <v/>
      </c>
      <c r="AF267" s="85" t="str">
        <f t="shared" ref="AF267:AF330" si="165">IFERROR(VLOOKUP(C267,TechnicalDataLookup,12,FALSE),"")</f>
        <v/>
      </c>
      <c r="AG267" s="86" t="str">
        <f t="shared" ref="AG267:AG330" si="166">IFERROR(VLOOKUP(C267,TechnicalDataLookup,13,FALSE),"")</f>
        <v/>
      </c>
      <c r="AH267" s="87" t="str">
        <f t="shared" ref="AH267:AH330" si="167">IFERROR(VLOOKUP(C267,TechnicalDataLookup,14,FALSE),"")</f>
        <v/>
      </c>
      <c r="AI267" s="84" t="str">
        <f t="shared" ref="AI267:AI330" si="168">IFERROR(VLOOKUP(C267,TechnicalDataLookup,15,FALSE),"")</f>
        <v/>
      </c>
      <c r="AJ267" s="84" t="str">
        <f t="shared" ref="AJ267:AJ330" si="169">IFERROR(VLOOKUP(C267,TechnicalDataLookup,16,FALSE),"")</f>
        <v/>
      </c>
      <c r="AK267" s="88" t="str">
        <f t="shared" ref="AK267:AK330" si="170">IFERROR(VLOOKUP(C267,TechnicalDataLookup,17,FALSE),"")</f>
        <v/>
      </c>
      <c r="AL267" s="65" t="str">
        <f t="shared" ref="AL267:AL330" si="171">IFERROR(VLOOKUP(K267,TechnicalDataLookup,9,FALSE),"")</f>
        <v/>
      </c>
      <c r="AM267" s="84" t="str">
        <f t="shared" ref="AM267:AM330" si="172">IFERROR(VLOOKUP(K267,TechnicalDataLookup,10,FALSE),"")</f>
        <v/>
      </c>
      <c r="AN267" s="85" t="str">
        <f t="shared" ref="AN267:AN330" si="173">IFERROR(VLOOKUP(K267,TechnicalDataLookup,11,FALSE),"")</f>
        <v/>
      </c>
      <c r="AO267" s="85" t="str">
        <f t="shared" ref="AO267:AO330" si="174">IFERROR(VLOOKUP(K267,TechnicalDataLookup,12,FALSE),"")</f>
        <v/>
      </c>
      <c r="AP267" s="86" t="str">
        <f t="shared" ref="AP267:AP330" si="175">IFERROR(VLOOKUP(K267,TechnicalDataLookup,13,FALSE),"")</f>
        <v/>
      </c>
    </row>
    <row r="268" spans="1:42" s="76" customFormat="1" x14ac:dyDescent="0.25">
      <c r="A268" s="78">
        <f t="shared" si="150"/>
        <v>262</v>
      </c>
      <c r="B268" s="79"/>
      <c r="C268" s="79"/>
      <c r="D268" s="61"/>
      <c r="E268" s="180" t="str">
        <f>_xlfn.IFNA(HLOOKUP(TEXT(C268,"#"),Table_Conduit[#All],2,FALSE),"")</f>
        <v/>
      </c>
      <c r="F268" s="63" t="str">
        <f t="shared" si="151"/>
        <v/>
      </c>
      <c r="G268" s="61"/>
      <c r="H268" s="180" t="str">
        <f>_xlfn.IFNA(IF(HLOOKUP(TEXT(C268,"#"),Table_BoxMaterial[#All],2,FALSE)=0,"",HLOOKUP(TEXT(C268,"#"),Table_BoxMaterial[#All],2,FALSE)),"")</f>
        <v/>
      </c>
      <c r="I268" s="183" t="str">
        <f>_xlfn.IFNA(HLOOKUP(TEXT(C268,"#"),Table_MountingKits[#All],2,FALSE),"")</f>
        <v/>
      </c>
      <c r="J268" s="183" t="str">
        <f>_xlfn.IFNA(HLOOKUP(H268,Table_BoxColors[#All],2,FALSE),"")</f>
        <v/>
      </c>
      <c r="K268" s="61" t="str">
        <f t="shared" si="152"/>
        <v/>
      </c>
      <c r="L268" s="64" t="str">
        <f t="shared" si="153"/>
        <v/>
      </c>
      <c r="M268" s="185" t="str">
        <f>_xlfn.IFNA("E-"&amp;VLOOKUP(C268,Table_PN_DeviceType[],2,TRUE),"")&amp;IF(D268&lt;&gt;"",IF(D268&gt;99,D268,IF(D268&gt;9,"0"&amp;D268,"00"&amp;D268))&amp;VLOOKUP(E268,Table_PN_ConduitSize[],2,FALSE)&amp;VLOOKUP(F268,Table_PN_ConduitColor[],2,FALSE)&amp;IF(G268&lt;10,"0"&amp;G268,G268)&amp;VLOOKUP(H268,Table_PN_BoxMaterial[],2,FALSE)&amp;IF(I268&lt;&gt;"",VLOOKUP(I268,Table_PN_MountingKit[],2,FALSE)&amp;IF(OR(J268="Yes"),VLOOKUP(F268,Table_PN_BoxColor[],2,FALSE),"")&amp;VLOOKUP(K268,Table_PN_CircuitBreaker[],2,FALSE),""),"")</f>
        <v/>
      </c>
      <c r="N268" s="65"/>
      <c r="O268" s="65"/>
      <c r="P268" s="65"/>
      <c r="Q268" s="65"/>
      <c r="R268" s="65"/>
      <c r="S268" s="170" t="str">
        <f>IFERROR(VLOOKUP(C268,Table_DevicePN[],2,FALSE),"")</f>
        <v/>
      </c>
      <c r="T268" s="66" t="str">
        <f t="shared" si="154"/>
        <v/>
      </c>
      <c r="U268" s="80"/>
      <c r="V268" s="81" t="str">
        <f t="shared" si="155"/>
        <v/>
      </c>
      <c r="W268" s="65" t="str">
        <f t="shared" si="156"/>
        <v/>
      </c>
      <c r="X268" s="65" t="str">
        <f t="shared" si="157"/>
        <v/>
      </c>
      <c r="Y268" s="82" t="str">
        <f t="shared" si="158"/>
        <v/>
      </c>
      <c r="Z268" s="83" t="str">
        <f t="shared" si="159"/>
        <v/>
      </c>
      <c r="AA268" s="65" t="str">
        <f t="shared" si="160"/>
        <v/>
      </c>
      <c r="AB268" s="65" t="str">
        <f t="shared" si="161"/>
        <v/>
      </c>
      <c r="AC268" s="65" t="str">
        <f t="shared" si="162"/>
        <v/>
      </c>
      <c r="AD268" s="84" t="str">
        <f t="shared" si="163"/>
        <v/>
      </c>
      <c r="AE268" s="85" t="str">
        <f t="shared" si="164"/>
        <v/>
      </c>
      <c r="AF268" s="85" t="str">
        <f t="shared" si="165"/>
        <v/>
      </c>
      <c r="AG268" s="86" t="str">
        <f t="shared" si="166"/>
        <v/>
      </c>
      <c r="AH268" s="87" t="str">
        <f t="shared" si="167"/>
        <v/>
      </c>
      <c r="AI268" s="84" t="str">
        <f t="shared" si="168"/>
        <v/>
      </c>
      <c r="AJ268" s="84" t="str">
        <f t="shared" si="169"/>
        <v/>
      </c>
      <c r="AK268" s="88" t="str">
        <f t="shared" si="170"/>
        <v/>
      </c>
      <c r="AL268" s="65" t="str">
        <f t="shared" si="171"/>
        <v/>
      </c>
      <c r="AM268" s="84" t="str">
        <f t="shared" si="172"/>
        <v/>
      </c>
      <c r="AN268" s="85" t="str">
        <f t="shared" si="173"/>
        <v/>
      </c>
      <c r="AO268" s="85" t="str">
        <f t="shared" si="174"/>
        <v/>
      </c>
      <c r="AP268" s="86" t="str">
        <f t="shared" si="175"/>
        <v/>
      </c>
    </row>
    <row r="269" spans="1:42" s="76" customFormat="1" x14ac:dyDescent="0.25">
      <c r="A269" s="78">
        <f t="shared" si="150"/>
        <v>263</v>
      </c>
      <c r="B269" s="79"/>
      <c r="C269" s="79"/>
      <c r="D269" s="61"/>
      <c r="E269" s="180" t="str">
        <f>_xlfn.IFNA(HLOOKUP(TEXT(C269,"#"),Table_Conduit[#All],2,FALSE),"")</f>
        <v/>
      </c>
      <c r="F269" s="63" t="str">
        <f t="shared" si="151"/>
        <v/>
      </c>
      <c r="G269" s="61"/>
      <c r="H269" s="180" t="str">
        <f>_xlfn.IFNA(IF(HLOOKUP(TEXT(C269,"#"),Table_BoxMaterial[#All],2,FALSE)=0,"",HLOOKUP(TEXT(C269,"#"),Table_BoxMaterial[#All],2,FALSE)),"")</f>
        <v/>
      </c>
      <c r="I269" s="183" t="str">
        <f>_xlfn.IFNA(HLOOKUP(TEXT(C269,"#"),Table_MountingKits[#All],2,FALSE),"")</f>
        <v/>
      </c>
      <c r="J269" s="183" t="str">
        <f>_xlfn.IFNA(HLOOKUP(H269,Table_BoxColors[#All],2,FALSE),"")</f>
        <v/>
      </c>
      <c r="K269" s="61" t="str">
        <f t="shared" si="152"/>
        <v/>
      </c>
      <c r="L269" s="64" t="str">
        <f t="shared" si="153"/>
        <v/>
      </c>
      <c r="M269" s="185" t="str">
        <f>_xlfn.IFNA("E-"&amp;VLOOKUP(C269,Table_PN_DeviceType[],2,TRUE),"")&amp;IF(D269&lt;&gt;"",IF(D269&gt;99,D269,IF(D269&gt;9,"0"&amp;D269,"00"&amp;D269))&amp;VLOOKUP(E269,Table_PN_ConduitSize[],2,FALSE)&amp;VLOOKUP(F269,Table_PN_ConduitColor[],2,FALSE)&amp;IF(G269&lt;10,"0"&amp;G269,G269)&amp;VLOOKUP(H269,Table_PN_BoxMaterial[],2,FALSE)&amp;IF(I269&lt;&gt;"",VLOOKUP(I269,Table_PN_MountingKit[],2,FALSE)&amp;IF(OR(J269="Yes"),VLOOKUP(F269,Table_PN_BoxColor[],2,FALSE),"")&amp;VLOOKUP(K269,Table_PN_CircuitBreaker[],2,FALSE),""),"")</f>
        <v/>
      </c>
      <c r="N269" s="65"/>
      <c r="O269" s="65"/>
      <c r="P269" s="65"/>
      <c r="Q269" s="65"/>
      <c r="R269" s="65"/>
      <c r="S269" s="170" t="str">
        <f>IFERROR(VLOOKUP(C269,Table_DevicePN[],2,FALSE),"")</f>
        <v/>
      </c>
      <c r="T269" s="66" t="str">
        <f t="shared" si="154"/>
        <v/>
      </c>
      <c r="U269" s="80"/>
      <c r="V269" s="81" t="str">
        <f t="shared" si="155"/>
        <v/>
      </c>
      <c r="W269" s="65" t="str">
        <f t="shared" si="156"/>
        <v/>
      </c>
      <c r="X269" s="65" t="str">
        <f t="shared" si="157"/>
        <v/>
      </c>
      <c r="Y269" s="82" t="str">
        <f t="shared" si="158"/>
        <v/>
      </c>
      <c r="Z269" s="83" t="str">
        <f t="shared" si="159"/>
        <v/>
      </c>
      <c r="AA269" s="65" t="str">
        <f t="shared" si="160"/>
        <v/>
      </c>
      <c r="AB269" s="65" t="str">
        <f t="shared" si="161"/>
        <v/>
      </c>
      <c r="AC269" s="65" t="str">
        <f t="shared" si="162"/>
        <v/>
      </c>
      <c r="AD269" s="84" t="str">
        <f t="shared" si="163"/>
        <v/>
      </c>
      <c r="AE269" s="85" t="str">
        <f t="shared" si="164"/>
        <v/>
      </c>
      <c r="AF269" s="85" t="str">
        <f t="shared" si="165"/>
        <v/>
      </c>
      <c r="AG269" s="86" t="str">
        <f t="shared" si="166"/>
        <v/>
      </c>
      <c r="AH269" s="87" t="str">
        <f t="shared" si="167"/>
        <v/>
      </c>
      <c r="AI269" s="84" t="str">
        <f t="shared" si="168"/>
        <v/>
      </c>
      <c r="AJ269" s="84" t="str">
        <f t="shared" si="169"/>
        <v/>
      </c>
      <c r="AK269" s="88" t="str">
        <f t="shared" si="170"/>
        <v/>
      </c>
      <c r="AL269" s="65" t="str">
        <f t="shared" si="171"/>
        <v/>
      </c>
      <c r="AM269" s="84" t="str">
        <f t="shared" si="172"/>
        <v/>
      </c>
      <c r="AN269" s="85" t="str">
        <f t="shared" si="173"/>
        <v/>
      </c>
      <c r="AO269" s="85" t="str">
        <f t="shared" si="174"/>
        <v/>
      </c>
      <c r="AP269" s="86" t="str">
        <f t="shared" si="175"/>
        <v/>
      </c>
    </row>
    <row r="270" spans="1:42" s="76" customFormat="1" x14ac:dyDescent="0.25">
      <c r="A270" s="78">
        <f t="shared" si="150"/>
        <v>264</v>
      </c>
      <c r="B270" s="79"/>
      <c r="C270" s="79"/>
      <c r="D270" s="61"/>
      <c r="E270" s="180" t="str">
        <f>_xlfn.IFNA(HLOOKUP(TEXT(C270,"#"),Table_Conduit[#All],2,FALSE),"")</f>
        <v/>
      </c>
      <c r="F270" s="63" t="str">
        <f t="shared" si="151"/>
        <v/>
      </c>
      <c r="G270" s="61"/>
      <c r="H270" s="180" t="str">
        <f>_xlfn.IFNA(IF(HLOOKUP(TEXT(C270,"#"),Table_BoxMaterial[#All],2,FALSE)=0,"",HLOOKUP(TEXT(C270,"#"),Table_BoxMaterial[#All],2,FALSE)),"")</f>
        <v/>
      </c>
      <c r="I270" s="183" t="str">
        <f>_xlfn.IFNA(HLOOKUP(TEXT(C270,"#"),Table_MountingKits[#All],2,FALSE),"")</f>
        <v/>
      </c>
      <c r="J270" s="183" t="str">
        <f>_xlfn.IFNA(HLOOKUP(H270,Table_BoxColors[#All],2,FALSE),"")</f>
        <v/>
      </c>
      <c r="K270" s="61" t="str">
        <f t="shared" si="152"/>
        <v/>
      </c>
      <c r="L270" s="64" t="str">
        <f t="shared" si="153"/>
        <v/>
      </c>
      <c r="M270" s="185" t="str">
        <f>_xlfn.IFNA("E-"&amp;VLOOKUP(C270,Table_PN_DeviceType[],2,TRUE),"")&amp;IF(D270&lt;&gt;"",IF(D270&gt;99,D270,IF(D270&gt;9,"0"&amp;D270,"00"&amp;D270))&amp;VLOOKUP(E270,Table_PN_ConduitSize[],2,FALSE)&amp;VLOOKUP(F270,Table_PN_ConduitColor[],2,FALSE)&amp;IF(G270&lt;10,"0"&amp;G270,G270)&amp;VLOOKUP(H270,Table_PN_BoxMaterial[],2,FALSE)&amp;IF(I270&lt;&gt;"",VLOOKUP(I270,Table_PN_MountingKit[],2,FALSE)&amp;IF(OR(J270="Yes"),VLOOKUP(F270,Table_PN_BoxColor[],2,FALSE),"")&amp;VLOOKUP(K270,Table_PN_CircuitBreaker[],2,FALSE),""),"")</f>
        <v/>
      </c>
      <c r="N270" s="65"/>
      <c r="O270" s="65"/>
      <c r="P270" s="65"/>
      <c r="Q270" s="65"/>
      <c r="R270" s="65"/>
      <c r="S270" s="170" t="str">
        <f>IFERROR(VLOOKUP(C270,Table_DevicePN[],2,FALSE),"")</f>
        <v/>
      </c>
      <c r="T270" s="66" t="str">
        <f t="shared" si="154"/>
        <v/>
      </c>
      <c r="U270" s="80"/>
      <c r="V270" s="81" t="str">
        <f t="shared" si="155"/>
        <v/>
      </c>
      <c r="W270" s="65" t="str">
        <f t="shared" si="156"/>
        <v/>
      </c>
      <c r="X270" s="65" t="str">
        <f t="shared" si="157"/>
        <v/>
      </c>
      <c r="Y270" s="82" t="str">
        <f t="shared" si="158"/>
        <v/>
      </c>
      <c r="Z270" s="83" t="str">
        <f t="shared" si="159"/>
        <v/>
      </c>
      <c r="AA270" s="65" t="str">
        <f t="shared" si="160"/>
        <v/>
      </c>
      <c r="AB270" s="65" t="str">
        <f t="shared" si="161"/>
        <v/>
      </c>
      <c r="AC270" s="65" t="str">
        <f t="shared" si="162"/>
        <v/>
      </c>
      <c r="AD270" s="84" t="str">
        <f t="shared" si="163"/>
        <v/>
      </c>
      <c r="AE270" s="85" t="str">
        <f t="shared" si="164"/>
        <v/>
      </c>
      <c r="AF270" s="85" t="str">
        <f t="shared" si="165"/>
        <v/>
      </c>
      <c r="AG270" s="86" t="str">
        <f t="shared" si="166"/>
        <v/>
      </c>
      <c r="AH270" s="87" t="str">
        <f t="shared" si="167"/>
        <v/>
      </c>
      <c r="AI270" s="84" t="str">
        <f t="shared" si="168"/>
        <v/>
      </c>
      <c r="AJ270" s="84" t="str">
        <f t="shared" si="169"/>
        <v/>
      </c>
      <c r="AK270" s="88" t="str">
        <f t="shared" si="170"/>
        <v/>
      </c>
      <c r="AL270" s="65" t="str">
        <f t="shared" si="171"/>
        <v/>
      </c>
      <c r="AM270" s="84" t="str">
        <f t="shared" si="172"/>
        <v/>
      </c>
      <c r="AN270" s="85" t="str">
        <f t="shared" si="173"/>
        <v/>
      </c>
      <c r="AO270" s="85" t="str">
        <f t="shared" si="174"/>
        <v/>
      </c>
      <c r="AP270" s="86" t="str">
        <f t="shared" si="175"/>
        <v/>
      </c>
    </row>
    <row r="271" spans="1:42" s="76" customFormat="1" x14ac:dyDescent="0.25">
      <c r="A271" s="78">
        <f t="shared" si="150"/>
        <v>265</v>
      </c>
      <c r="B271" s="79"/>
      <c r="C271" s="79"/>
      <c r="D271" s="61"/>
      <c r="E271" s="180" t="str">
        <f>_xlfn.IFNA(HLOOKUP(TEXT(C271,"#"),Table_Conduit[#All],2,FALSE),"")</f>
        <v/>
      </c>
      <c r="F271" s="63" t="str">
        <f t="shared" si="151"/>
        <v/>
      </c>
      <c r="G271" s="61"/>
      <c r="H271" s="180" t="str">
        <f>_xlfn.IFNA(IF(HLOOKUP(TEXT(C271,"#"),Table_BoxMaterial[#All],2,FALSE)=0,"",HLOOKUP(TEXT(C271,"#"),Table_BoxMaterial[#All],2,FALSE)),"")</f>
        <v/>
      </c>
      <c r="I271" s="183" t="str">
        <f>_xlfn.IFNA(HLOOKUP(TEXT(C271,"#"),Table_MountingKits[#All],2,FALSE),"")</f>
        <v/>
      </c>
      <c r="J271" s="183" t="str">
        <f>_xlfn.IFNA(HLOOKUP(H271,Table_BoxColors[#All],2,FALSE),"")</f>
        <v/>
      </c>
      <c r="K271" s="61" t="str">
        <f t="shared" si="152"/>
        <v/>
      </c>
      <c r="L271" s="64" t="str">
        <f t="shared" si="153"/>
        <v/>
      </c>
      <c r="M271" s="185" t="str">
        <f>_xlfn.IFNA("E-"&amp;VLOOKUP(C271,Table_PN_DeviceType[],2,TRUE),"")&amp;IF(D271&lt;&gt;"",IF(D271&gt;99,D271,IF(D271&gt;9,"0"&amp;D271,"00"&amp;D271))&amp;VLOOKUP(E271,Table_PN_ConduitSize[],2,FALSE)&amp;VLOOKUP(F271,Table_PN_ConduitColor[],2,FALSE)&amp;IF(G271&lt;10,"0"&amp;G271,G271)&amp;VLOOKUP(H271,Table_PN_BoxMaterial[],2,FALSE)&amp;IF(I271&lt;&gt;"",VLOOKUP(I271,Table_PN_MountingKit[],2,FALSE)&amp;IF(OR(J271="Yes"),VLOOKUP(F271,Table_PN_BoxColor[],2,FALSE),"")&amp;VLOOKUP(K271,Table_PN_CircuitBreaker[],2,FALSE),""),"")</f>
        <v/>
      </c>
      <c r="N271" s="65"/>
      <c r="O271" s="65"/>
      <c r="P271" s="65"/>
      <c r="Q271" s="65"/>
      <c r="R271" s="65"/>
      <c r="S271" s="170" t="str">
        <f>IFERROR(VLOOKUP(C271,Table_DevicePN[],2,FALSE),"")</f>
        <v/>
      </c>
      <c r="T271" s="66" t="str">
        <f t="shared" si="154"/>
        <v/>
      </c>
      <c r="U271" s="80"/>
      <c r="V271" s="81" t="str">
        <f t="shared" si="155"/>
        <v/>
      </c>
      <c r="W271" s="65" t="str">
        <f t="shared" si="156"/>
        <v/>
      </c>
      <c r="X271" s="65" t="str">
        <f t="shared" si="157"/>
        <v/>
      </c>
      <c r="Y271" s="82" t="str">
        <f t="shared" si="158"/>
        <v/>
      </c>
      <c r="Z271" s="83" t="str">
        <f t="shared" si="159"/>
        <v/>
      </c>
      <c r="AA271" s="65" t="str">
        <f t="shared" si="160"/>
        <v/>
      </c>
      <c r="AB271" s="65" t="str">
        <f t="shared" si="161"/>
        <v/>
      </c>
      <c r="AC271" s="65" t="str">
        <f t="shared" si="162"/>
        <v/>
      </c>
      <c r="AD271" s="84" t="str">
        <f t="shared" si="163"/>
        <v/>
      </c>
      <c r="AE271" s="85" t="str">
        <f t="shared" si="164"/>
        <v/>
      </c>
      <c r="AF271" s="85" t="str">
        <f t="shared" si="165"/>
        <v/>
      </c>
      <c r="AG271" s="86" t="str">
        <f t="shared" si="166"/>
        <v/>
      </c>
      <c r="AH271" s="87" t="str">
        <f t="shared" si="167"/>
        <v/>
      </c>
      <c r="AI271" s="84" t="str">
        <f t="shared" si="168"/>
        <v/>
      </c>
      <c r="AJ271" s="84" t="str">
        <f t="shared" si="169"/>
        <v/>
      </c>
      <c r="AK271" s="88" t="str">
        <f t="shared" si="170"/>
        <v/>
      </c>
      <c r="AL271" s="65" t="str">
        <f t="shared" si="171"/>
        <v/>
      </c>
      <c r="AM271" s="84" t="str">
        <f t="shared" si="172"/>
        <v/>
      </c>
      <c r="AN271" s="85" t="str">
        <f t="shared" si="173"/>
        <v/>
      </c>
      <c r="AO271" s="85" t="str">
        <f t="shared" si="174"/>
        <v/>
      </c>
      <c r="AP271" s="86" t="str">
        <f t="shared" si="175"/>
        <v/>
      </c>
    </row>
    <row r="272" spans="1:42" s="76" customFormat="1" x14ac:dyDescent="0.25">
      <c r="A272" s="78">
        <f t="shared" si="150"/>
        <v>266</v>
      </c>
      <c r="B272" s="79"/>
      <c r="C272" s="79"/>
      <c r="D272" s="61"/>
      <c r="E272" s="180" t="str">
        <f>_xlfn.IFNA(HLOOKUP(TEXT(C272,"#"),Table_Conduit[#All],2,FALSE),"")</f>
        <v/>
      </c>
      <c r="F272" s="63" t="str">
        <f t="shared" si="151"/>
        <v/>
      </c>
      <c r="G272" s="61"/>
      <c r="H272" s="180" t="str">
        <f>_xlfn.IFNA(IF(HLOOKUP(TEXT(C272,"#"),Table_BoxMaterial[#All],2,FALSE)=0,"",HLOOKUP(TEXT(C272,"#"),Table_BoxMaterial[#All],2,FALSE)),"")</f>
        <v/>
      </c>
      <c r="I272" s="183" t="str">
        <f>_xlfn.IFNA(HLOOKUP(TEXT(C272,"#"),Table_MountingKits[#All],2,FALSE),"")</f>
        <v/>
      </c>
      <c r="J272" s="183" t="str">
        <f>_xlfn.IFNA(HLOOKUP(H272,Table_BoxColors[#All],2,FALSE),"")</f>
        <v/>
      </c>
      <c r="K272" s="61" t="str">
        <f t="shared" si="152"/>
        <v/>
      </c>
      <c r="L272" s="64" t="str">
        <f t="shared" si="153"/>
        <v/>
      </c>
      <c r="M272" s="185" t="str">
        <f>_xlfn.IFNA("E-"&amp;VLOOKUP(C272,Table_PN_DeviceType[],2,TRUE),"")&amp;IF(D272&lt;&gt;"",IF(D272&gt;99,D272,IF(D272&gt;9,"0"&amp;D272,"00"&amp;D272))&amp;VLOOKUP(E272,Table_PN_ConduitSize[],2,FALSE)&amp;VLOOKUP(F272,Table_PN_ConduitColor[],2,FALSE)&amp;IF(G272&lt;10,"0"&amp;G272,G272)&amp;VLOOKUP(H272,Table_PN_BoxMaterial[],2,FALSE)&amp;IF(I272&lt;&gt;"",VLOOKUP(I272,Table_PN_MountingKit[],2,FALSE)&amp;IF(OR(J272="Yes"),VLOOKUP(F272,Table_PN_BoxColor[],2,FALSE),"")&amp;VLOOKUP(K272,Table_PN_CircuitBreaker[],2,FALSE),""),"")</f>
        <v/>
      </c>
      <c r="N272" s="65"/>
      <c r="O272" s="65"/>
      <c r="P272" s="65"/>
      <c r="Q272" s="65"/>
      <c r="R272" s="65"/>
      <c r="S272" s="170" t="str">
        <f>IFERROR(VLOOKUP(C272,Table_DevicePN[],2,FALSE),"")</f>
        <v/>
      </c>
      <c r="T272" s="66" t="str">
        <f t="shared" si="154"/>
        <v/>
      </c>
      <c r="U272" s="80"/>
      <c r="V272" s="81" t="str">
        <f t="shared" si="155"/>
        <v/>
      </c>
      <c r="W272" s="65" t="str">
        <f t="shared" si="156"/>
        <v/>
      </c>
      <c r="X272" s="65" t="str">
        <f t="shared" si="157"/>
        <v/>
      </c>
      <c r="Y272" s="82" t="str">
        <f t="shared" si="158"/>
        <v/>
      </c>
      <c r="Z272" s="83" t="str">
        <f t="shared" si="159"/>
        <v/>
      </c>
      <c r="AA272" s="65" t="str">
        <f t="shared" si="160"/>
        <v/>
      </c>
      <c r="AB272" s="65" t="str">
        <f t="shared" si="161"/>
        <v/>
      </c>
      <c r="AC272" s="65" t="str">
        <f t="shared" si="162"/>
        <v/>
      </c>
      <c r="AD272" s="84" t="str">
        <f t="shared" si="163"/>
        <v/>
      </c>
      <c r="AE272" s="85" t="str">
        <f t="shared" si="164"/>
        <v/>
      </c>
      <c r="AF272" s="85" t="str">
        <f t="shared" si="165"/>
        <v/>
      </c>
      <c r="AG272" s="86" t="str">
        <f t="shared" si="166"/>
        <v/>
      </c>
      <c r="AH272" s="87" t="str">
        <f t="shared" si="167"/>
        <v/>
      </c>
      <c r="AI272" s="84" t="str">
        <f t="shared" si="168"/>
        <v/>
      </c>
      <c r="AJ272" s="84" t="str">
        <f t="shared" si="169"/>
        <v/>
      </c>
      <c r="AK272" s="88" t="str">
        <f t="shared" si="170"/>
        <v/>
      </c>
      <c r="AL272" s="65" t="str">
        <f t="shared" si="171"/>
        <v/>
      </c>
      <c r="AM272" s="84" t="str">
        <f t="shared" si="172"/>
        <v/>
      </c>
      <c r="AN272" s="85" t="str">
        <f t="shared" si="173"/>
        <v/>
      </c>
      <c r="AO272" s="85" t="str">
        <f t="shared" si="174"/>
        <v/>
      </c>
      <c r="AP272" s="86" t="str">
        <f t="shared" si="175"/>
        <v/>
      </c>
    </row>
    <row r="273" spans="1:42" s="76" customFormat="1" x14ac:dyDescent="0.25">
      <c r="A273" s="78">
        <f t="shared" si="150"/>
        <v>267</v>
      </c>
      <c r="B273" s="79"/>
      <c r="C273" s="79"/>
      <c r="D273" s="61"/>
      <c r="E273" s="180" t="str">
        <f>_xlfn.IFNA(HLOOKUP(TEXT(C273,"#"),Table_Conduit[#All],2,FALSE),"")</f>
        <v/>
      </c>
      <c r="F273" s="63" t="str">
        <f t="shared" si="151"/>
        <v/>
      </c>
      <c r="G273" s="61"/>
      <c r="H273" s="180" t="str">
        <f>_xlfn.IFNA(IF(HLOOKUP(TEXT(C273,"#"),Table_BoxMaterial[#All],2,FALSE)=0,"",HLOOKUP(TEXT(C273,"#"),Table_BoxMaterial[#All],2,FALSE)),"")</f>
        <v/>
      </c>
      <c r="I273" s="183" t="str">
        <f>_xlfn.IFNA(HLOOKUP(TEXT(C273,"#"),Table_MountingKits[#All],2,FALSE),"")</f>
        <v/>
      </c>
      <c r="J273" s="183" t="str">
        <f>_xlfn.IFNA(HLOOKUP(H273,Table_BoxColors[#All],2,FALSE),"")</f>
        <v/>
      </c>
      <c r="K273" s="61" t="str">
        <f t="shared" si="152"/>
        <v/>
      </c>
      <c r="L273" s="64" t="str">
        <f t="shared" si="153"/>
        <v/>
      </c>
      <c r="M273" s="185" t="str">
        <f>_xlfn.IFNA("E-"&amp;VLOOKUP(C273,Table_PN_DeviceType[],2,TRUE),"")&amp;IF(D273&lt;&gt;"",IF(D273&gt;99,D273,IF(D273&gt;9,"0"&amp;D273,"00"&amp;D273))&amp;VLOOKUP(E273,Table_PN_ConduitSize[],2,FALSE)&amp;VLOOKUP(F273,Table_PN_ConduitColor[],2,FALSE)&amp;IF(G273&lt;10,"0"&amp;G273,G273)&amp;VLOOKUP(H273,Table_PN_BoxMaterial[],2,FALSE)&amp;IF(I273&lt;&gt;"",VLOOKUP(I273,Table_PN_MountingKit[],2,FALSE)&amp;IF(OR(J273="Yes"),VLOOKUP(F273,Table_PN_BoxColor[],2,FALSE),"")&amp;VLOOKUP(K273,Table_PN_CircuitBreaker[],2,FALSE),""),"")</f>
        <v/>
      </c>
      <c r="N273" s="65"/>
      <c r="O273" s="65"/>
      <c r="P273" s="65"/>
      <c r="Q273" s="65"/>
      <c r="R273" s="65"/>
      <c r="S273" s="170" t="str">
        <f>IFERROR(VLOOKUP(C273,Table_DevicePN[],2,FALSE),"")</f>
        <v/>
      </c>
      <c r="T273" s="66" t="str">
        <f t="shared" si="154"/>
        <v/>
      </c>
      <c r="U273" s="80"/>
      <c r="V273" s="81" t="str">
        <f t="shared" si="155"/>
        <v/>
      </c>
      <c r="W273" s="65" t="str">
        <f t="shared" si="156"/>
        <v/>
      </c>
      <c r="X273" s="65" t="str">
        <f t="shared" si="157"/>
        <v/>
      </c>
      <c r="Y273" s="82" t="str">
        <f t="shared" si="158"/>
        <v/>
      </c>
      <c r="Z273" s="83" t="str">
        <f t="shared" si="159"/>
        <v/>
      </c>
      <c r="AA273" s="65" t="str">
        <f t="shared" si="160"/>
        <v/>
      </c>
      <c r="AB273" s="65" t="str">
        <f t="shared" si="161"/>
        <v/>
      </c>
      <c r="AC273" s="65" t="str">
        <f t="shared" si="162"/>
        <v/>
      </c>
      <c r="AD273" s="84" t="str">
        <f t="shared" si="163"/>
        <v/>
      </c>
      <c r="AE273" s="85" t="str">
        <f t="shared" si="164"/>
        <v/>
      </c>
      <c r="AF273" s="85" t="str">
        <f t="shared" si="165"/>
        <v/>
      </c>
      <c r="AG273" s="86" t="str">
        <f t="shared" si="166"/>
        <v/>
      </c>
      <c r="AH273" s="87" t="str">
        <f t="shared" si="167"/>
        <v/>
      </c>
      <c r="AI273" s="84" t="str">
        <f t="shared" si="168"/>
        <v/>
      </c>
      <c r="AJ273" s="84" t="str">
        <f t="shared" si="169"/>
        <v/>
      </c>
      <c r="AK273" s="88" t="str">
        <f t="shared" si="170"/>
        <v/>
      </c>
      <c r="AL273" s="65" t="str">
        <f t="shared" si="171"/>
        <v/>
      </c>
      <c r="AM273" s="84" t="str">
        <f t="shared" si="172"/>
        <v/>
      </c>
      <c r="AN273" s="85" t="str">
        <f t="shared" si="173"/>
        <v/>
      </c>
      <c r="AO273" s="85" t="str">
        <f t="shared" si="174"/>
        <v/>
      </c>
      <c r="AP273" s="86" t="str">
        <f t="shared" si="175"/>
        <v/>
      </c>
    </row>
    <row r="274" spans="1:42" s="76" customFormat="1" x14ac:dyDescent="0.25">
      <c r="A274" s="78">
        <f t="shared" si="150"/>
        <v>268</v>
      </c>
      <c r="B274" s="79"/>
      <c r="C274" s="79"/>
      <c r="D274" s="61"/>
      <c r="E274" s="180" t="str">
        <f>_xlfn.IFNA(HLOOKUP(TEXT(C274,"#"),Table_Conduit[#All],2,FALSE),"")</f>
        <v/>
      </c>
      <c r="F274" s="63" t="str">
        <f t="shared" si="151"/>
        <v/>
      </c>
      <c r="G274" s="61"/>
      <c r="H274" s="180" t="str">
        <f>_xlfn.IFNA(IF(HLOOKUP(TEXT(C274,"#"),Table_BoxMaterial[#All],2,FALSE)=0,"",HLOOKUP(TEXT(C274,"#"),Table_BoxMaterial[#All],2,FALSE)),"")</f>
        <v/>
      </c>
      <c r="I274" s="183" t="str">
        <f>_xlfn.IFNA(HLOOKUP(TEXT(C274,"#"),Table_MountingKits[#All],2,FALSE),"")</f>
        <v/>
      </c>
      <c r="J274" s="183" t="str">
        <f>_xlfn.IFNA(HLOOKUP(H274,Table_BoxColors[#All],2,FALSE),"")</f>
        <v/>
      </c>
      <c r="K274" s="61" t="str">
        <f t="shared" si="152"/>
        <v/>
      </c>
      <c r="L274" s="64" t="str">
        <f t="shared" si="153"/>
        <v/>
      </c>
      <c r="M274" s="185" t="str">
        <f>_xlfn.IFNA("E-"&amp;VLOOKUP(C274,Table_PN_DeviceType[],2,TRUE),"")&amp;IF(D274&lt;&gt;"",IF(D274&gt;99,D274,IF(D274&gt;9,"0"&amp;D274,"00"&amp;D274))&amp;VLOOKUP(E274,Table_PN_ConduitSize[],2,FALSE)&amp;VLOOKUP(F274,Table_PN_ConduitColor[],2,FALSE)&amp;IF(G274&lt;10,"0"&amp;G274,G274)&amp;VLOOKUP(H274,Table_PN_BoxMaterial[],2,FALSE)&amp;IF(I274&lt;&gt;"",VLOOKUP(I274,Table_PN_MountingKit[],2,FALSE)&amp;IF(OR(J274="Yes"),VLOOKUP(F274,Table_PN_BoxColor[],2,FALSE),"")&amp;VLOOKUP(K274,Table_PN_CircuitBreaker[],2,FALSE),""),"")</f>
        <v/>
      </c>
      <c r="N274" s="65"/>
      <c r="O274" s="65"/>
      <c r="P274" s="65"/>
      <c r="Q274" s="65"/>
      <c r="R274" s="65"/>
      <c r="S274" s="170" t="str">
        <f>IFERROR(VLOOKUP(C274,Table_DevicePN[],2,FALSE),"")</f>
        <v/>
      </c>
      <c r="T274" s="66" t="str">
        <f t="shared" si="154"/>
        <v/>
      </c>
      <c r="U274" s="80"/>
      <c r="V274" s="81" t="str">
        <f t="shared" si="155"/>
        <v/>
      </c>
      <c r="W274" s="65" t="str">
        <f t="shared" si="156"/>
        <v/>
      </c>
      <c r="X274" s="65" t="str">
        <f t="shared" si="157"/>
        <v/>
      </c>
      <c r="Y274" s="82" t="str">
        <f t="shared" si="158"/>
        <v/>
      </c>
      <c r="Z274" s="83" t="str">
        <f t="shared" si="159"/>
        <v/>
      </c>
      <c r="AA274" s="65" t="str">
        <f t="shared" si="160"/>
        <v/>
      </c>
      <c r="AB274" s="65" t="str">
        <f t="shared" si="161"/>
        <v/>
      </c>
      <c r="AC274" s="65" t="str">
        <f t="shared" si="162"/>
        <v/>
      </c>
      <c r="AD274" s="84" t="str">
        <f t="shared" si="163"/>
        <v/>
      </c>
      <c r="AE274" s="85" t="str">
        <f t="shared" si="164"/>
        <v/>
      </c>
      <c r="AF274" s="85" t="str">
        <f t="shared" si="165"/>
        <v/>
      </c>
      <c r="AG274" s="86" t="str">
        <f t="shared" si="166"/>
        <v/>
      </c>
      <c r="AH274" s="87" t="str">
        <f t="shared" si="167"/>
        <v/>
      </c>
      <c r="AI274" s="84" t="str">
        <f t="shared" si="168"/>
        <v/>
      </c>
      <c r="AJ274" s="84" t="str">
        <f t="shared" si="169"/>
        <v/>
      </c>
      <c r="AK274" s="88" t="str">
        <f t="shared" si="170"/>
        <v/>
      </c>
      <c r="AL274" s="65" t="str">
        <f t="shared" si="171"/>
        <v/>
      </c>
      <c r="AM274" s="84" t="str">
        <f t="shared" si="172"/>
        <v/>
      </c>
      <c r="AN274" s="85" t="str">
        <f t="shared" si="173"/>
        <v/>
      </c>
      <c r="AO274" s="85" t="str">
        <f t="shared" si="174"/>
        <v/>
      </c>
      <c r="AP274" s="86" t="str">
        <f t="shared" si="175"/>
        <v/>
      </c>
    </row>
    <row r="275" spans="1:42" s="76" customFormat="1" x14ac:dyDescent="0.25">
      <c r="A275" s="78">
        <f t="shared" si="150"/>
        <v>269</v>
      </c>
      <c r="B275" s="79"/>
      <c r="C275" s="79"/>
      <c r="D275" s="61"/>
      <c r="E275" s="180" t="str">
        <f>_xlfn.IFNA(HLOOKUP(TEXT(C275,"#"),Table_Conduit[#All],2,FALSE),"")</f>
        <v/>
      </c>
      <c r="F275" s="63" t="str">
        <f t="shared" si="151"/>
        <v/>
      </c>
      <c r="G275" s="61"/>
      <c r="H275" s="180" t="str">
        <f>_xlfn.IFNA(IF(HLOOKUP(TEXT(C275,"#"),Table_BoxMaterial[#All],2,FALSE)=0,"",HLOOKUP(TEXT(C275,"#"),Table_BoxMaterial[#All],2,FALSE)),"")</f>
        <v/>
      </c>
      <c r="I275" s="183" t="str">
        <f>_xlfn.IFNA(HLOOKUP(TEXT(C275,"#"),Table_MountingKits[#All],2,FALSE),"")</f>
        <v/>
      </c>
      <c r="J275" s="183" t="str">
        <f>_xlfn.IFNA(HLOOKUP(H275,Table_BoxColors[#All],2,FALSE),"")</f>
        <v/>
      </c>
      <c r="K275" s="61" t="str">
        <f t="shared" si="152"/>
        <v/>
      </c>
      <c r="L275" s="64" t="str">
        <f t="shared" si="153"/>
        <v/>
      </c>
      <c r="M275" s="185" t="str">
        <f>_xlfn.IFNA("E-"&amp;VLOOKUP(C275,Table_PN_DeviceType[],2,TRUE),"")&amp;IF(D275&lt;&gt;"",IF(D275&gt;99,D275,IF(D275&gt;9,"0"&amp;D275,"00"&amp;D275))&amp;VLOOKUP(E275,Table_PN_ConduitSize[],2,FALSE)&amp;VLOOKUP(F275,Table_PN_ConduitColor[],2,FALSE)&amp;IF(G275&lt;10,"0"&amp;G275,G275)&amp;VLOOKUP(H275,Table_PN_BoxMaterial[],2,FALSE)&amp;IF(I275&lt;&gt;"",VLOOKUP(I275,Table_PN_MountingKit[],2,FALSE)&amp;IF(OR(J275="Yes"),VLOOKUP(F275,Table_PN_BoxColor[],2,FALSE),"")&amp;VLOOKUP(K275,Table_PN_CircuitBreaker[],2,FALSE),""),"")</f>
        <v/>
      </c>
      <c r="N275" s="65"/>
      <c r="O275" s="65"/>
      <c r="P275" s="65"/>
      <c r="Q275" s="65"/>
      <c r="R275" s="65"/>
      <c r="S275" s="170" t="str">
        <f>IFERROR(VLOOKUP(C275,Table_DevicePN[],2,FALSE),"")</f>
        <v/>
      </c>
      <c r="T275" s="66" t="str">
        <f t="shared" si="154"/>
        <v/>
      </c>
      <c r="U275" s="80"/>
      <c r="V275" s="81" t="str">
        <f t="shared" si="155"/>
        <v/>
      </c>
      <c r="W275" s="65" t="str">
        <f t="shared" si="156"/>
        <v/>
      </c>
      <c r="X275" s="65" t="str">
        <f t="shared" si="157"/>
        <v/>
      </c>
      <c r="Y275" s="82" t="str">
        <f t="shared" si="158"/>
        <v/>
      </c>
      <c r="Z275" s="83" t="str">
        <f t="shared" si="159"/>
        <v/>
      </c>
      <c r="AA275" s="65" t="str">
        <f t="shared" si="160"/>
        <v/>
      </c>
      <c r="AB275" s="65" t="str">
        <f t="shared" si="161"/>
        <v/>
      </c>
      <c r="AC275" s="65" t="str">
        <f t="shared" si="162"/>
        <v/>
      </c>
      <c r="AD275" s="84" t="str">
        <f t="shared" si="163"/>
        <v/>
      </c>
      <c r="AE275" s="85" t="str">
        <f t="shared" si="164"/>
        <v/>
      </c>
      <c r="AF275" s="85" t="str">
        <f t="shared" si="165"/>
        <v/>
      </c>
      <c r="AG275" s="86" t="str">
        <f t="shared" si="166"/>
        <v/>
      </c>
      <c r="AH275" s="87" t="str">
        <f t="shared" si="167"/>
        <v/>
      </c>
      <c r="AI275" s="84" t="str">
        <f t="shared" si="168"/>
        <v/>
      </c>
      <c r="AJ275" s="84" t="str">
        <f t="shared" si="169"/>
        <v/>
      </c>
      <c r="AK275" s="88" t="str">
        <f t="shared" si="170"/>
        <v/>
      </c>
      <c r="AL275" s="65" t="str">
        <f t="shared" si="171"/>
        <v/>
      </c>
      <c r="AM275" s="84" t="str">
        <f t="shared" si="172"/>
        <v/>
      </c>
      <c r="AN275" s="85" t="str">
        <f t="shared" si="173"/>
        <v/>
      </c>
      <c r="AO275" s="85" t="str">
        <f t="shared" si="174"/>
        <v/>
      </c>
      <c r="AP275" s="86" t="str">
        <f t="shared" si="175"/>
        <v/>
      </c>
    </row>
    <row r="276" spans="1:42" s="76" customFormat="1" x14ac:dyDescent="0.25">
      <c r="A276" s="78">
        <f t="shared" si="150"/>
        <v>270</v>
      </c>
      <c r="B276" s="79"/>
      <c r="C276" s="79"/>
      <c r="D276" s="61"/>
      <c r="E276" s="180" t="str">
        <f>_xlfn.IFNA(HLOOKUP(TEXT(C276,"#"),Table_Conduit[#All],2,FALSE),"")</f>
        <v/>
      </c>
      <c r="F276" s="63" t="str">
        <f t="shared" si="151"/>
        <v/>
      </c>
      <c r="G276" s="61"/>
      <c r="H276" s="180" t="str">
        <f>_xlfn.IFNA(IF(HLOOKUP(TEXT(C276,"#"),Table_BoxMaterial[#All],2,FALSE)=0,"",HLOOKUP(TEXT(C276,"#"),Table_BoxMaterial[#All],2,FALSE)),"")</f>
        <v/>
      </c>
      <c r="I276" s="183" t="str">
        <f>_xlfn.IFNA(HLOOKUP(TEXT(C276,"#"),Table_MountingKits[#All],2,FALSE),"")</f>
        <v/>
      </c>
      <c r="J276" s="183" t="str">
        <f>_xlfn.IFNA(HLOOKUP(H276,Table_BoxColors[#All],2,FALSE),"")</f>
        <v/>
      </c>
      <c r="K276" s="61" t="str">
        <f t="shared" si="152"/>
        <v/>
      </c>
      <c r="L276" s="64" t="str">
        <f t="shared" si="153"/>
        <v/>
      </c>
      <c r="M276" s="185" t="str">
        <f>_xlfn.IFNA("E-"&amp;VLOOKUP(C276,Table_PN_DeviceType[],2,TRUE),"")&amp;IF(D276&lt;&gt;"",IF(D276&gt;99,D276,IF(D276&gt;9,"0"&amp;D276,"00"&amp;D276))&amp;VLOOKUP(E276,Table_PN_ConduitSize[],2,FALSE)&amp;VLOOKUP(F276,Table_PN_ConduitColor[],2,FALSE)&amp;IF(G276&lt;10,"0"&amp;G276,G276)&amp;VLOOKUP(H276,Table_PN_BoxMaterial[],2,FALSE)&amp;IF(I276&lt;&gt;"",VLOOKUP(I276,Table_PN_MountingKit[],2,FALSE)&amp;IF(OR(J276="Yes"),VLOOKUP(F276,Table_PN_BoxColor[],2,FALSE),"")&amp;VLOOKUP(K276,Table_PN_CircuitBreaker[],2,FALSE),""),"")</f>
        <v/>
      </c>
      <c r="N276" s="65"/>
      <c r="O276" s="65"/>
      <c r="P276" s="65"/>
      <c r="Q276" s="65"/>
      <c r="R276" s="65"/>
      <c r="S276" s="170" t="str">
        <f>IFERROR(VLOOKUP(C276,Table_DevicePN[],2,FALSE),"")</f>
        <v/>
      </c>
      <c r="T276" s="66" t="str">
        <f t="shared" si="154"/>
        <v/>
      </c>
      <c r="U276" s="80"/>
      <c r="V276" s="81" t="str">
        <f t="shared" si="155"/>
        <v/>
      </c>
      <c r="W276" s="65" t="str">
        <f t="shared" si="156"/>
        <v/>
      </c>
      <c r="X276" s="65" t="str">
        <f t="shared" si="157"/>
        <v/>
      </c>
      <c r="Y276" s="82" t="str">
        <f t="shared" si="158"/>
        <v/>
      </c>
      <c r="Z276" s="83" t="str">
        <f t="shared" si="159"/>
        <v/>
      </c>
      <c r="AA276" s="65" t="str">
        <f t="shared" si="160"/>
        <v/>
      </c>
      <c r="AB276" s="65" t="str">
        <f t="shared" si="161"/>
        <v/>
      </c>
      <c r="AC276" s="65" t="str">
        <f t="shared" si="162"/>
        <v/>
      </c>
      <c r="AD276" s="84" t="str">
        <f t="shared" si="163"/>
        <v/>
      </c>
      <c r="AE276" s="85" t="str">
        <f t="shared" si="164"/>
        <v/>
      </c>
      <c r="AF276" s="85" t="str">
        <f t="shared" si="165"/>
        <v/>
      </c>
      <c r="AG276" s="86" t="str">
        <f t="shared" si="166"/>
        <v/>
      </c>
      <c r="AH276" s="87" t="str">
        <f t="shared" si="167"/>
        <v/>
      </c>
      <c r="AI276" s="84" t="str">
        <f t="shared" si="168"/>
        <v/>
      </c>
      <c r="AJ276" s="84" t="str">
        <f t="shared" si="169"/>
        <v/>
      </c>
      <c r="AK276" s="88" t="str">
        <f t="shared" si="170"/>
        <v/>
      </c>
      <c r="AL276" s="65" t="str">
        <f t="shared" si="171"/>
        <v/>
      </c>
      <c r="AM276" s="84" t="str">
        <f t="shared" si="172"/>
        <v/>
      </c>
      <c r="AN276" s="85" t="str">
        <f t="shared" si="173"/>
        <v/>
      </c>
      <c r="AO276" s="85" t="str">
        <f t="shared" si="174"/>
        <v/>
      </c>
      <c r="AP276" s="86" t="str">
        <f t="shared" si="175"/>
        <v/>
      </c>
    </row>
    <row r="277" spans="1:42" s="76" customFormat="1" x14ac:dyDescent="0.25">
      <c r="A277" s="78">
        <f t="shared" si="150"/>
        <v>271</v>
      </c>
      <c r="B277" s="79"/>
      <c r="C277" s="79"/>
      <c r="D277" s="61"/>
      <c r="E277" s="180" t="str">
        <f>_xlfn.IFNA(HLOOKUP(TEXT(C277,"#"),Table_Conduit[#All],2,FALSE),"")</f>
        <v/>
      </c>
      <c r="F277" s="63" t="str">
        <f t="shared" si="151"/>
        <v/>
      </c>
      <c r="G277" s="61"/>
      <c r="H277" s="180" t="str">
        <f>_xlfn.IFNA(IF(HLOOKUP(TEXT(C277,"#"),Table_BoxMaterial[#All],2,FALSE)=0,"",HLOOKUP(TEXT(C277,"#"),Table_BoxMaterial[#All],2,FALSE)),"")</f>
        <v/>
      </c>
      <c r="I277" s="183" t="str">
        <f>_xlfn.IFNA(HLOOKUP(TEXT(C277,"#"),Table_MountingKits[#All],2,FALSE),"")</f>
        <v/>
      </c>
      <c r="J277" s="183" t="str">
        <f>_xlfn.IFNA(HLOOKUP(H277,Table_BoxColors[#All],2,FALSE),"")</f>
        <v/>
      </c>
      <c r="K277" s="61" t="str">
        <f t="shared" si="152"/>
        <v/>
      </c>
      <c r="L277" s="64" t="str">
        <f t="shared" si="153"/>
        <v/>
      </c>
      <c r="M277" s="185" t="str">
        <f>_xlfn.IFNA("E-"&amp;VLOOKUP(C277,Table_PN_DeviceType[],2,TRUE),"")&amp;IF(D277&lt;&gt;"",IF(D277&gt;99,D277,IF(D277&gt;9,"0"&amp;D277,"00"&amp;D277))&amp;VLOOKUP(E277,Table_PN_ConduitSize[],2,FALSE)&amp;VLOOKUP(F277,Table_PN_ConduitColor[],2,FALSE)&amp;IF(G277&lt;10,"0"&amp;G277,G277)&amp;VLOOKUP(H277,Table_PN_BoxMaterial[],2,FALSE)&amp;IF(I277&lt;&gt;"",VLOOKUP(I277,Table_PN_MountingKit[],2,FALSE)&amp;IF(OR(J277="Yes"),VLOOKUP(F277,Table_PN_BoxColor[],2,FALSE),"")&amp;VLOOKUP(K277,Table_PN_CircuitBreaker[],2,FALSE),""),"")</f>
        <v/>
      </c>
      <c r="N277" s="65"/>
      <c r="O277" s="65"/>
      <c r="P277" s="65"/>
      <c r="Q277" s="65"/>
      <c r="R277" s="65"/>
      <c r="S277" s="170" t="str">
        <f>IFERROR(VLOOKUP(C277,Table_DevicePN[],2,FALSE),"")</f>
        <v/>
      </c>
      <c r="T277" s="66" t="str">
        <f t="shared" si="154"/>
        <v/>
      </c>
      <c r="U277" s="80"/>
      <c r="V277" s="81" t="str">
        <f t="shared" si="155"/>
        <v/>
      </c>
      <c r="W277" s="65" t="str">
        <f t="shared" si="156"/>
        <v/>
      </c>
      <c r="X277" s="65" t="str">
        <f t="shared" si="157"/>
        <v/>
      </c>
      <c r="Y277" s="82" t="str">
        <f t="shared" si="158"/>
        <v/>
      </c>
      <c r="Z277" s="83" t="str">
        <f t="shared" si="159"/>
        <v/>
      </c>
      <c r="AA277" s="65" t="str">
        <f t="shared" si="160"/>
        <v/>
      </c>
      <c r="AB277" s="65" t="str">
        <f t="shared" si="161"/>
        <v/>
      </c>
      <c r="AC277" s="65" t="str">
        <f t="shared" si="162"/>
        <v/>
      </c>
      <c r="AD277" s="84" t="str">
        <f t="shared" si="163"/>
        <v/>
      </c>
      <c r="AE277" s="85" t="str">
        <f t="shared" si="164"/>
        <v/>
      </c>
      <c r="AF277" s="85" t="str">
        <f t="shared" si="165"/>
        <v/>
      </c>
      <c r="AG277" s="86" t="str">
        <f t="shared" si="166"/>
        <v/>
      </c>
      <c r="AH277" s="87" t="str">
        <f t="shared" si="167"/>
        <v/>
      </c>
      <c r="AI277" s="84" t="str">
        <f t="shared" si="168"/>
        <v/>
      </c>
      <c r="AJ277" s="84" t="str">
        <f t="shared" si="169"/>
        <v/>
      </c>
      <c r="AK277" s="88" t="str">
        <f t="shared" si="170"/>
        <v/>
      </c>
      <c r="AL277" s="65" t="str">
        <f t="shared" si="171"/>
        <v/>
      </c>
      <c r="AM277" s="84" t="str">
        <f t="shared" si="172"/>
        <v/>
      </c>
      <c r="AN277" s="85" t="str">
        <f t="shared" si="173"/>
        <v/>
      </c>
      <c r="AO277" s="85" t="str">
        <f t="shared" si="174"/>
        <v/>
      </c>
      <c r="AP277" s="86" t="str">
        <f t="shared" si="175"/>
        <v/>
      </c>
    </row>
    <row r="278" spans="1:42" s="76" customFormat="1" x14ac:dyDescent="0.25">
      <c r="A278" s="78">
        <f t="shared" si="150"/>
        <v>272</v>
      </c>
      <c r="B278" s="79"/>
      <c r="C278" s="79"/>
      <c r="D278" s="61"/>
      <c r="E278" s="180" t="str">
        <f>_xlfn.IFNA(HLOOKUP(TEXT(C278,"#"),Table_Conduit[#All],2,FALSE),"")</f>
        <v/>
      </c>
      <c r="F278" s="63" t="str">
        <f t="shared" si="151"/>
        <v/>
      </c>
      <c r="G278" s="61"/>
      <c r="H278" s="180" t="str">
        <f>_xlfn.IFNA(IF(HLOOKUP(TEXT(C278,"#"),Table_BoxMaterial[#All],2,FALSE)=0,"",HLOOKUP(TEXT(C278,"#"),Table_BoxMaterial[#All],2,FALSE)),"")</f>
        <v/>
      </c>
      <c r="I278" s="183" t="str">
        <f>_xlfn.IFNA(HLOOKUP(TEXT(C278,"#"),Table_MountingKits[#All],2,FALSE),"")</f>
        <v/>
      </c>
      <c r="J278" s="183" t="str">
        <f>_xlfn.IFNA(HLOOKUP(H278,Table_BoxColors[#All],2,FALSE),"")</f>
        <v/>
      </c>
      <c r="K278" s="61" t="str">
        <f t="shared" si="152"/>
        <v/>
      </c>
      <c r="L278" s="64" t="str">
        <f t="shared" si="153"/>
        <v/>
      </c>
      <c r="M278" s="185" t="str">
        <f>_xlfn.IFNA("E-"&amp;VLOOKUP(C278,Table_PN_DeviceType[],2,TRUE),"")&amp;IF(D278&lt;&gt;"",IF(D278&gt;99,D278,IF(D278&gt;9,"0"&amp;D278,"00"&amp;D278))&amp;VLOOKUP(E278,Table_PN_ConduitSize[],2,FALSE)&amp;VLOOKUP(F278,Table_PN_ConduitColor[],2,FALSE)&amp;IF(G278&lt;10,"0"&amp;G278,G278)&amp;VLOOKUP(H278,Table_PN_BoxMaterial[],2,FALSE)&amp;IF(I278&lt;&gt;"",VLOOKUP(I278,Table_PN_MountingKit[],2,FALSE)&amp;IF(OR(J278="Yes"),VLOOKUP(F278,Table_PN_BoxColor[],2,FALSE),"")&amp;VLOOKUP(K278,Table_PN_CircuitBreaker[],2,FALSE),""),"")</f>
        <v/>
      </c>
      <c r="N278" s="65"/>
      <c r="O278" s="65"/>
      <c r="P278" s="65"/>
      <c r="Q278" s="65"/>
      <c r="R278" s="65"/>
      <c r="S278" s="170" t="str">
        <f>IFERROR(VLOOKUP(C278,Table_DevicePN[],2,FALSE),"")</f>
        <v/>
      </c>
      <c r="T278" s="66" t="str">
        <f t="shared" si="154"/>
        <v/>
      </c>
      <c r="U278" s="80"/>
      <c r="V278" s="81" t="str">
        <f t="shared" si="155"/>
        <v/>
      </c>
      <c r="W278" s="65" t="str">
        <f t="shared" si="156"/>
        <v/>
      </c>
      <c r="X278" s="65" t="str">
        <f t="shared" si="157"/>
        <v/>
      </c>
      <c r="Y278" s="82" t="str">
        <f t="shared" si="158"/>
        <v/>
      </c>
      <c r="Z278" s="83" t="str">
        <f t="shared" si="159"/>
        <v/>
      </c>
      <c r="AA278" s="65" t="str">
        <f t="shared" si="160"/>
        <v/>
      </c>
      <c r="AB278" s="65" t="str">
        <f t="shared" si="161"/>
        <v/>
      </c>
      <c r="AC278" s="65" t="str">
        <f t="shared" si="162"/>
        <v/>
      </c>
      <c r="AD278" s="84" t="str">
        <f t="shared" si="163"/>
        <v/>
      </c>
      <c r="AE278" s="85" t="str">
        <f t="shared" si="164"/>
        <v/>
      </c>
      <c r="AF278" s="85" t="str">
        <f t="shared" si="165"/>
        <v/>
      </c>
      <c r="AG278" s="86" t="str">
        <f t="shared" si="166"/>
        <v/>
      </c>
      <c r="AH278" s="87" t="str">
        <f t="shared" si="167"/>
        <v/>
      </c>
      <c r="AI278" s="84" t="str">
        <f t="shared" si="168"/>
        <v/>
      </c>
      <c r="AJ278" s="84" t="str">
        <f t="shared" si="169"/>
        <v/>
      </c>
      <c r="AK278" s="88" t="str">
        <f t="shared" si="170"/>
        <v/>
      </c>
      <c r="AL278" s="65" t="str">
        <f t="shared" si="171"/>
        <v/>
      </c>
      <c r="AM278" s="84" t="str">
        <f t="shared" si="172"/>
        <v/>
      </c>
      <c r="AN278" s="85" t="str">
        <f t="shared" si="173"/>
        <v/>
      </c>
      <c r="AO278" s="85" t="str">
        <f t="shared" si="174"/>
        <v/>
      </c>
      <c r="AP278" s="86" t="str">
        <f t="shared" si="175"/>
        <v/>
      </c>
    </row>
    <row r="279" spans="1:42" s="76" customFormat="1" x14ac:dyDescent="0.25">
      <c r="A279" s="78">
        <f t="shared" si="150"/>
        <v>273</v>
      </c>
      <c r="B279" s="79"/>
      <c r="C279" s="79"/>
      <c r="D279" s="61"/>
      <c r="E279" s="180" t="str">
        <f>_xlfn.IFNA(HLOOKUP(TEXT(C279,"#"),Table_Conduit[#All],2,FALSE),"")</f>
        <v/>
      </c>
      <c r="F279" s="63" t="str">
        <f t="shared" si="151"/>
        <v/>
      </c>
      <c r="G279" s="61"/>
      <c r="H279" s="180" t="str">
        <f>_xlfn.IFNA(IF(HLOOKUP(TEXT(C279,"#"),Table_BoxMaterial[#All],2,FALSE)=0,"",HLOOKUP(TEXT(C279,"#"),Table_BoxMaterial[#All],2,FALSE)),"")</f>
        <v/>
      </c>
      <c r="I279" s="183" t="str">
        <f>_xlfn.IFNA(HLOOKUP(TEXT(C279,"#"),Table_MountingKits[#All],2,FALSE),"")</f>
        <v/>
      </c>
      <c r="J279" s="183" t="str">
        <f>_xlfn.IFNA(HLOOKUP(H279,Table_BoxColors[#All],2,FALSE),"")</f>
        <v/>
      </c>
      <c r="K279" s="61" t="str">
        <f t="shared" si="152"/>
        <v/>
      </c>
      <c r="L279" s="64" t="str">
        <f t="shared" si="153"/>
        <v/>
      </c>
      <c r="M279" s="185" t="str">
        <f>_xlfn.IFNA("E-"&amp;VLOOKUP(C279,Table_PN_DeviceType[],2,TRUE),"")&amp;IF(D279&lt;&gt;"",IF(D279&gt;99,D279,IF(D279&gt;9,"0"&amp;D279,"00"&amp;D279))&amp;VLOOKUP(E279,Table_PN_ConduitSize[],2,FALSE)&amp;VLOOKUP(F279,Table_PN_ConduitColor[],2,FALSE)&amp;IF(G279&lt;10,"0"&amp;G279,G279)&amp;VLOOKUP(H279,Table_PN_BoxMaterial[],2,FALSE)&amp;IF(I279&lt;&gt;"",VLOOKUP(I279,Table_PN_MountingKit[],2,FALSE)&amp;IF(OR(J279="Yes"),VLOOKUP(F279,Table_PN_BoxColor[],2,FALSE),"")&amp;VLOOKUP(K279,Table_PN_CircuitBreaker[],2,FALSE),""),"")</f>
        <v/>
      </c>
      <c r="N279" s="65"/>
      <c r="O279" s="65"/>
      <c r="P279" s="65"/>
      <c r="Q279" s="65"/>
      <c r="R279" s="65"/>
      <c r="S279" s="170" t="str">
        <f>IFERROR(VLOOKUP(C279,Table_DevicePN[],2,FALSE),"")</f>
        <v/>
      </c>
      <c r="T279" s="66" t="str">
        <f t="shared" si="154"/>
        <v/>
      </c>
      <c r="U279" s="80"/>
      <c r="V279" s="81" t="str">
        <f t="shared" si="155"/>
        <v/>
      </c>
      <c r="W279" s="65" t="str">
        <f t="shared" si="156"/>
        <v/>
      </c>
      <c r="X279" s="65" t="str">
        <f t="shared" si="157"/>
        <v/>
      </c>
      <c r="Y279" s="82" t="str">
        <f t="shared" si="158"/>
        <v/>
      </c>
      <c r="Z279" s="83" t="str">
        <f t="shared" si="159"/>
        <v/>
      </c>
      <c r="AA279" s="65" t="str">
        <f t="shared" si="160"/>
        <v/>
      </c>
      <c r="AB279" s="65" t="str">
        <f t="shared" si="161"/>
        <v/>
      </c>
      <c r="AC279" s="65" t="str">
        <f t="shared" si="162"/>
        <v/>
      </c>
      <c r="AD279" s="84" t="str">
        <f t="shared" si="163"/>
        <v/>
      </c>
      <c r="AE279" s="85" t="str">
        <f t="shared" si="164"/>
        <v/>
      </c>
      <c r="AF279" s="85" t="str">
        <f t="shared" si="165"/>
        <v/>
      </c>
      <c r="AG279" s="86" t="str">
        <f t="shared" si="166"/>
        <v/>
      </c>
      <c r="AH279" s="87" t="str">
        <f t="shared" si="167"/>
        <v/>
      </c>
      <c r="AI279" s="84" t="str">
        <f t="shared" si="168"/>
        <v/>
      </c>
      <c r="AJ279" s="84" t="str">
        <f t="shared" si="169"/>
        <v/>
      </c>
      <c r="AK279" s="88" t="str">
        <f t="shared" si="170"/>
        <v/>
      </c>
      <c r="AL279" s="65" t="str">
        <f t="shared" si="171"/>
        <v/>
      </c>
      <c r="AM279" s="84" t="str">
        <f t="shared" si="172"/>
        <v/>
      </c>
      <c r="AN279" s="85" t="str">
        <f t="shared" si="173"/>
        <v/>
      </c>
      <c r="AO279" s="85" t="str">
        <f t="shared" si="174"/>
        <v/>
      </c>
      <c r="AP279" s="86" t="str">
        <f t="shared" si="175"/>
        <v/>
      </c>
    </row>
    <row r="280" spans="1:42" s="76" customFormat="1" x14ac:dyDescent="0.25">
      <c r="A280" s="78">
        <f t="shared" si="150"/>
        <v>274</v>
      </c>
      <c r="B280" s="79"/>
      <c r="C280" s="79"/>
      <c r="D280" s="61"/>
      <c r="E280" s="180" t="str">
        <f>_xlfn.IFNA(HLOOKUP(TEXT(C280,"#"),Table_Conduit[#All],2,FALSE),"")</f>
        <v/>
      </c>
      <c r="F280" s="63" t="str">
        <f t="shared" si="151"/>
        <v/>
      </c>
      <c r="G280" s="61"/>
      <c r="H280" s="180" t="str">
        <f>_xlfn.IFNA(IF(HLOOKUP(TEXT(C280,"#"),Table_BoxMaterial[#All],2,FALSE)=0,"",HLOOKUP(TEXT(C280,"#"),Table_BoxMaterial[#All],2,FALSE)),"")</f>
        <v/>
      </c>
      <c r="I280" s="183" t="str">
        <f>_xlfn.IFNA(HLOOKUP(TEXT(C280,"#"),Table_MountingKits[#All],2,FALSE),"")</f>
        <v/>
      </c>
      <c r="J280" s="183" t="str">
        <f>_xlfn.IFNA(HLOOKUP(H280,Table_BoxColors[#All],2,FALSE),"")</f>
        <v/>
      </c>
      <c r="K280" s="61" t="str">
        <f t="shared" si="152"/>
        <v/>
      </c>
      <c r="L280" s="64" t="str">
        <f t="shared" si="153"/>
        <v/>
      </c>
      <c r="M280" s="185" t="str">
        <f>_xlfn.IFNA("E-"&amp;VLOOKUP(C280,Table_PN_DeviceType[],2,TRUE),"")&amp;IF(D280&lt;&gt;"",IF(D280&gt;99,D280,IF(D280&gt;9,"0"&amp;D280,"00"&amp;D280))&amp;VLOOKUP(E280,Table_PN_ConduitSize[],2,FALSE)&amp;VLOOKUP(F280,Table_PN_ConduitColor[],2,FALSE)&amp;IF(G280&lt;10,"0"&amp;G280,G280)&amp;VLOOKUP(H280,Table_PN_BoxMaterial[],2,FALSE)&amp;IF(I280&lt;&gt;"",VLOOKUP(I280,Table_PN_MountingKit[],2,FALSE)&amp;IF(OR(J280="Yes"),VLOOKUP(F280,Table_PN_BoxColor[],2,FALSE),"")&amp;VLOOKUP(K280,Table_PN_CircuitBreaker[],2,FALSE),""),"")</f>
        <v/>
      </c>
      <c r="N280" s="65"/>
      <c r="O280" s="65"/>
      <c r="P280" s="65"/>
      <c r="Q280" s="65"/>
      <c r="R280" s="65"/>
      <c r="S280" s="170" t="str">
        <f>IFERROR(VLOOKUP(C280,Table_DevicePN[],2,FALSE),"")</f>
        <v/>
      </c>
      <c r="T280" s="66" t="str">
        <f t="shared" si="154"/>
        <v/>
      </c>
      <c r="U280" s="80"/>
      <c r="V280" s="81" t="str">
        <f t="shared" si="155"/>
        <v/>
      </c>
      <c r="W280" s="65" t="str">
        <f t="shared" si="156"/>
        <v/>
      </c>
      <c r="X280" s="65" t="str">
        <f t="shared" si="157"/>
        <v/>
      </c>
      <c r="Y280" s="82" t="str">
        <f t="shared" si="158"/>
        <v/>
      </c>
      <c r="Z280" s="83" t="str">
        <f t="shared" si="159"/>
        <v/>
      </c>
      <c r="AA280" s="65" t="str">
        <f t="shared" si="160"/>
        <v/>
      </c>
      <c r="AB280" s="65" t="str">
        <f t="shared" si="161"/>
        <v/>
      </c>
      <c r="AC280" s="65" t="str">
        <f t="shared" si="162"/>
        <v/>
      </c>
      <c r="AD280" s="84" t="str">
        <f t="shared" si="163"/>
        <v/>
      </c>
      <c r="AE280" s="85" t="str">
        <f t="shared" si="164"/>
        <v/>
      </c>
      <c r="AF280" s="85" t="str">
        <f t="shared" si="165"/>
        <v/>
      </c>
      <c r="AG280" s="86" t="str">
        <f t="shared" si="166"/>
        <v/>
      </c>
      <c r="AH280" s="87" t="str">
        <f t="shared" si="167"/>
        <v/>
      </c>
      <c r="AI280" s="84" t="str">
        <f t="shared" si="168"/>
        <v/>
      </c>
      <c r="AJ280" s="84" t="str">
        <f t="shared" si="169"/>
        <v/>
      </c>
      <c r="AK280" s="88" t="str">
        <f t="shared" si="170"/>
        <v/>
      </c>
      <c r="AL280" s="65" t="str">
        <f t="shared" si="171"/>
        <v/>
      </c>
      <c r="AM280" s="84" t="str">
        <f t="shared" si="172"/>
        <v/>
      </c>
      <c r="AN280" s="85" t="str">
        <f t="shared" si="173"/>
        <v/>
      </c>
      <c r="AO280" s="85" t="str">
        <f t="shared" si="174"/>
        <v/>
      </c>
      <c r="AP280" s="86" t="str">
        <f t="shared" si="175"/>
        <v/>
      </c>
    </row>
    <row r="281" spans="1:42" s="76" customFormat="1" x14ac:dyDescent="0.25">
      <c r="A281" s="78">
        <f t="shared" si="150"/>
        <v>275</v>
      </c>
      <c r="B281" s="79"/>
      <c r="C281" s="79"/>
      <c r="D281" s="61"/>
      <c r="E281" s="180" t="str">
        <f>_xlfn.IFNA(HLOOKUP(TEXT(C281,"#"),Table_Conduit[#All],2,FALSE),"")</f>
        <v/>
      </c>
      <c r="F281" s="63" t="str">
        <f t="shared" si="151"/>
        <v/>
      </c>
      <c r="G281" s="61"/>
      <c r="H281" s="180" t="str">
        <f>_xlfn.IFNA(IF(HLOOKUP(TEXT(C281,"#"),Table_BoxMaterial[#All],2,FALSE)=0,"",HLOOKUP(TEXT(C281,"#"),Table_BoxMaterial[#All],2,FALSE)),"")</f>
        <v/>
      </c>
      <c r="I281" s="183" t="str">
        <f>_xlfn.IFNA(HLOOKUP(TEXT(C281,"#"),Table_MountingKits[#All],2,FALSE),"")</f>
        <v/>
      </c>
      <c r="J281" s="183" t="str">
        <f>_xlfn.IFNA(HLOOKUP(H281,Table_BoxColors[#All],2,FALSE),"")</f>
        <v/>
      </c>
      <c r="K281" s="61" t="str">
        <f t="shared" si="152"/>
        <v/>
      </c>
      <c r="L281" s="64" t="str">
        <f t="shared" si="153"/>
        <v/>
      </c>
      <c r="M281" s="185" t="str">
        <f>_xlfn.IFNA("E-"&amp;VLOOKUP(C281,Table_PN_DeviceType[],2,TRUE),"")&amp;IF(D281&lt;&gt;"",IF(D281&gt;99,D281,IF(D281&gt;9,"0"&amp;D281,"00"&amp;D281))&amp;VLOOKUP(E281,Table_PN_ConduitSize[],2,FALSE)&amp;VLOOKUP(F281,Table_PN_ConduitColor[],2,FALSE)&amp;IF(G281&lt;10,"0"&amp;G281,G281)&amp;VLOOKUP(H281,Table_PN_BoxMaterial[],2,FALSE)&amp;IF(I281&lt;&gt;"",VLOOKUP(I281,Table_PN_MountingKit[],2,FALSE)&amp;IF(OR(J281="Yes"),VLOOKUP(F281,Table_PN_BoxColor[],2,FALSE),"")&amp;VLOOKUP(K281,Table_PN_CircuitBreaker[],2,FALSE),""),"")</f>
        <v/>
      </c>
      <c r="N281" s="65"/>
      <c r="O281" s="65"/>
      <c r="P281" s="65"/>
      <c r="Q281" s="65"/>
      <c r="R281" s="65"/>
      <c r="S281" s="170" t="str">
        <f>IFERROR(VLOOKUP(C281,Table_DevicePN[],2,FALSE),"")</f>
        <v/>
      </c>
      <c r="T281" s="66" t="str">
        <f t="shared" si="154"/>
        <v/>
      </c>
      <c r="U281" s="80"/>
      <c r="V281" s="81" t="str">
        <f t="shared" si="155"/>
        <v/>
      </c>
      <c r="W281" s="65" t="str">
        <f t="shared" si="156"/>
        <v/>
      </c>
      <c r="X281" s="65" t="str">
        <f t="shared" si="157"/>
        <v/>
      </c>
      <c r="Y281" s="82" t="str">
        <f t="shared" si="158"/>
        <v/>
      </c>
      <c r="Z281" s="83" t="str">
        <f t="shared" si="159"/>
        <v/>
      </c>
      <c r="AA281" s="65" t="str">
        <f t="shared" si="160"/>
        <v/>
      </c>
      <c r="AB281" s="65" t="str">
        <f t="shared" si="161"/>
        <v/>
      </c>
      <c r="AC281" s="65" t="str">
        <f t="shared" si="162"/>
        <v/>
      </c>
      <c r="AD281" s="84" t="str">
        <f t="shared" si="163"/>
        <v/>
      </c>
      <c r="AE281" s="85" t="str">
        <f t="shared" si="164"/>
        <v/>
      </c>
      <c r="AF281" s="85" t="str">
        <f t="shared" si="165"/>
        <v/>
      </c>
      <c r="AG281" s="86" t="str">
        <f t="shared" si="166"/>
        <v/>
      </c>
      <c r="AH281" s="87" t="str">
        <f t="shared" si="167"/>
        <v/>
      </c>
      <c r="AI281" s="84" t="str">
        <f t="shared" si="168"/>
        <v/>
      </c>
      <c r="AJ281" s="84" t="str">
        <f t="shared" si="169"/>
        <v/>
      </c>
      <c r="AK281" s="88" t="str">
        <f t="shared" si="170"/>
        <v/>
      </c>
      <c r="AL281" s="65" t="str">
        <f t="shared" si="171"/>
        <v/>
      </c>
      <c r="AM281" s="84" t="str">
        <f t="shared" si="172"/>
        <v/>
      </c>
      <c r="AN281" s="85" t="str">
        <f t="shared" si="173"/>
        <v/>
      </c>
      <c r="AO281" s="85" t="str">
        <f t="shared" si="174"/>
        <v/>
      </c>
      <c r="AP281" s="86" t="str">
        <f t="shared" si="175"/>
        <v/>
      </c>
    </row>
    <row r="282" spans="1:42" s="76" customFormat="1" x14ac:dyDescent="0.25">
      <c r="A282" s="78">
        <f t="shared" si="150"/>
        <v>276</v>
      </c>
      <c r="B282" s="79"/>
      <c r="C282" s="79"/>
      <c r="D282" s="61"/>
      <c r="E282" s="180" t="str">
        <f>_xlfn.IFNA(HLOOKUP(TEXT(C282,"#"),Table_Conduit[#All],2,FALSE),"")</f>
        <v/>
      </c>
      <c r="F282" s="63" t="str">
        <f t="shared" si="151"/>
        <v/>
      </c>
      <c r="G282" s="61"/>
      <c r="H282" s="180" t="str">
        <f>_xlfn.IFNA(IF(HLOOKUP(TEXT(C282,"#"),Table_BoxMaterial[#All],2,FALSE)=0,"",HLOOKUP(TEXT(C282,"#"),Table_BoxMaterial[#All],2,FALSE)),"")</f>
        <v/>
      </c>
      <c r="I282" s="183" t="str">
        <f>_xlfn.IFNA(HLOOKUP(TEXT(C282,"#"),Table_MountingKits[#All],2,FALSE),"")</f>
        <v/>
      </c>
      <c r="J282" s="183" t="str">
        <f>_xlfn.IFNA(HLOOKUP(H282,Table_BoxColors[#All],2,FALSE),"")</f>
        <v/>
      </c>
      <c r="K282" s="61" t="str">
        <f t="shared" si="152"/>
        <v/>
      </c>
      <c r="L282" s="64" t="str">
        <f t="shared" si="153"/>
        <v/>
      </c>
      <c r="M282" s="185" t="str">
        <f>_xlfn.IFNA("E-"&amp;VLOOKUP(C282,Table_PN_DeviceType[],2,TRUE),"")&amp;IF(D282&lt;&gt;"",IF(D282&gt;99,D282,IF(D282&gt;9,"0"&amp;D282,"00"&amp;D282))&amp;VLOOKUP(E282,Table_PN_ConduitSize[],2,FALSE)&amp;VLOOKUP(F282,Table_PN_ConduitColor[],2,FALSE)&amp;IF(G282&lt;10,"0"&amp;G282,G282)&amp;VLOOKUP(H282,Table_PN_BoxMaterial[],2,FALSE)&amp;IF(I282&lt;&gt;"",VLOOKUP(I282,Table_PN_MountingKit[],2,FALSE)&amp;IF(OR(J282="Yes"),VLOOKUP(F282,Table_PN_BoxColor[],2,FALSE),"")&amp;VLOOKUP(K282,Table_PN_CircuitBreaker[],2,FALSE),""),"")</f>
        <v/>
      </c>
      <c r="N282" s="65"/>
      <c r="O282" s="65"/>
      <c r="P282" s="65"/>
      <c r="Q282" s="65"/>
      <c r="R282" s="65"/>
      <c r="S282" s="170" t="str">
        <f>IFERROR(VLOOKUP(C282,Table_DevicePN[],2,FALSE),"")</f>
        <v/>
      </c>
      <c r="T282" s="66" t="str">
        <f t="shared" si="154"/>
        <v/>
      </c>
      <c r="U282" s="80"/>
      <c r="V282" s="81" t="str">
        <f t="shared" si="155"/>
        <v/>
      </c>
      <c r="W282" s="65" t="str">
        <f t="shared" si="156"/>
        <v/>
      </c>
      <c r="X282" s="65" t="str">
        <f t="shared" si="157"/>
        <v/>
      </c>
      <c r="Y282" s="82" t="str">
        <f t="shared" si="158"/>
        <v/>
      </c>
      <c r="Z282" s="83" t="str">
        <f t="shared" si="159"/>
        <v/>
      </c>
      <c r="AA282" s="65" t="str">
        <f t="shared" si="160"/>
        <v/>
      </c>
      <c r="AB282" s="65" t="str">
        <f t="shared" si="161"/>
        <v/>
      </c>
      <c r="AC282" s="65" t="str">
        <f t="shared" si="162"/>
        <v/>
      </c>
      <c r="AD282" s="84" t="str">
        <f t="shared" si="163"/>
        <v/>
      </c>
      <c r="AE282" s="85" t="str">
        <f t="shared" si="164"/>
        <v/>
      </c>
      <c r="AF282" s="85" t="str">
        <f t="shared" si="165"/>
        <v/>
      </c>
      <c r="AG282" s="86" t="str">
        <f t="shared" si="166"/>
        <v/>
      </c>
      <c r="AH282" s="87" t="str">
        <f t="shared" si="167"/>
        <v/>
      </c>
      <c r="AI282" s="84" t="str">
        <f t="shared" si="168"/>
        <v/>
      </c>
      <c r="AJ282" s="84" t="str">
        <f t="shared" si="169"/>
        <v/>
      </c>
      <c r="AK282" s="88" t="str">
        <f t="shared" si="170"/>
        <v/>
      </c>
      <c r="AL282" s="65" t="str">
        <f t="shared" si="171"/>
        <v/>
      </c>
      <c r="AM282" s="84" t="str">
        <f t="shared" si="172"/>
        <v/>
      </c>
      <c r="AN282" s="85" t="str">
        <f t="shared" si="173"/>
        <v/>
      </c>
      <c r="AO282" s="85" t="str">
        <f t="shared" si="174"/>
        <v/>
      </c>
      <c r="AP282" s="86" t="str">
        <f t="shared" si="175"/>
        <v/>
      </c>
    </row>
    <row r="283" spans="1:42" s="76" customFormat="1" x14ac:dyDescent="0.25">
      <c r="A283" s="78">
        <f t="shared" si="150"/>
        <v>277</v>
      </c>
      <c r="B283" s="79"/>
      <c r="C283" s="79"/>
      <c r="D283" s="61"/>
      <c r="E283" s="180" t="str">
        <f>_xlfn.IFNA(HLOOKUP(TEXT(C283,"#"),Table_Conduit[#All],2,FALSE),"")</f>
        <v/>
      </c>
      <c r="F283" s="63" t="str">
        <f t="shared" si="151"/>
        <v/>
      </c>
      <c r="G283" s="61"/>
      <c r="H283" s="180" t="str">
        <f>_xlfn.IFNA(IF(HLOOKUP(TEXT(C283,"#"),Table_BoxMaterial[#All],2,FALSE)=0,"",HLOOKUP(TEXT(C283,"#"),Table_BoxMaterial[#All],2,FALSE)),"")</f>
        <v/>
      </c>
      <c r="I283" s="183" t="str">
        <f>_xlfn.IFNA(HLOOKUP(TEXT(C283,"#"),Table_MountingKits[#All],2,FALSE),"")</f>
        <v/>
      </c>
      <c r="J283" s="183" t="str">
        <f>_xlfn.IFNA(HLOOKUP(H283,Table_BoxColors[#All],2,FALSE),"")</f>
        <v/>
      </c>
      <c r="K283" s="61" t="str">
        <f t="shared" si="152"/>
        <v/>
      </c>
      <c r="L283" s="64" t="str">
        <f t="shared" si="153"/>
        <v/>
      </c>
      <c r="M283" s="185" t="str">
        <f>_xlfn.IFNA("E-"&amp;VLOOKUP(C283,Table_PN_DeviceType[],2,TRUE),"")&amp;IF(D283&lt;&gt;"",IF(D283&gt;99,D283,IF(D283&gt;9,"0"&amp;D283,"00"&amp;D283))&amp;VLOOKUP(E283,Table_PN_ConduitSize[],2,FALSE)&amp;VLOOKUP(F283,Table_PN_ConduitColor[],2,FALSE)&amp;IF(G283&lt;10,"0"&amp;G283,G283)&amp;VLOOKUP(H283,Table_PN_BoxMaterial[],2,FALSE)&amp;IF(I283&lt;&gt;"",VLOOKUP(I283,Table_PN_MountingKit[],2,FALSE)&amp;IF(OR(J283="Yes"),VLOOKUP(F283,Table_PN_BoxColor[],2,FALSE),"")&amp;VLOOKUP(K283,Table_PN_CircuitBreaker[],2,FALSE),""),"")</f>
        <v/>
      </c>
      <c r="N283" s="65"/>
      <c r="O283" s="65"/>
      <c r="P283" s="65"/>
      <c r="Q283" s="65"/>
      <c r="R283" s="65"/>
      <c r="S283" s="170" t="str">
        <f>IFERROR(VLOOKUP(C283,Table_DevicePN[],2,FALSE),"")</f>
        <v/>
      </c>
      <c r="T283" s="66" t="str">
        <f t="shared" si="154"/>
        <v/>
      </c>
      <c r="U283" s="80"/>
      <c r="V283" s="81" t="str">
        <f t="shared" si="155"/>
        <v/>
      </c>
      <c r="W283" s="65" t="str">
        <f t="shared" si="156"/>
        <v/>
      </c>
      <c r="X283" s="65" t="str">
        <f t="shared" si="157"/>
        <v/>
      </c>
      <c r="Y283" s="82" t="str">
        <f t="shared" si="158"/>
        <v/>
      </c>
      <c r="Z283" s="83" t="str">
        <f t="shared" si="159"/>
        <v/>
      </c>
      <c r="AA283" s="65" t="str">
        <f t="shared" si="160"/>
        <v/>
      </c>
      <c r="AB283" s="65" t="str">
        <f t="shared" si="161"/>
        <v/>
      </c>
      <c r="AC283" s="65" t="str">
        <f t="shared" si="162"/>
        <v/>
      </c>
      <c r="AD283" s="84" t="str">
        <f t="shared" si="163"/>
        <v/>
      </c>
      <c r="AE283" s="85" t="str">
        <f t="shared" si="164"/>
        <v/>
      </c>
      <c r="AF283" s="85" t="str">
        <f t="shared" si="165"/>
        <v/>
      </c>
      <c r="AG283" s="86" t="str">
        <f t="shared" si="166"/>
        <v/>
      </c>
      <c r="AH283" s="87" t="str">
        <f t="shared" si="167"/>
        <v/>
      </c>
      <c r="AI283" s="84" t="str">
        <f t="shared" si="168"/>
        <v/>
      </c>
      <c r="AJ283" s="84" t="str">
        <f t="shared" si="169"/>
        <v/>
      </c>
      <c r="AK283" s="88" t="str">
        <f t="shared" si="170"/>
        <v/>
      </c>
      <c r="AL283" s="65" t="str">
        <f t="shared" si="171"/>
        <v/>
      </c>
      <c r="AM283" s="84" t="str">
        <f t="shared" si="172"/>
        <v/>
      </c>
      <c r="AN283" s="85" t="str">
        <f t="shared" si="173"/>
        <v/>
      </c>
      <c r="AO283" s="85" t="str">
        <f t="shared" si="174"/>
        <v/>
      </c>
      <c r="AP283" s="86" t="str">
        <f t="shared" si="175"/>
        <v/>
      </c>
    </row>
    <row r="284" spans="1:42" s="76" customFormat="1" x14ac:dyDescent="0.25">
      <c r="A284" s="78">
        <f t="shared" si="150"/>
        <v>278</v>
      </c>
      <c r="B284" s="79"/>
      <c r="C284" s="79"/>
      <c r="D284" s="61"/>
      <c r="E284" s="180" t="str">
        <f>_xlfn.IFNA(HLOOKUP(TEXT(C284,"#"),Table_Conduit[#All],2,FALSE),"")</f>
        <v/>
      </c>
      <c r="F284" s="63" t="str">
        <f t="shared" si="151"/>
        <v/>
      </c>
      <c r="G284" s="61"/>
      <c r="H284" s="180" t="str">
        <f>_xlfn.IFNA(IF(HLOOKUP(TEXT(C284,"#"),Table_BoxMaterial[#All],2,FALSE)=0,"",HLOOKUP(TEXT(C284,"#"),Table_BoxMaterial[#All],2,FALSE)),"")</f>
        <v/>
      </c>
      <c r="I284" s="183" t="str">
        <f>_xlfn.IFNA(HLOOKUP(TEXT(C284,"#"),Table_MountingKits[#All],2,FALSE),"")</f>
        <v/>
      </c>
      <c r="J284" s="183" t="str">
        <f>_xlfn.IFNA(HLOOKUP(H284,Table_BoxColors[#All],2,FALSE),"")</f>
        <v/>
      </c>
      <c r="K284" s="61" t="str">
        <f t="shared" si="152"/>
        <v/>
      </c>
      <c r="L284" s="64" t="str">
        <f t="shared" si="153"/>
        <v/>
      </c>
      <c r="M284" s="185" t="str">
        <f>_xlfn.IFNA("E-"&amp;VLOOKUP(C284,Table_PN_DeviceType[],2,TRUE),"")&amp;IF(D284&lt;&gt;"",IF(D284&gt;99,D284,IF(D284&gt;9,"0"&amp;D284,"00"&amp;D284))&amp;VLOOKUP(E284,Table_PN_ConduitSize[],2,FALSE)&amp;VLOOKUP(F284,Table_PN_ConduitColor[],2,FALSE)&amp;IF(G284&lt;10,"0"&amp;G284,G284)&amp;VLOOKUP(H284,Table_PN_BoxMaterial[],2,FALSE)&amp;IF(I284&lt;&gt;"",VLOOKUP(I284,Table_PN_MountingKit[],2,FALSE)&amp;IF(OR(J284="Yes"),VLOOKUP(F284,Table_PN_BoxColor[],2,FALSE),"")&amp;VLOOKUP(K284,Table_PN_CircuitBreaker[],2,FALSE),""),"")</f>
        <v/>
      </c>
      <c r="N284" s="65"/>
      <c r="O284" s="65"/>
      <c r="P284" s="65"/>
      <c r="Q284" s="65"/>
      <c r="R284" s="65"/>
      <c r="S284" s="170" t="str">
        <f>IFERROR(VLOOKUP(C284,Table_DevicePN[],2,FALSE),"")</f>
        <v/>
      </c>
      <c r="T284" s="66" t="str">
        <f t="shared" si="154"/>
        <v/>
      </c>
      <c r="U284" s="80"/>
      <c r="V284" s="81" t="str">
        <f t="shared" si="155"/>
        <v/>
      </c>
      <c r="W284" s="65" t="str">
        <f t="shared" si="156"/>
        <v/>
      </c>
      <c r="X284" s="65" t="str">
        <f t="shared" si="157"/>
        <v/>
      </c>
      <c r="Y284" s="82" t="str">
        <f t="shared" si="158"/>
        <v/>
      </c>
      <c r="Z284" s="83" t="str">
        <f t="shared" si="159"/>
        <v/>
      </c>
      <c r="AA284" s="65" t="str">
        <f t="shared" si="160"/>
        <v/>
      </c>
      <c r="AB284" s="65" t="str">
        <f t="shared" si="161"/>
        <v/>
      </c>
      <c r="AC284" s="65" t="str">
        <f t="shared" si="162"/>
        <v/>
      </c>
      <c r="AD284" s="84" t="str">
        <f t="shared" si="163"/>
        <v/>
      </c>
      <c r="AE284" s="85" t="str">
        <f t="shared" si="164"/>
        <v/>
      </c>
      <c r="AF284" s="85" t="str">
        <f t="shared" si="165"/>
        <v/>
      </c>
      <c r="AG284" s="86" t="str">
        <f t="shared" si="166"/>
        <v/>
      </c>
      <c r="AH284" s="87" t="str">
        <f t="shared" si="167"/>
        <v/>
      </c>
      <c r="AI284" s="84" t="str">
        <f t="shared" si="168"/>
        <v/>
      </c>
      <c r="AJ284" s="84" t="str">
        <f t="shared" si="169"/>
        <v/>
      </c>
      <c r="AK284" s="88" t="str">
        <f t="shared" si="170"/>
        <v/>
      </c>
      <c r="AL284" s="65" t="str">
        <f t="shared" si="171"/>
        <v/>
      </c>
      <c r="AM284" s="84" t="str">
        <f t="shared" si="172"/>
        <v/>
      </c>
      <c r="AN284" s="85" t="str">
        <f t="shared" si="173"/>
        <v/>
      </c>
      <c r="AO284" s="85" t="str">
        <f t="shared" si="174"/>
        <v/>
      </c>
      <c r="AP284" s="86" t="str">
        <f t="shared" si="175"/>
        <v/>
      </c>
    </row>
    <row r="285" spans="1:42" s="76" customFormat="1" x14ac:dyDescent="0.25">
      <c r="A285" s="78">
        <f t="shared" si="150"/>
        <v>279</v>
      </c>
      <c r="B285" s="79"/>
      <c r="C285" s="79"/>
      <c r="D285" s="61"/>
      <c r="E285" s="180" t="str">
        <f>_xlfn.IFNA(HLOOKUP(TEXT(C285,"#"),Table_Conduit[#All],2,FALSE),"")</f>
        <v/>
      </c>
      <c r="F285" s="63" t="str">
        <f t="shared" si="151"/>
        <v/>
      </c>
      <c r="G285" s="61"/>
      <c r="H285" s="180" t="str">
        <f>_xlfn.IFNA(IF(HLOOKUP(TEXT(C285,"#"),Table_BoxMaterial[#All],2,FALSE)=0,"",HLOOKUP(TEXT(C285,"#"),Table_BoxMaterial[#All],2,FALSE)),"")</f>
        <v/>
      </c>
      <c r="I285" s="183" t="str">
        <f>_xlfn.IFNA(HLOOKUP(TEXT(C285,"#"),Table_MountingKits[#All],2,FALSE),"")</f>
        <v/>
      </c>
      <c r="J285" s="183" t="str">
        <f>_xlfn.IFNA(HLOOKUP(H285,Table_BoxColors[#All],2,FALSE),"")</f>
        <v/>
      </c>
      <c r="K285" s="61" t="str">
        <f t="shared" si="152"/>
        <v/>
      </c>
      <c r="L285" s="64" t="str">
        <f t="shared" si="153"/>
        <v/>
      </c>
      <c r="M285" s="185" t="str">
        <f>_xlfn.IFNA("E-"&amp;VLOOKUP(C285,Table_PN_DeviceType[],2,TRUE),"")&amp;IF(D285&lt;&gt;"",IF(D285&gt;99,D285,IF(D285&gt;9,"0"&amp;D285,"00"&amp;D285))&amp;VLOOKUP(E285,Table_PN_ConduitSize[],2,FALSE)&amp;VLOOKUP(F285,Table_PN_ConduitColor[],2,FALSE)&amp;IF(G285&lt;10,"0"&amp;G285,G285)&amp;VLOOKUP(H285,Table_PN_BoxMaterial[],2,FALSE)&amp;IF(I285&lt;&gt;"",VLOOKUP(I285,Table_PN_MountingKit[],2,FALSE)&amp;IF(OR(J285="Yes"),VLOOKUP(F285,Table_PN_BoxColor[],2,FALSE),"")&amp;VLOOKUP(K285,Table_PN_CircuitBreaker[],2,FALSE),""),"")</f>
        <v/>
      </c>
      <c r="N285" s="65"/>
      <c r="O285" s="65"/>
      <c r="P285" s="65"/>
      <c r="Q285" s="65"/>
      <c r="R285" s="65"/>
      <c r="S285" s="170" t="str">
        <f>IFERROR(VLOOKUP(C285,Table_DevicePN[],2,FALSE),"")</f>
        <v/>
      </c>
      <c r="T285" s="66" t="str">
        <f t="shared" si="154"/>
        <v/>
      </c>
      <c r="U285" s="80"/>
      <c r="V285" s="81" t="str">
        <f t="shared" si="155"/>
        <v/>
      </c>
      <c r="W285" s="65" t="str">
        <f t="shared" si="156"/>
        <v/>
      </c>
      <c r="X285" s="65" t="str">
        <f t="shared" si="157"/>
        <v/>
      </c>
      <c r="Y285" s="82" t="str">
        <f t="shared" si="158"/>
        <v/>
      </c>
      <c r="Z285" s="83" t="str">
        <f t="shared" si="159"/>
        <v/>
      </c>
      <c r="AA285" s="65" t="str">
        <f t="shared" si="160"/>
        <v/>
      </c>
      <c r="AB285" s="65" t="str">
        <f t="shared" si="161"/>
        <v/>
      </c>
      <c r="AC285" s="65" t="str">
        <f t="shared" si="162"/>
        <v/>
      </c>
      <c r="AD285" s="84" t="str">
        <f t="shared" si="163"/>
        <v/>
      </c>
      <c r="AE285" s="85" t="str">
        <f t="shared" si="164"/>
        <v/>
      </c>
      <c r="AF285" s="85" t="str">
        <f t="shared" si="165"/>
        <v/>
      </c>
      <c r="AG285" s="86" t="str">
        <f t="shared" si="166"/>
        <v/>
      </c>
      <c r="AH285" s="87" t="str">
        <f t="shared" si="167"/>
        <v/>
      </c>
      <c r="AI285" s="84" t="str">
        <f t="shared" si="168"/>
        <v/>
      </c>
      <c r="AJ285" s="84" t="str">
        <f t="shared" si="169"/>
        <v/>
      </c>
      <c r="AK285" s="88" t="str">
        <f t="shared" si="170"/>
        <v/>
      </c>
      <c r="AL285" s="65" t="str">
        <f t="shared" si="171"/>
        <v/>
      </c>
      <c r="AM285" s="84" t="str">
        <f t="shared" si="172"/>
        <v/>
      </c>
      <c r="AN285" s="85" t="str">
        <f t="shared" si="173"/>
        <v/>
      </c>
      <c r="AO285" s="85" t="str">
        <f t="shared" si="174"/>
        <v/>
      </c>
      <c r="AP285" s="86" t="str">
        <f t="shared" si="175"/>
        <v/>
      </c>
    </row>
    <row r="286" spans="1:42" s="76" customFormat="1" x14ac:dyDescent="0.25">
      <c r="A286" s="78">
        <f t="shared" si="150"/>
        <v>280</v>
      </c>
      <c r="B286" s="79"/>
      <c r="C286" s="79"/>
      <c r="D286" s="61"/>
      <c r="E286" s="180" t="str">
        <f>_xlfn.IFNA(HLOOKUP(TEXT(C286,"#"),Table_Conduit[#All],2,FALSE),"")</f>
        <v/>
      </c>
      <c r="F286" s="63" t="str">
        <f t="shared" si="151"/>
        <v/>
      </c>
      <c r="G286" s="61"/>
      <c r="H286" s="180" t="str">
        <f>_xlfn.IFNA(IF(HLOOKUP(TEXT(C286,"#"),Table_BoxMaterial[#All],2,FALSE)=0,"",HLOOKUP(TEXT(C286,"#"),Table_BoxMaterial[#All],2,FALSE)),"")</f>
        <v/>
      </c>
      <c r="I286" s="183" t="str">
        <f>_xlfn.IFNA(HLOOKUP(TEXT(C286,"#"),Table_MountingKits[#All],2,FALSE),"")</f>
        <v/>
      </c>
      <c r="J286" s="183" t="str">
        <f>_xlfn.IFNA(HLOOKUP(H286,Table_BoxColors[#All],2,FALSE),"")</f>
        <v/>
      </c>
      <c r="K286" s="61" t="str">
        <f t="shared" si="152"/>
        <v/>
      </c>
      <c r="L286" s="64" t="str">
        <f t="shared" si="153"/>
        <v/>
      </c>
      <c r="M286" s="185" t="str">
        <f>_xlfn.IFNA("E-"&amp;VLOOKUP(C286,Table_PN_DeviceType[],2,TRUE),"")&amp;IF(D286&lt;&gt;"",IF(D286&gt;99,D286,IF(D286&gt;9,"0"&amp;D286,"00"&amp;D286))&amp;VLOOKUP(E286,Table_PN_ConduitSize[],2,FALSE)&amp;VLOOKUP(F286,Table_PN_ConduitColor[],2,FALSE)&amp;IF(G286&lt;10,"0"&amp;G286,G286)&amp;VLOOKUP(H286,Table_PN_BoxMaterial[],2,FALSE)&amp;IF(I286&lt;&gt;"",VLOOKUP(I286,Table_PN_MountingKit[],2,FALSE)&amp;IF(OR(J286="Yes"),VLOOKUP(F286,Table_PN_BoxColor[],2,FALSE),"")&amp;VLOOKUP(K286,Table_PN_CircuitBreaker[],2,FALSE),""),"")</f>
        <v/>
      </c>
      <c r="N286" s="65"/>
      <c r="O286" s="65"/>
      <c r="P286" s="65"/>
      <c r="Q286" s="65"/>
      <c r="R286" s="65"/>
      <c r="S286" s="170" t="str">
        <f>IFERROR(VLOOKUP(C286,Table_DevicePN[],2,FALSE),"")</f>
        <v/>
      </c>
      <c r="T286" s="66" t="str">
        <f t="shared" si="154"/>
        <v/>
      </c>
      <c r="U286" s="80"/>
      <c r="V286" s="81" t="str">
        <f t="shared" si="155"/>
        <v/>
      </c>
      <c r="W286" s="65" t="str">
        <f t="shared" si="156"/>
        <v/>
      </c>
      <c r="X286" s="65" t="str">
        <f t="shared" si="157"/>
        <v/>
      </c>
      <c r="Y286" s="82" t="str">
        <f t="shared" si="158"/>
        <v/>
      </c>
      <c r="Z286" s="83" t="str">
        <f t="shared" si="159"/>
        <v/>
      </c>
      <c r="AA286" s="65" t="str">
        <f t="shared" si="160"/>
        <v/>
      </c>
      <c r="AB286" s="65" t="str">
        <f t="shared" si="161"/>
        <v/>
      </c>
      <c r="AC286" s="65" t="str">
        <f t="shared" si="162"/>
        <v/>
      </c>
      <c r="AD286" s="84" t="str">
        <f t="shared" si="163"/>
        <v/>
      </c>
      <c r="AE286" s="85" t="str">
        <f t="shared" si="164"/>
        <v/>
      </c>
      <c r="AF286" s="85" t="str">
        <f t="shared" si="165"/>
        <v/>
      </c>
      <c r="AG286" s="86" t="str">
        <f t="shared" si="166"/>
        <v/>
      </c>
      <c r="AH286" s="87" t="str">
        <f t="shared" si="167"/>
        <v/>
      </c>
      <c r="AI286" s="84" t="str">
        <f t="shared" si="168"/>
        <v/>
      </c>
      <c r="AJ286" s="84" t="str">
        <f t="shared" si="169"/>
        <v/>
      </c>
      <c r="AK286" s="88" t="str">
        <f t="shared" si="170"/>
        <v/>
      </c>
      <c r="AL286" s="65" t="str">
        <f t="shared" si="171"/>
        <v/>
      </c>
      <c r="AM286" s="84" t="str">
        <f t="shared" si="172"/>
        <v/>
      </c>
      <c r="AN286" s="85" t="str">
        <f t="shared" si="173"/>
        <v/>
      </c>
      <c r="AO286" s="85" t="str">
        <f t="shared" si="174"/>
        <v/>
      </c>
      <c r="AP286" s="86" t="str">
        <f t="shared" si="175"/>
        <v/>
      </c>
    </row>
    <row r="287" spans="1:42" s="76" customFormat="1" x14ac:dyDescent="0.25">
      <c r="A287" s="78">
        <f t="shared" si="150"/>
        <v>281</v>
      </c>
      <c r="B287" s="79"/>
      <c r="C287" s="79"/>
      <c r="D287" s="61"/>
      <c r="E287" s="180" t="str">
        <f>_xlfn.IFNA(HLOOKUP(TEXT(C287,"#"),Table_Conduit[#All],2,FALSE),"")</f>
        <v/>
      </c>
      <c r="F287" s="63" t="str">
        <f t="shared" si="151"/>
        <v/>
      </c>
      <c r="G287" s="61"/>
      <c r="H287" s="180" t="str">
        <f>_xlfn.IFNA(IF(HLOOKUP(TEXT(C287,"#"),Table_BoxMaterial[#All],2,FALSE)=0,"",HLOOKUP(TEXT(C287,"#"),Table_BoxMaterial[#All],2,FALSE)),"")</f>
        <v/>
      </c>
      <c r="I287" s="183" t="str">
        <f>_xlfn.IFNA(HLOOKUP(TEXT(C287,"#"),Table_MountingKits[#All],2,FALSE),"")</f>
        <v/>
      </c>
      <c r="J287" s="183" t="str">
        <f>_xlfn.IFNA(HLOOKUP(H287,Table_BoxColors[#All],2,FALSE),"")</f>
        <v/>
      </c>
      <c r="K287" s="61" t="str">
        <f t="shared" si="152"/>
        <v/>
      </c>
      <c r="L287" s="64" t="str">
        <f t="shared" si="153"/>
        <v/>
      </c>
      <c r="M287" s="185" t="str">
        <f>_xlfn.IFNA("E-"&amp;VLOOKUP(C287,Table_PN_DeviceType[],2,TRUE),"")&amp;IF(D287&lt;&gt;"",IF(D287&gt;99,D287,IF(D287&gt;9,"0"&amp;D287,"00"&amp;D287))&amp;VLOOKUP(E287,Table_PN_ConduitSize[],2,FALSE)&amp;VLOOKUP(F287,Table_PN_ConduitColor[],2,FALSE)&amp;IF(G287&lt;10,"0"&amp;G287,G287)&amp;VLOOKUP(H287,Table_PN_BoxMaterial[],2,FALSE)&amp;IF(I287&lt;&gt;"",VLOOKUP(I287,Table_PN_MountingKit[],2,FALSE)&amp;IF(OR(J287="Yes"),VLOOKUP(F287,Table_PN_BoxColor[],2,FALSE),"")&amp;VLOOKUP(K287,Table_PN_CircuitBreaker[],2,FALSE),""),"")</f>
        <v/>
      </c>
      <c r="N287" s="65"/>
      <c r="O287" s="65"/>
      <c r="P287" s="65"/>
      <c r="Q287" s="65"/>
      <c r="R287" s="65"/>
      <c r="S287" s="170" t="str">
        <f>IFERROR(VLOOKUP(C287,Table_DevicePN[],2,FALSE),"")</f>
        <v/>
      </c>
      <c r="T287" s="66" t="str">
        <f t="shared" si="154"/>
        <v/>
      </c>
      <c r="U287" s="80"/>
      <c r="V287" s="81" t="str">
        <f t="shared" si="155"/>
        <v/>
      </c>
      <c r="W287" s="65" t="str">
        <f t="shared" si="156"/>
        <v/>
      </c>
      <c r="X287" s="65" t="str">
        <f t="shared" si="157"/>
        <v/>
      </c>
      <c r="Y287" s="82" t="str">
        <f t="shared" si="158"/>
        <v/>
      </c>
      <c r="Z287" s="83" t="str">
        <f t="shared" si="159"/>
        <v/>
      </c>
      <c r="AA287" s="65" t="str">
        <f t="shared" si="160"/>
        <v/>
      </c>
      <c r="AB287" s="65" t="str">
        <f t="shared" si="161"/>
        <v/>
      </c>
      <c r="AC287" s="65" t="str">
        <f t="shared" si="162"/>
        <v/>
      </c>
      <c r="AD287" s="84" t="str">
        <f t="shared" si="163"/>
        <v/>
      </c>
      <c r="AE287" s="85" t="str">
        <f t="shared" si="164"/>
        <v/>
      </c>
      <c r="AF287" s="85" t="str">
        <f t="shared" si="165"/>
        <v/>
      </c>
      <c r="AG287" s="86" t="str">
        <f t="shared" si="166"/>
        <v/>
      </c>
      <c r="AH287" s="87" t="str">
        <f t="shared" si="167"/>
        <v/>
      </c>
      <c r="AI287" s="84" t="str">
        <f t="shared" si="168"/>
        <v/>
      </c>
      <c r="AJ287" s="84" t="str">
        <f t="shared" si="169"/>
        <v/>
      </c>
      <c r="AK287" s="88" t="str">
        <f t="shared" si="170"/>
        <v/>
      </c>
      <c r="AL287" s="65" t="str">
        <f t="shared" si="171"/>
        <v/>
      </c>
      <c r="AM287" s="84" t="str">
        <f t="shared" si="172"/>
        <v/>
      </c>
      <c r="AN287" s="85" t="str">
        <f t="shared" si="173"/>
        <v/>
      </c>
      <c r="AO287" s="85" t="str">
        <f t="shared" si="174"/>
        <v/>
      </c>
      <c r="AP287" s="86" t="str">
        <f t="shared" si="175"/>
        <v/>
      </c>
    </row>
    <row r="288" spans="1:42" s="76" customFormat="1" x14ac:dyDescent="0.25">
      <c r="A288" s="78">
        <f t="shared" si="150"/>
        <v>282</v>
      </c>
      <c r="B288" s="79"/>
      <c r="C288" s="79"/>
      <c r="D288" s="61"/>
      <c r="E288" s="180" t="str">
        <f>_xlfn.IFNA(HLOOKUP(TEXT(C288,"#"),Table_Conduit[#All],2,FALSE),"")</f>
        <v/>
      </c>
      <c r="F288" s="63" t="str">
        <f t="shared" si="151"/>
        <v/>
      </c>
      <c r="G288" s="61"/>
      <c r="H288" s="180" t="str">
        <f>_xlfn.IFNA(IF(HLOOKUP(TEXT(C288,"#"),Table_BoxMaterial[#All],2,FALSE)=0,"",HLOOKUP(TEXT(C288,"#"),Table_BoxMaterial[#All],2,FALSE)),"")</f>
        <v/>
      </c>
      <c r="I288" s="183" t="str">
        <f>_xlfn.IFNA(HLOOKUP(TEXT(C288,"#"),Table_MountingKits[#All],2,FALSE),"")</f>
        <v/>
      </c>
      <c r="J288" s="183" t="str">
        <f>_xlfn.IFNA(HLOOKUP(H288,Table_BoxColors[#All],2,FALSE),"")</f>
        <v/>
      </c>
      <c r="K288" s="61" t="str">
        <f t="shared" si="152"/>
        <v/>
      </c>
      <c r="L288" s="64" t="str">
        <f t="shared" si="153"/>
        <v/>
      </c>
      <c r="M288" s="185" t="str">
        <f>_xlfn.IFNA("E-"&amp;VLOOKUP(C288,Table_PN_DeviceType[],2,TRUE),"")&amp;IF(D288&lt;&gt;"",IF(D288&gt;99,D288,IF(D288&gt;9,"0"&amp;D288,"00"&amp;D288))&amp;VLOOKUP(E288,Table_PN_ConduitSize[],2,FALSE)&amp;VLOOKUP(F288,Table_PN_ConduitColor[],2,FALSE)&amp;IF(G288&lt;10,"0"&amp;G288,G288)&amp;VLOOKUP(H288,Table_PN_BoxMaterial[],2,FALSE)&amp;IF(I288&lt;&gt;"",VLOOKUP(I288,Table_PN_MountingKit[],2,FALSE)&amp;IF(OR(J288="Yes"),VLOOKUP(F288,Table_PN_BoxColor[],2,FALSE),"")&amp;VLOOKUP(K288,Table_PN_CircuitBreaker[],2,FALSE),""),"")</f>
        <v/>
      </c>
      <c r="N288" s="65"/>
      <c r="O288" s="65"/>
      <c r="P288" s="65"/>
      <c r="Q288" s="65"/>
      <c r="R288" s="65"/>
      <c r="S288" s="170" t="str">
        <f>IFERROR(VLOOKUP(C288,Table_DevicePN[],2,FALSE),"")</f>
        <v/>
      </c>
      <c r="T288" s="66" t="str">
        <f t="shared" si="154"/>
        <v/>
      </c>
      <c r="U288" s="80"/>
      <c r="V288" s="81" t="str">
        <f t="shared" si="155"/>
        <v/>
      </c>
      <c r="W288" s="65" t="str">
        <f t="shared" si="156"/>
        <v/>
      </c>
      <c r="X288" s="65" t="str">
        <f t="shared" si="157"/>
        <v/>
      </c>
      <c r="Y288" s="82" t="str">
        <f t="shared" si="158"/>
        <v/>
      </c>
      <c r="Z288" s="83" t="str">
        <f t="shared" si="159"/>
        <v/>
      </c>
      <c r="AA288" s="65" t="str">
        <f t="shared" si="160"/>
        <v/>
      </c>
      <c r="AB288" s="65" t="str">
        <f t="shared" si="161"/>
        <v/>
      </c>
      <c r="AC288" s="65" t="str">
        <f t="shared" si="162"/>
        <v/>
      </c>
      <c r="AD288" s="84" t="str">
        <f t="shared" si="163"/>
        <v/>
      </c>
      <c r="AE288" s="85" t="str">
        <f t="shared" si="164"/>
        <v/>
      </c>
      <c r="AF288" s="85" t="str">
        <f t="shared" si="165"/>
        <v/>
      </c>
      <c r="AG288" s="86" t="str">
        <f t="shared" si="166"/>
        <v/>
      </c>
      <c r="AH288" s="87" t="str">
        <f t="shared" si="167"/>
        <v/>
      </c>
      <c r="AI288" s="84" t="str">
        <f t="shared" si="168"/>
        <v/>
      </c>
      <c r="AJ288" s="84" t="str">
        <f t="shared" si="169"/>
        <v/>
      </c>
      <c r="AK288" s="88" t="str">
        <f t="shared" si="170"/>
        <v/>
      </c>
      <c r="AL288" s="65" t="str">
        <f t="shared" si="171"/>
        <v/>
      </c>
      <c r="AM288" s="84" t="str">
        <f t="shared" si="172"/>
        <v/>
      </c>
      <c r="AN288" s="85" t="str">
        <f t="shared" si="173"/>
        <v/>
      </c>
      <c r="AO288" s="85" t="str">
        <f t="shared" si="174"/>
        <v/>
      </c>
      <c r="AP288" s="86" t="str">
        <f t="shared" si="175"/>
        <v/>
      </c>
    </row>
    <row r="289" spans="1:42" s="76" customFormat="1" x14ac:dyDescent="0.25">
      <c r="A289" s="78">
        <f t="shared" si="150"/>
        <v>283</v>
      </c>
      <c r="B289" s="79"/>
      <c r="C289" s="79"/>
      <c r="D289" s="61"/>
      <c r="E289" s="180" t="str">
        <f>_xlfn.IFNA(HLOOKUP(TEXT(C289,"#"),Table_Conduit[#All],2,FALSE),"")</f>
        <v/>
      </c>
      <c r="F289" s="63" t="str">
        <f t="shared" si="151"/>
        <v/>
      </c>
      <c r="G289" s="61"/>
      <c r="H289" s="180" t="str">
        <f>_xlfn.IFNA(IF(HLOOKUP(TEXT(C289,"#"),Table_BoxMaterial[#All],2,FALSE)=0,"",HLOOKUP(TEXT(C289,"#"),Table_BoxMaterial[#All],2,FALSE)),"")</f>
        <v/>
      </c>
      <c r="I289" s="183" t="str">
        <f>_xlfn.IFNA(HLOOKUP(TEXT(C289,"#"),Table_MountingKits[#All],2,FALSE),"")</f>
        <v/>
      </c>
      <c r="J289" s="183" t="str">
        <f>_xlfn.IFNA(HLOOKUP(H289,Table_BoxColors[#All],2,FALSE),"")</f>
        <v/>
      </c>
      <c r="K289" s="61" t="str">
        <f t="shared" si="152"/>
        <v/>
      </c>
      <c r="L289" s="64" t="str">
        <f t="shared" si="153"/>
        <v/>
      </c>
      <c r="M289" s="185" t="str">
        <f>_xlfn.IFNA("E-"&amp;VLOOKUP(C289,Table_PN_DeviceType[],2,TRUE),"")&amp;IF(D289&lt;&gt;"",IF(D289&gt;99,D289,IF(D289&gt;9,"0"&amp;D289,"00"&amp;D289))&amp;VLOOKUP(E289,Table_PN_ConduitSize[],2,FALSE)&amp;VLOOKUP(F289,Table_PN_ConduitColor[],2,FALSE)&amp;IF(G289&lt;10,"0"&amp;G289,G289)&amp;VLOOKUP(H289,Table_PN_BoxMaterial[],2,FALSE)&amp;IF(I289&lt;&gt;"",VLOOKUP(I289,Table_PN_MountingKit[],2,FALSE)&amp;IF(OR(J289="Yes"),VLOOKUP(F289,Table_PN_BoxColor[],2,FALSE),"")&amp;VLOOKUP(K289,Table_PN_CircuitBreaker[],2,FALSE),""),"")</f>
        <v/>
      </c>
      <c r="N289" s="65"/>
      <c r="O289" s="65"/>
      <c r="P289" s="65"/>
      <c r="Q289" s="65"/>
      <c r="R289" s="65"/>
      <c r="S289" s="170" t="str">
        <f>IFERROR(VLOOKUP(C289,Table_DevicePN[],2,FALSE),"")</f>
        <v/>
      </c>
      <c r="T289" s="66" t="str">
        <f t="shared" si="154"/>
        <v/>
      </c>
      <c r="U289" s="80"/>
      <c r="V289" s="81" t="str">
        <f t="shared" si="155"/>
        <v/>
      </c>
      <c r="W289" s="65" t="str">
        <f t="shared" si="156"/>
        <v/>
      </c>
      <c r="X289" s="65" t="str">
        <f t="shared" si="157"/>
        <v/>
      </c>
      <c r="Y289" s="82" t="str">
        <f t="shared" si="158"/>
        <v/>
      </c>
      <c r="Z289" s="83" t="str">
        <f t="shared" si="159"/>
        <v/>
      </c>
      <c r="AA289" s="65" t="str">
        <f t="shared" si="160"/>
        <v/>
      </c>
      <c r="AB289" s="65" t="str">
        <f t="shared" si="161"/>
        <v/>
      </c>
      <c r="AC289" s="65" t="str">
        <f t="shared" si="162"/>
        <v/>
      </c>
      <c r="AD289" s="84" t="str">
        <f t="shared" si="163"/>
        <v/>
      </c>
      <c r="AE289" s="85" t="str">
        <f t="shared" si="164"/>
        <v/>
      </c>
      <c r="AF289" s="85" t="str">
        <f t="shared" si="165"/>
        <v/>
      </c>
      <c r="AG289" s="86" t="str">
        <f t="shared" si="166"/>
        <v/>
      </c>
      <c r="AH289" s="87" t="str">
        <f t="shared" si="167"/>
        <v/>
      </c>
      <c r="AI289" s="84" t="str">
        <f t="shared" si="168"/>
        <v/>
      </c>
      <c r="AJ289" s="84" t="str">
        <f t="shared" si="169"/>
        <v/>
      </c>
      <c r="AK289" s="88" t="str">
        <f t="shared" si="170"/>
        <v/>
      </c>
      <c r="AL289" s="65" t="str">
        <f t="shared" si="171"/>
        <v/>
      </c>
      <c r="AM289" s="84" t="str">
        <f t="shared" si="172"/>
        <v/>
      </c>
      <c r="AN289" s="85" t="str">
        <f t="shared" si="173"/>
        <v/>
      </c>
      <c r="AO289" s="85" t="str">
        <f t="shared" si="174"/>
        <v/>
      </c>
      <c r="AP289" s="86" t="str">
        <f t="shared" si="175"/>
        <v/>
      </c>
    </row>
    <row r="290" spans="1:42" s="76" customFormat="1" x14ac:dyDescent="0.25">
      <c r="A290" s="78">
        <f t="shared" si="150"/>
        <v>284</v>
      </c>
      <c r="B290" s="79"/>
      <c r="C290" s="79"/>
      <c r="D290" s="61"/>
      <c r="E290" s="180" t="str">
        <f>_xlfn.IFNA(HLOOKUP(TEXT(C290,"#"),Table_Conduit[#All],2,FALSE),"")</f>
        <v/>
      </c>
      <c r="F290" s="63" t="str">
        <f t="shared" si="151"/>
        <v/>
      </c>
      <c r="G290" s="61"/>
      <c r="H290" s="180" t="str">
        <f>_xlfn.IFNA(IF(HLOOKUP(TEXT(C290,"#"),Table_BoxMaterial[#All],2,FALSE)=0,"",HLOOKUP(TEXT(C290,"#"),Table_BoxMaterial[#All],2,FALSE)),"")</f>
        <v/>
      </c>
      <c r="I290" s="183" t="str">
        <f>_xlfn.IFNA(HLOOKUP(TEXT(C290,"#"),Table_MountingKits[#All],2,FALSE),"")</f>
        <v/>
      </c>
      <c r="J290" s="183" t="str">
        <f>_xlfn.IFNA(HLOOKUP(H290,Table_BoxColors[#All],2,FALSE),"")</f>
        <v/>
      </c>
      <c r="K290" s="61" t="str">
        <f t="shared" si="152"/>
        <v/>
      </c>
      <c r="L290" s="64" t="str">
        <f t="shared" si="153"/>
        <v/>
      </c>
      <c r="M290" s="185" t="str">
        <f>_xlfn.IFNA("E-"&amp;VLOOKUP(C290,Table_PN_DeviceType[],2,TRUE),"")&amp;IF(D290&lt;&gt;"",IF(D290&gt;99,D290,IF(D290&gt;9,"0"&amp;D290,"00"&amp;D290))&amp;VLOOKUP(E290,Table_PN_ConduitSize[],2,FALSE)&amp;VLOOKUP(F290,Table_PN_ConduitColor[],2,FALSE)&amp;IF(G290&lt;10,"0"&amp;G290,G290)&amp;VLOOKUP(H290,Table_PN_BoxMaterial[],2,FALSE)&amp;IF(I290&lt;&gt;"",VLOOKUP(I290,Table_PN_MountingKit[],2,FALSE)&amp;IF(OR(J290="Yes"),VLOOKUP(F290,Table_PN_BoxColor[],2,FALSE),"")&amp;VLOOKUP(K290,Table_PN_CircuitBreaker[],2,FALSE),""),"")</f>
        <v/>
      </c>
      <c r="N290" s="65"/>
      <c r="O290" s="65"/>
      <c r="P290" s="65"/>
      <c r="Q290" s="65"/>
      <c r="R290" s="65"/>
      <c r="S290" s="170" t="str">
        <f>IFERROR(VLOOKUP(C290,Table_DevicePN[],2,FALSE),"")</f>
        <v/>
      </c>
      <c r="T290" s="66" t="str">
        <f t="shared" si="154"/>
        <v/>
      </c>
      <c r="U290" s="80"/>
      <c r="V290" s="81" t="str">
        <f t="shared" si="155"/>
        <v/>
      </c>
      <c r="W290" s="65" t="str">
        <f t="shared" si="156"/>
        <v/>
      </c>
      <c r="X290" s="65" t="str">
        <f t="shared" si="157"/>
        <v/>
      </c>
      <c r="Y290" s="82" t="str">
        <f t="shared" si="158"/>
        <v/>
      </c>
      <c r="Z290" s="83" t="str">
        <f t="shared" si="159"/>
        <v/>
      </c>
      <c r="AA290" s="65" t="str">
        <f t="shared" si="160"/>
        <v/>
      </c>
      <c r="AB290" s="65" t="str">
        <f t="shared" si="161"/>
        <v/>
      </c>
      <c r="AC290" s="65" t="str">
        <f t="shared" si="162"/>
        <v/>
      </c>
      <c r="AD290" s="84" t="str">
        <f t="shared" si="163"/>
        <v/>
      </c>
      <c r="AE290" s="85" t="str">
        <f t="shared" si="164"/>
        <v/>
      </c>
      <c r="AF290" s="85" t="str">
        <f t="shared" si="165"/>
        <v/>
      </c>
      <c r="AG290" s="86" t="str">
        <f t="shared" si="166"/>
        <v/>
      </c>
      <c r="AH290" s="87" t="str">
        <f t="shared" si="167"/>
        <v/>
      </c>
      <c r="AI290" s="84" t="str">
        <f t="shared" si="168"/>
        <v/>
      </c>
      <c r="AJ290" s="84" t="str">
        <f t="shared" si="169"/>
        <v/>
      </c>
      <c r="AK290" s="88" t="str">
        <f t="shared" si="170"/>
        <v/>
      </c>
      <c r="AL290" s="65" t="str">
        <f t="shared" si="171"/>
        <v/>
      </c>
      <c r="AM290" s="84" t="str">
        <f t="shared" si="172"/>
        <v/>
      </c>
      <c r="AN290" s="85" t="str">
        <f t="shared" si="173"/>
        <v/>
      </c>
      <c r="AO290" s="85" t="str">
        <f t="shared" si="174"/>
        <v/>
      </c>
      <c r="AP290" s="86" t="str">
        <f t="shared" si="175"/>
        <v/>
      </c>
    </row>
    <row r="291" spans="1:42" s="76" customFormat="1" x14ac:dyDescent="0.25">
      <c r="A291" s="78">
        <f t="shared" si="150"/>
        <v>285</v>
      </c>
      <c r="B291" s="79"/>
      <c r="C291" s="79"/>
      <c r="D291" s="61"/>
      <c r="E291" s="180" t="str">
        <f>_xlfn.IFNA(HLOOKUP(TEXT(C291,"#"),Table_Conduit[#All],2,FALSE),"")</f>
        <v/>
      </c>
      <c r="F291" s="63" t="str">
        <f t="shared" si="151"/>
        <v/>
      </c>
      <c r="G291" s="61"/>
      <c r="H291" s="180" t="str">
        <f>_xlfn.IFNA(IF(HLOOKUP(TEXT(C291,"#"),Table_BoxMaterial[#All],2,FALSE)=0,"",HLOOKUP(TEXT(C291,"#"),Table_BoxMaterial[#All],2,FALSE)),"")</f>
        <v/>
      </c>
      <c r="I291" s="183" t="str">
        <f>_xlfn.IFNA(HLOOKUP(TEXT(C291,"#"),Table_MountingKits[#All],2,FALSE),"")</f>
        <v/>
      </c>
      <c r="J291" s="183" t="str">
        <f>_xlfn.IFNA(HLOOKUP(H291,Table_BoxColors[#All],2,FALSE),"")</f>
        <v/>
      </c>
      <c r="K291" s="61" t="str">
        <f t="shared" si="152"/>
        <v/>
      </c>
      <c r="L291" s="64" t="str">
        <f t="shared" si="153"/>
        <v/>
      </c>
      <c r="M291" s="185" t="str">
        <f>_xlfn.IFNA("E-"&amp;VLOOKUP(C291,Table_PN_DeviceType[],2,TRUE),"")&amp;IF(D291&lt;&gt;"",IF(D291&gt;99,D291,IF(D291&gt;9,"0"&amp;D291,"00"&amp;D291))&amp;VLOOKUP(E291,Table_PN_ConduitSize[],2,FALSE)&amp;VLOOKUP(F291,Table_PN_ConduitColor[],2,FALSE)&amp;IF(G291&lt;10,"0"&amp;G291,G291)&amp;VLOOKUP(H291,Table_PN_BoxMaterial[],2,FALSE)&amp;IF(I291&lt;&gt;"",VLOOKUP(I291,Table_PN_MountingKit[],2,FALSE)&amp;IF(OR(J291="Yes"),VLOOKUP(F291,Table_PN_BoxColor[],2,FALSE),"")&amp;VLOOKUP(K291,Table_PN_CircuitBreaker[],2,FALSE),""),"")</f>
        <v/>
      </c>
      <c r="N291" s="65"/>
      <c r="O291" s="65"/>
      <c r="P291" s="65"/>
      <c r="Q291" s="65"/>
      <c r="R291" s="65"/>
      <c r="S291" s="170" t="str">
        <f>IFERROR(VLOOKUP(C291,Table_DevicePN[],2,FALSE),"")</f>
        <v/>
      </c>
      <c r="T291" s="66" t="str">
        <f t="shared" si="154"/>
        <v/>
      </c>
      <c r="U291" s="80"/>
      <c r="V291" s="81" t="str">
        <f t="shared" si="155"/>
        <v/>
      </c>
      <c r="W291" s="65" t="str">
        <f t="shared" si="156"/>
        <v/>
      </c>
      <c r="X291" s="65" t="str">
        <f t="shared" si="157"/>
        <v/>
      </c>
      <c r="Y291" s="82" t="str">
        <f t="shared" si="158"/>
        <v/>
      </c>
      <c r="Z291" s="83" t="str">
        <f t="shared" si="159"/>
        <v/>
      </c>
      <c r="AA291" s="65" t="str">
        <f t="shared" si="160"/>
        <v/>
      </c>
      <c r="AB291" s="65" t="str">
        <f t="shared" si="161"/>
        <v/>
      </c>
      <c r="AC291" s="65" t="str">
        <f t="shared" si="162"/>
        <v/>
      </c>
      <c r="AD291" s="84" t="str">
        <f t="shared" si="163"/>
        <v/>
      </c>
      <c r="AE291" s="85" t="str">
        <f t="shared" si="164"/>
        <v/>
      </c>
      <c r="AF291" s="85" t="str">
        <f t="shared" si="165"/>
        <v/>
      </c>
      <c r="AG291" s="86" t="str">
        <f t="shared" si="166"/>
        <v/>
      </c>
      <c r="AH291" s="87" t="str">
        <f t="shared" si="167"/>
        <v/>
      </c>
      <c r="AI291" s="84" t="str">
        <f t="shared" si="168"/>
        <v/>
      </c>
      <c r="AJ291" s="84" t="str">
        <f t="shared" si="169"/>
        <v/>
      </c>
      <c r="AK291" s="88" t="str">
        <f t="shared" si="170"/>
        <v/>
      </c>
      <c r="AL291" s="65" t="str">
        <f t="shared" si="171"/>
        <v/>
      </c>
      <c r="AM291" s="84" t="str">
        <f t="shared" si="172"/>
        <v/>
      </c>
      <c r="AN291" s="85" t="str">
        <f t="shared" si="173"/>
        <v/>
      </c>
      <c r="AO291" s="85" t="str">
        <f t="shared" si="174"/>
        <v/>
      </c>
      <c r="AP291" s="86" t="str">
        <f t="shared" si="175"/>
        <v/>
      </c>
    </row>
    <row r="292" spans="1:42" s="76" customFormat="1" x14ac:dyDescent="0.25">
      <c r="A292" s="78">
        <f t="shared" si="150"/>
        <v>286</v>
      </c>
      <c r="B292" s="79"/>
      <c r="C292" s="79"/>
      <c r="D292" s="61"/>
      <c r="E292" s="180" t="str">
        <f>_xlfn.IFNA(HLOOKUP(TEXT(C292,"#"),Table_Conduit[#All],2,FALSE),"")</f>
        <v/>
      </c>
      <c r="F292" s="63" t="str">
        <f t="shared" si="151"/>
        <v/>
      </c>
      <c r="G292" s="61"/>
      <c r="H292" s="180" t="str">
        <f>_xlfn.IFNA(IF(HLOOKUP(TEXT(C292,"#"),Table_BoxMaterial[#All],2,FALSE)=0,"",HLOOKUP(TEXT(C292,"#"),Table_BoxMaterial[#All],2,FALSE)),"")</f>
        <v/>
      </c>
      <c r="I292" s="183" t="str">
        <f>_xlfn.IFNA(HLOOKUP(TEXT(C292,"#"),Table_MountingKits[#All],2,FALSE),"")</f>
        <v/>
      </c>
      <c r="J292" s="183" t="str">
        <f>_xlfn.IFNA(HLOOKUP(H292,Table_BoxColors[#All],2,FALSE),"")</f>
        <v/>
      </c>
      <c r="K292" s="61" t="str">
        <f t="shared" si="152"/>
        <v/>
      </c>
      <c r="L292" s="64" t="str">
        <f t="shared" si="153"/>
        <v/>
      </c>
      <c r="M292" s="185" t="str">
        <f>_xlfn.IFNA("E-"&amp;VLOOKUP(C292,Table_PN_DeviceType[],2,TRUE),"")&amp;IF(D292&lt;&gt;"",IF(D292&gt;99,D292,IF(D292&gt;9,"0"&amp;D292,"00"&amp;D292))&amp;VLOOKUP(E292,Table_PN_ConduitSize[],2,FALSE)&amp;VLOOKUP(F292,Table_PN_ConduitColor[],2,FALSE)&amp;IF(G292&lt;10,"0"&amp;G292,G292)&amp;VLOOKUP(H292,Table_PN_BoxMaterial[],2,FALSE)&amp;IF(I292&lt;&gt;"",VLOOKUP(I292,Table_PN_MountingKit[],2,FALSE)&amp;IF(OR(J292="Yes"),VLOOKUP(F292,Table_PN_BoxColor[],2,FALSE),"")&amp;VLOOKUP(K292,Table_PN_CircuitBreaker[],2,FALSE),""),"")</f>
        <v/>
      </c>
      <c r="N292" s="65"/>
      <c r="O292" s="65"/>
      <c r="P292" s="65"/>
      <c r="Q292" s="65"/>
      <c r="R292" s="65"/>
      <c r="S292" s="170" t="str">
        <f>IFERROR(VLOOKUP(C292,Table_DevicePN[],2,FALSE),"")</f>
        <v/>
      </c>
      <c r="T292" s="66" t="str">
        <f t="shared" si="154"/>
        <v/>
      </c>
      <c r="U292" s="80"/>
      <c r="V292" s="81" t="str">
        <f t="shared" si="155"/>
        <v/>
      </c>
      <c r="W292" s="65" t="str">
        <f t="shared" si="156"/>
        <v/>
      </c>
      <c r="X292" s="65" t="str">
        <f t="shared" si="157"/>
        <v/>
      </c>
      <c r="Y292" s="82" t="str">
        <f t="shared" si="158"/>
        <v/>
      </c>
      <c r="Z292" s="83" t="str">
        <f t="shared" si="159"/>
        <v/>
      </c>
      <c r="AA292" s="65" t="str">
        <f t="shared" si="160"/>
        <v/>
      </c>
      <c r="AB292" s="65" t="str">
        <f t="shared" si="161"/>
        <v/>
      </c>
      <c r="AC292" s="65" t="str">
        <f t="shared" si="162"/>
        <v/>
      </c>
      <c r="AD292" s="84" t="str">
        <f t="shared" si="163"/>
        <v/>
      </c>
      <c r="AE292" s="85" t="str">
        <f t="shared" si="164"/>
        <v/>
      </c>
      <c r="AF292" s="85" t="str">
        <f t="shared" si="165"/>
        <v/>
      </c>
      <c r="AG292" s="86" t="str">
        <f t="shared" si="166"/>
        <v/>
      </c>
      <c r="AH292" s="87" t="str">
        <f t="shared" si="167"/>
        <v/>
      </c>
      <c r="AI292" s="84" t="str">
        <f t="shared" si="168"/>
        <v/>
      </c>
      <c r="AJ292" s="84" t="str">
        <f t="shared" si="169"/>
        <v/>
      </c>
      <c r="AK292" s="88" t="str">
        <f t="shared" si="170"/>
        <v/>
      </c>
      <c r="AL292" s="65" t="str">
        <f t="shared" si="171"/>
        <v/>
      </c>
      <c r="AM292" s="84" t="str">
        <f t="shared" si="172"/>
        <v/>
      </c>
      <c r="AN292" s="85" t="str">
        <f t="shared" si="173"/>
        <v/>
      </c>
      <c r="AO292" s="85" t="str">
        <f t="shared" si="174"/>
        <v/>
      </c>
      <c r="AP292" s="86" t="str">
        <f t="shared" si="175"/>
        <v/>
      </c>
    </row>
    <row r="293" spans="1:42" s="76" customFormat="1" x14ac:dyDescent="0.25">
      <c r="A293" s="78">
        <f t="shared" si="150"/>
        <v>287</v>
      </c>
      <c r="B293" s="79"/>
      <c r="C293" s="79"/>
      <c r="D293" s="61"/>
      <c r="E293" s="180" t="str">
        <f>_xlfn.IFNA(HLOOKUP(TEXT(C293,"#"),Table_Conduit[#All],2,FALSE),"")</f>
        <v/>
      </c>
      <c r="F293" s="63" t="str">
        <f t="shared" si="151"/>
        <v/>
      </c>
      <c r="G293" s="61"/>
      <c r="H293" s="180" t="str">
        <f>_xlfn.IFNA(IF(HLOOKUP(TEXT(C293,"#"),Table_BoxMaterial[#All],2,FALSE)=0,"",HLOOKUP(TEXT(C293,"#"),Table_BoxMaterial[#All],2,FALSE)),"")</f>
        <v/>
      </c>
      <c r="I293" s="183" t="str">
        <f>_xlfn.IFNA(HLOOKUP(TEXT(C293,"#"),Table_MountingKits[#All],2,FALSE),"")</f>
        <v/>
      </c>
      <c r="J293" s="183" t="str">
        <f>_xlfn.IFNA(HLOOKUP(H293,Table_BoxColors[#All],2,FALSE),"")</f>
        <v/>
      </c>
      <c r="K293" s="61" t="str">
        <f t="shared" si="152"/>
        <v/>
      </c>
      <c r="L293" s="64" t="str">
        <f t="shared" si="153"/>
        <v/>
      </c>
      <c r="M293" s="185" t="str">
        <f>_xlfn.IFNA("E-"&amp;VLOOKUP(C293,Table_PN_DeviceType[],2,TRUE),"")&amp;IF(D293&lt;&gt;"",IF(D293&gt;99,D293,IF(D293&gt;9,"0"&amp;D293,"00"&amp;D293))&amp;VLOOKUP(E293,Table_PN_ConduitSize[],2,FALSE)&amp;VLOOKUP(F293,Table_PN_ConduitColor[],2,FALSE)&amp;IF(G293&lt;10,"0"&amp;G293,G293)&amp;VLOOKUP(H293,Table_PN_BoxMaterial[],2,FALSE)&amp;IF(I293&lt;&gt;"",VLOOKUP(I293,Table_PN_MountingKit[],2,FALSE)&amp;IF(OR(J293="Yes"),VLOOKUP(F293,Table_PN_BoxColor[],2,FALSE),"")&amp;VLOOKUP(K293,Table_PN_CircuitBreaker[],2,FALSE),""),"")</f>
        <v/>
      </c>
      <c r="N293" s="65"/>
      <c r="O293" s="65"/>
      <c r="P293" s="65"/>
      <c r="Q293" s="65"/>
      <c r="R293" s="65"/>
      <c r="S293" s="170" t="str">
        <f>IFERROR(VLOOKUP(C293,Table_DevicePN[],2,FALSE),"")</f>
        <v/>
      </c>
      <c r="T293" s="66" t="str">
        <f t="shared" si="154"/>
        <v/>
      </c>
      <c r="U293" s="80"/>
      <c r="V293" s="81" t="str">
        <f t="shared" si="155"/>
        <v/>
      </c>
      <c r="W293" s="65" t="str">
        <f t="shared" si="156"/>
        <v/>
      </c>
      <c r="X293" s="65" t="str">
        <f t="shared" si="157"/>
        <v/>
      </c>
      <c r="Y293" s="82" t="str">
        <f t="shared" si="158"/>
        <v/>
      </c>
      <c r="Z293" s="83" t="str">
        <f t="shared" si="159"/>
        <v/>
      </c>
      <c r="AA293" s="65" t="str">
        <f t="shared" si="160"/>
        <v/>
      </c>
      <c r="AB293" s="65" t="str">
        <f t="shared" si="161"/>
        <v/>
      </c>
      <c r="AC293" s="65" t="str">
        <f t="shared" si="162"/>
        <v/>
      </c>
      <c r="AD293" s="84" t="str">
        <f t="shared" si="163"/>
        <v/>
      </c>
      <c r="AE293" s="85" t="str">
        <f t="shared" si="164"/>
        <v/>
      </c>
      <c r="AF293" s="85" t="str">
        <f t="shared" si="165"/>
        <v/>
      </c>
      <c r="AG293" s="86" t="str">
        <f t="shared" si="166"/>
        <v/>
      </c>
      <c r="AH293" s="87" t="str">
        <f t="shared" si="167"/>
        <v/>
      </c>
      <c r="AI293" s="84" t="str">
        <f t="shared" si="168"/>
        <v/>
      </c>
      <c r="AJ293" s="84" t="str">
        <f t="shared" si="169"/>
        <v/>
      </c>
      <c r="AK293" s="88" t="str">
        <f t="shared" si="170"/>
        <v/>
      </c>
      <c r="AL293" s="65" t="str">
        <f t="shared" si="171"/>
        <v/>
      </c>
      <c r="AM293" s="84" t="str">
        <f t="shared" si="172"/>
        <v/>
      </c>
      <c r="AN293" s="85" t="str">
        <f t="shared" si="173"/>
        <v/>
      </c>
      <c r="AO293" s="85" t="str">
        <f t="shared" si="174"/>
        <v/>
      </c>
      <c r="AP293" s="86" t="str">
        <f t="shared" si="175"/>
        <v/>
      </c>
    </row>
    <row r="294" spans="1:42" s="76" customFormat="1" x14ac:dyDescent="0.25">
      <c r="A294" s="78">
        <f t="shared" si="150"/>
        <v>288</v>
      </c>
      <c r="B294" s="79"/>
      <c r="C294" s="79"/>
      <c r="D294" s="61"/>
      <c r="E294" s="180" t="str">
        <f>_xlfn.IFNA(HLOOKUP(TEXT(C294,"#"),Table_Conduit[#All],2,FALSE),"")</f>
        <v/>
      </c>
      <c r="F294" s="63" t="str">
        <f t="shared" si="151"/>
        <v/>
      </c>
      <c r="G294" s="61"/>
      <c r="H294" s="180" t="str">
        <f>_xlfn.IFNA(IF(HLOOKUP(TEXT(C294,"#"),Table_BoxMaterial[#All],2,FALSE)=0,"",HLOOKUP(TEXT(C294,"#"),Table_BoxMaterial[#All],2,FALSE)),"")</f>
        <v/>
      </c>
      <c r="I294" s="183" t="str">
        <f>_xlfn.IFNA(HLOOKUP(TEXT(C294,"#"),Table_MountingKits[#All],2,FALSE),"")</f>
        <v/>
      </c>
      <c r="J294" s="183" t="str">
        <f>_xlfn.IFNA(HLOOKUP(H294,Table_BoxColors[#All],2,FALSE),"")</f>
        <v/>
      </c>
      <c r="K294" s="61" t="str">
        <f t="shared" si="152"/>
        <v/>
      </c>
      <c r="L294" s="64" t="str">
        <f t="shared" si="153"/>
        <v/>
      </c>
      <c r="M294" s="185" t="str">
        <f>_xlfn.IFNA("E-"&amp;VLOOKUP(C294,Table_PN_DeviceType[],2,TRUE),"")&amp;IF(D294&lt;&gt;"",IF(D294&gt;99,D294,IF(D294&gt;9,"0"&amp;D294,"00"&amp;D294))&amp;VLOOKUP(E294,Table_PN_ConduitSize[],2,FALSE)&amp;VLOOKUP(F294,Table_PN_ConduitColor[],2,FALSE)&amp;IF(G294&lt;10,"0"&amp;G294,G294)&amp;VLOOKUP(H294,Table_PN_BoxMaterial[],2,FALSE)&amp;IF(I294&lt;&gt;"",VLOOKUP(I294,Table_PN_MountingKit[],2,FALSE)&amp;IF(OR(J294="Yes"),VLOOKUP(F294,Table_PN_BoxColor[],2,FALSE),"")&amp;VLOOKUP(K294,Table_PN_CircuitBreaker[],2,FALSE),""),"")</f>
        <v/>
      </c>
      <c r="N294" s="65"/>
      <c r="O294" s="65"/>
      <c r="P294" s="65"/>
      <c r="Q294" s="65"/>
      <c r="R294" s="65"/>
      <c r="S294" s="170" t="str">
        <f>IFERROR(VLOOKUP(C294,Table_DevicePN[],2,FALSE),"")</f>
        <v/>
      </c>
      <c r="T294" s="66" t="str">
        <f t="shared" si="154"/>
        <v/>
      </c>
      <c r="U294" s="80"/>
      <c r="V294" s="81" t="str">
        <f t="shared" si="155"/>
        <v/>
      </c>
      <c r="W294" s="65" t="str">
        <f t="shared" si="156"/>
        <v/>
      </c>
      <c r="X294" s="65" t="str">
        <f t="shared" si="157"/>
        <v/>
      </c>
      <c r="Y294" s="82" t="str">
        <f t="shared" si="158"/>
        <v/>
      </c>
      <c r="Z294" s="83" t="str">
        <f t="shared" si="159"/>
        <v/>
      </c>
      <c r="AA294" s="65" t="str">
        <f t="shared" si="160"/>
        <v/>
      </c>
      <c r="AB294" s="65" t="str">
        <f t="shared" si="161"/>
        <v/>
      </c>
      <c r="AC294" s="65" t="str">
        <f t="shared" si="162"/>
        <v/>
      </c>
      <c r="AD294" s="84" t="str">
        <f t="shared" si="163"/>
        <v/>
      </c>
      <c r="AE294" s="85" t="str">
        <f t="shared" si="164"/>
        <v/>
      </c>
      <c r="AF294" s="85" t="str">
        <f t="shared" si="165"/>
        <v/>
      </c>
      <c r="AG294" s="86" t="str">
        <f t="shared" si="166"/>
        <v/>
      </c>
      <c r="AH294" s="87" t="str">
        <f t="shared" si="167"/>
        <v/>
      </c>
      <c r="AI294" s="84" t="str">
        <f t="shared" si="168"/>
        <v/>
      </c>
      <c r="AJ294" s="84" t="str">
        <f t="shared" si="169"/>
        <v/>
      </c>
      <c r="AK294" s="88" t="str">
        <f t="shared" si="170"/>
        <v/>
      </c>
      <c r="AL294" s="65" t="str">
        <f t="shared" si="171"/>
        <v/>
      </c>
      <c r="AM294" s="84" t="str">
        <f t="shared" si="172"/>
        <v/>
      </c>
      <c r="AN294" s="85" t="str">
        <f t="shared" si="173"/>
        <v/>
      </c>
      <c r="AO294" s="85" t="str">
        <f t="shared" si="174"/>
        <v/>
      </c>
      <c r="AP294" s="86" t="str">
        <f t="shared" si="175"/>
        <v/>
      </c>
    </row>
    <row r="295" spans="1:42" s="76" customFormat="1" x14ac:dyDescent="0.25">
      <c r="A295" s="78">
        <f t="shared" si="150"/>
        <v>289</v>
      </c>
      <c r="B295" s="79"/>
      <c r="C295" s="79"/>
      <c r="D295" s="61"/>
      <c r="E295" s="180" t="str">
        <f>_xlfn.IFNA(HLOOKUP(TEXT(C295,"#"),Table_Conduit[#All],2,FALSE),"")</f>
        <v/>
      </c>
      <c r="F295" s="63" t="str">
        <f t="shared" si="151"/>
        <v/>
      </c>
      <c r="G295" s="61"/>
      <c r="H295" s="180" t="str">
        <f>_xlfn.IFNA(IF(HLOOKUP(TEXT(C295,"#"),Table_BoxMaterial[#All],2,FALSE)=0,"",HLOOKUP(TEXT(C295,"#"),Table_BoxMaterial[#All],2,FALSE)),"")</f>
        <v/>
      </c>
      <c r="I295" s="183" t="str">
        <f>_xlfn.IFNA(HLOOKUP(TEXT(C295,"#"),Table_MountingKits[#All],2,FALSE),"")</f>
        <v/>
      </c>
      <c r="J295" s="183" t="str">
        <f>_xlfn.IFNA(HLOOKUP(H295,Table_BoxColors[#All],2,FALSE),"")</f>
        <v/>
      </c>
      <c r="K295" s="61" t="str">
        <f t="shared" si="152"/>
        <v/>
      </c>
      <c r="L295" s="64" t="str">
        <f t="shared" si="153"/>
        <v/>
      </c>
      <c r="M295" s="185" t="str">
        <f>_xlfn.IFNA("E-"&amp;VLOOKUP(C295,Table_PN_DeviceType[],2,TRUE),"")&amp;IF(D295&lt;&gt;"",IF(D295&gt;99,D295,IF(D295&gt;9,"0"&amp;D295,"00"&amp;D295))&amp;VLOOKUP(E295,Table_PN_ConduitSize[],2,FALSE)&amp;VLOOKUP(F295,Table_PN_ConduitColor[],2,FALSE)&amp;IF(G295&lt;10,"0"&amp;G295,G295)&amp;VLOOKUP(H295,Table_PN_BoxMaterial[],2,FALSE)&amp;IF(I295&lt;&gt;"",VLOOKUP(I295,Table_PN_MountingKit[],2,FALSE)&amp;IF(OR(J295="Yes"),VLOOKUP(F295,Table_PN_BoxColor[],2,FALSE),"")&amp;VLOOKUP(K295,Table_PN_CircuitBreaker[],2,FALSE),""),"")</f>
        <v/>
      </c>
      <c r="N295" s="65"/>
      <c r="O295" s="65"/>
      <c r="P295" s="65"/>
      <c r="Q295" s="65"/>
      <c r="R295" s="65"/>
      <c r="S295" s="170" t="str">
        <f>IFERROR(VLOOKUP(C295,Table_DevicePN[],2,FALSE),"")</f>
        <v/>
      </c>
      <c r="T295" s="66" t="str">
        <f t="shared" si="154"/>
        <v/>
      </c>
      <c r="U295" s="80"/>
      <c r="V295" s="81" t="str">
        <f t="shared" si="155"/>
        <v/>
      </c>
      <c r="W295" s="65" t="str">
        <f t="shared" si="156"/>
        <v/>
      </c>
      <c r="X295" s="65" t="str">
        <f t="shared" si="157"/>
        <v/>
      </c>
      <c r="Y295" s="82" t="str">
        <f t="shared" si="158"/>
        <v/>
      </c>
      <c r="Z295" s="83" t="str">
        <f t="shared" si="159"/>
        <v/>
      </c>
      <c r="AA295" s="65" t="str">
        <f t="shared" si="160"/>
        <v/>
      </c>
      <c r="AB295" s="65" t="str">
        <f t="shared" si="161"/>
        <v/>
      </c>
      <c r="AC295" s="65" t="str">
        <f t="shared" si="162"/>
        <v/>
      </c>
      <c r="AD295" s="84" t="str">
        <f t="shared" si="163"/>
        <v/>
      </c>
      <c r="AE295" s="85" t="str">
        <f t="shared" si="164"/>
        <v/>
      </c>
      <c r="AF295" s="85" t="str">
        <f t="shared" si="165"/>
        <v/>
      </c>
      <c r="AG295" s="86" t="str">
        <f t="shared" si="166"/>
        <v/>
      </c>
      <c r="AH295" s="87" t="str">
        <f t="shared" si="167"/>
        <v/>
      </c>
      <c r="AI295" s="84" t="str">
        <f t="shared" si="168"/>
        <v/>
      </c>
      <c r="AJ295" s="84" t="str">
        <f t="shared" si="169"/>
        <v/>
      </c>
      <c r="AK295" s="88" t="str">
        <f t="shared" si="170"/>
        <v/>
      </c>
      <c r="AL295" s="65" t="str">
        <f t="shared" si="171"/>
        <v/>
      </c>
      <c r="AM295" s="84" t="str">
        <f t="shared" si="172"/>
        <v/>
      </c>
      <c r="AN295" s="85" t="str">
        <f t="shared" si="173"/>
        <v/>
      </c>
      <c r="AO295" s="85" t="str">
        <f t="shared" si="174"/>
        <v/>
      </c>
      <c r="AP295" s="86" t="str">
        <f t="shared" si="175"/>
        <v/>
      </c>
    </row>
    <row r="296" spans="1:42" s="76" customFormat="1" x14ac:dyDescent="0.25">
      <c r="A296" s="78">
        <f t="shared" si="150"/>
        <v>290</v>
      </c>
      <c r="B296" s="79"/>
      <c r="C296" s="79"/>
      <c r="D296" s="61"/>
      <c r="E296" s="180" t="str">
        <f>_xlfn.IFNA(HLOOKUP(TEXT(C296,"#"),Table_Conduit[#All],2,FALSE),"")</f>
        <v/>
      </c>
      <c r="F296" s="63" t="str">
        <f t="shared" si="151"/>
        <v/>
      </c>
      <c r="G296" s="61"/>
      <c r="H296" s="180" t="str">
        <f>_xlfn.IFNA(IF(HLOOKUP(TEXT(C296,"#"),Table_BoxMaterial[#All],2,FALSE)=0,"",HLOOKUP(TEXT(C296,"#"),Table_BoxMaterial[#All],2,FALSE)),"")</f>
        <v/>
      </c>
      <c r="I296" s="183" t="str">
        <f>_xlfn.IFNA(HLOOKUP(TEXT(C296,"#"),Table_MountingKits[#All],2,FALSE),"")</f>
        <v/>
      </c>
      <c r="J296" s="183" t="str">
        <f>_xlfn.IFNA(HLOOKUP(H296,Table_BoxColors[#All],2,FALSE),"")</f>
        <v/>
      </c>
      <c r="K296" s="61" t="str">
        <f t="shared" si="152"/>
        <v/>
      </c>
      <c r="L296" s="64" t="str">
        <f t="shared" si="153"/>
        <v/>
      </c>
      <c r="M296" s="185" t="str">
        <f>_xlfn.IFNA("E-"&amp;VLOOKUP(C296,Table_PN_DeviceType[],2,TRUE),"")&amp;IF(D296&lt;&gt;"",IF(D296&gt;99,D296,IF(D296&gt;9,"0"&amp;D296,"00"&amp;D296))&amp;VLOOKUP(E296,Table_PN_ConduitSize[],2,FALSE)&amp;VLOOKUP(F296,Table_PN_ConduitColor[],2,FALSE)&amp;IF(G296&lt;10,"0"&amp;G296,G296)&amp;VLOOKUP(H296,Table_PN_BoxMaterial[],2,FALSE)&amp;IF(I296&lt;&gt;"",VLOOKUP(I296,Table_PN_MountingKit[],2,FALSE)&amp;IF(OR(J296="Yes"),VLOOKUP(F296,Table_PN_BoxColor[],2,FALSE),"")&amp;VLOOKUP(K296,Table_PN_CircuitBreaker[],2,FALSE),""),"")</f>
        <v/>
      </c>
      <c r="N296" s="65"/>
      <c r="O296" s="65"/>
      <c r="P296" s="65"/>
      <c r="Q296" s="65"/>
      <c r="R296" s="65"/>
      <c r="S296" s="170" t="str">
        <f>IFERROR(VLOOKUP(C296,Table_DevicePN[],2,FALSE),"")</f>
        <v/>
      </c>
      <c r="T296" s="66" t="str">
        <f t="shared" si="154"/>
        <v/>
      </c>
      <c r="U296" s="80"/>
      <c r="V296" s="81" t="str">
        <f t="shared" si="155"/>
        <v/>
      </c>
      <c r="W296" s="65" t="str">
        <f t="shared" si="156"/>
        <v/>
      </c>
      <c r="X296" s="65" t="str">
        <f t="shared" si="157"/>
        <v/>
      </c>
      <c r="Y296" s="82" t="str">
        <f t="shared" si="158"/>
        <v/>
      </c>
      <c r="Z296" s="83" t="str">
        <f t="shared" si="159"/>
        <v/>
      </c>
      <c r="AA296" s="65" t="str">
        <f t="shared" si="160"/>
        <v/>
      </c>
      <c r="AB296" s="65" t="str">
        <f t="shared" si="161"/>
        <v/>
      </c>
      <c r="AC296" s="65" t="str">
        <f t="shared" si="162"/>
        <v/>
      </c>
      <c r="AD296" s="84" t="str">
        <f t="shared" si="163"/>
        <v/>
      </c>
      <c r="AE296" s="85" t="str">
        <f t="shared" si="164"/>
        <v/>
      </c>
      <c r="AF296" s="85" t="str">
        <f t="shared" si="165"/>
        <v/>
      </c>
      <c r="AG296" s="86" t="str">
        <f t="shared" si="166"/>
        <v/>
      </c>
      <c r="AH296" s="87" t="str">
        <f t="shared" si="167"/>
        <v/>
      </c>
      <c r="AI296" s="84" t="str">
        <f t="shared" si="168"/>
        <v/>
      </c>
      <c r="AJ296" s="84" t="str">
        <f t="shared" si="169"/>
        <v/>
      </c>
      <c r="AK296" s="88" t="str">
        <f t="shared" si="170"/>
        <v/>
      </c>
      <c r="AL296" s="65" t="str">
        <f t="shared" si="171"/>
        <v/>
      </c>
      <c r="AM296" s="84" t="str">
        <f t="shared" si="172"/>
        <v/>
      </c>
      <c r="AN296" s="85" t="str">
        <f t="shared" si="173"/>
        <v/>
      </c>
      <c r="AO296" s="85" t="str">
        <f t="shared" si="174"/>
        <v/>
      </c>
      <c r="AP296" s="86" t="str">
        <f t="shared" si="175"/>
        <v/>
      </c>
    </row>
    <row r="297" spans="1:42" s="76" customFormat="1" x14ac:dyDescent="0.25">
      <c r="A297" s="78">
        <f t="shared" si="150"/>
        <v>291</v>
      </c>
      <c r="B297" s="79"/>
      <c r="C297" s="79"/>
      <c r="D297" s="61"/>
      <c r="E297" s="180" t="str">
        <f>_xlfn.IFNA(HLOOKUP(TEXT(C297,"#"),Table_Conduit[#All],2,FALSE),"")</f>
        <v/>
      </c>
      <c r="F297" s="63" t="str">
        <f t="shared" si="151"/>
        <v/>
      </c>
      <c r="G297" s="61"/>
      <c r="H297" s="180" t="str">
        <f>_xlfn.IFNA(IF(HLOOKUP(TEXT(C297,"#"),Table_BoxMaterial[#All],2,FALSE)=0,"",HLOOKUP(TEXT(C297,"#"),Table_BoxMaterial[#All],2,FALSE)),"")</f>
        <v/>
      </c>
      <c r="I297" s="183" t="str">
        <f>_xlfn.IFNA(HLOOKUP(TEXT(C297,"#"),Table_MountingKits[#All],2,FALSE),"")</f>
        <v/>
      </c>
      <c r="J297" s="183" t="str">
        <f>_xlfn.IFNA(HLOOKUP(H297,Table_BoxColors[#All],2,FALSE),"")</f>
        <v/>
      </c>
      <c r="K297" s="61" t="str">
        <f t="shared" si="152"/>
        <v/>
      </c>
      <c r="L297" s="64" t="str">
        <f t="shared" si="153"/>
        <v/>
      </c>
      <c r="M297" s="185" t="str">
        <f>_xlfn.IFNA("E-"&amp;VLOOKUP(C297,Table_PN_DeviceType[],2,TRUE),"")&amp;IF(D297&lt;&gt;"",IF(D297&gt;99,D297,IF(D297&gt;9,"0"&amp;D297,"00"&amp;D297))&amp;VLOOKUP(E297,Table_PN_ConduitSize[],2,FALSE)&amp;VLOOKUP(F297,Table_PN_ConduitColor[],2,FALSE)&amp;IF(G297&lt;10,"0"&amp;G297,G297)&amp;VLOOKUP(H297,Table_PN_BoxMaterial[],2,FALSE)&amp;IF(I297&lt;&gt;"",VLOOKUP(I297,Table_PN_MountingKit[],2,FALSE)&amp;IF(OR(J297="Yes"),VLOOKUP(F297,Table_PN_BoxColor[],2,FALSE),"")&amp;VLOOKUP(K297,Table_PN_CircuitBreaker[],2,FALSE),""),"")</f>
        <v/>
      </c>
      <c r="N297" s="65"/>
      <c r="O297" s="65"/>
      <c r="P297" s="65"/>
      <c r="Q297" s="65"/>
      <c r="R297" s="65"/>
      <c r="S297" s="170" t="str">
        <f>IFERROR(VLOOKUP(C297,Table_DevicePN[],2,FALSE),"")</f>
        <v/>
      </c>
      <c r="T297" s="66" t="str">
        <f t="shared" si="154"/>
        <v/>
      </c>
      <c r="U297" s="80"/>
      <c r="V297" s="81" t="str">
        <f t="shared" si="155"/>
        <v/>
      </c>
      <c r="W297" s="65" t="str">
        <f t="shared" si="156"/>
        <v/>
      </c>
      <c r="X297" s="65" t="str">
        <f t="shared" si="157"/>
        <v/>
      </c>
      <c r="Y297" s="82" t="str">
        <f t="shared" si="158"/>
        <v/>
      </c>
      <c r="Z297" s="83" t="str">
        <f t="shared" si="159"/>
        <v/>
      </c>
      <c r="AA297" s="65" t="str">
        <f t="shared" si="160"/>
        <v/>
      </c>
      <c r="AB297" s="65" t="str">
        <f t="shared" si="161"/>
        <v/>
      </c>
      <c r="AC297" s="65" t="str">
        <f t="shared" si="162"/>
        <v/>
      </c>
      <c r="AD297" s="84" t="str">
        <f t="shared" si="163"/>
        <v/>
      </c>
      <c r="AE297" s="85" t="str">
        <f t="shared" si="164"/>
        <v/>
      </c>
      <c r="AF297" s="85" t="str">
        <f t="shared" si="165"/>
        <v/>
      </c>
      <c r="AG297" s="86" t="str">
        <f t="shared" si="166"/>
        <v/>
      </c>
      <c r="AH297" s="87" t="str">
        <f t="shared" si="167"/>
        <v/>
      </c>
      <c r="AI297" s="84" t="str">
        <f t="shared" si="168"/>
        <v/>
      </c>
      <c r="AJ297" s="84" t="str">
        <f t="shared" si="169"/>
        <v/>
      </c>
      <c r="AK297" s="88" t="str">
        <f t="shared" si="170"/>
        <v/>
      </c>
      <c r="AL297" s="65" t="str">
        <f t="shared" si="171"/>
        <v/>
      </c>
      <c r="AM297" s="84" t="str">
        <f t="shared" si="172"/>
        <v/>
      </c>
      <c r="AN297" s="85" t="str">
        <f t="shared" si="173"/>
        <v/>
      </c>
      <c r="AO297" s="85" t="str">
        <f t="shared" si="174"/>
        <v/>
      </c>
      <c r="AP297" s="86" t="str">
        <f t="shared" si="175"/>
        <v/>
      </c>
    </row>
    <row r="298" spans="1:42" s="76" customFormat="1" x14ac:dyDescent="0.25">
      <c r="A298" s="78">
        <f t="shared" si="150"/>
        <v>292</v>
      </c>
      <c r="B298" s="79"/>
      <c r="C298" s="79"/>
      <c r="D298" s="61"/>
      <c r="E298" s="180" t="str">
        <f>_xlfn.IFNA(HLOOKUP(TEXT(C298,"#"),Table_Conduit[#All],2,FALSE),"")</f>
        <v/>
      </c>
      <c r="F298" s="63" t="str">
        <f t="shared" si="151"/>
        <v/>
      </c>
      <c r="G298" s="61"/>
      <c r="H298" s="180" t="str">
        <f>_xlfn.IFNA(IF(HLOOKUP(TEXT(C298,"#"),Table_BoxMaterial[#All],2,FALSE)=0,"",HLOOKUP(TEXT(C298,"#"),Table_BoxMaterial[#All],2,FALSE)),"")</f>
        <v/>
      </c>
      <c r="I298" s="183" t="str">
        <f>_xlfn.IFNA(HLOOKUP(TEXT(C298,"#"),Table_MountingKits[#All],2,FALSE),"")</f>
        <v/>
      </c>
      <c r="J298" s="183" t="str">
        <f>_xlfn.IFNA(HLOOKUP(H298,Table_BoxColors[#All],2,FALSE),"")</f>
        <v/>
      </c>
      <c r="K298" s="61" t="str">
        <f t="shared" si="152"/>
        <v/>
      </c>
      <c r="L298" s="64" t="str">
        <f t="shared" si="153"/>
        <v/>
      </c>
      <c r="M298" s="185" t="str">
        <f>_xlfn.IFNA("E-"&amp;VLOOKUP(C298,Table_PN_DeviceType[],2,TRUE),"")&amp;IF(D298&lt;&gt;"",IF(D298&gt;99,D298,IF(D298&gt;9,"0"&amp;D298,"00"&amp;D298))&amp;VLOOKUP(E298,Table_PN_ConduitSize[],2,FALSE)&amp;VLOOKUP(F298,Table_PN_ConduitColor[],2,FALSE)&amp;IF(G298&lt;10,"0"&amp;G298,G298)&amp;VLOOKUP(H298,Table_PN_BoxMaterial[],2,FALSE)&amp;IF(I298&lt;&gt;"",VLOOKUP(I298,Table_PN_MountingKit[],2,FALSE)&amp;IF(OR(J298="Yes"),VLOOKUP(F298,Table_PN_BoxColor[],2,FALSE),"")&amp;VLOOKUP(K298,Table_PN_CircuitBreaker[],2,FALSE),""),"")</f>
        <v/>
      </c>
      <c r="N298" s="65"/>
      <c r="O298" s="65"/>
      <c r="P298" s="65"/>
      <c r="Q298" s="65"/>
      <c r="R298" s="65"/>
      <c r="S298" s="170" t="str">
        <f>IFERROR(VLOOKUP(C298,Table_DevicePN[],2,FALSE),"")</f>
        <v/>
      </c>
      <c r="T298" s="66" t="str">
        <f t="shared" si="154"/>
        <v/>
      </c>
      <c r="U298" s="80"/>
      <c r="V298" s="81" t="str">
        <f t="shared" si="155"/>
        <v/>
      </c>
      <c r="W298" s="65" t="str">
        <f t="shared" si="156"/>
        <v/>
      </c>
      <c r="X298" s="65" t="str">
        <f t="shared" si="157"/>
        <v/>
      </c>
      <c r="Y298" s="82" t="str">
        <f t="shared" si="158"/>
        <v/>
      </c>
      <c r="Z298" s="83" t="str">
        <f t="shared" si="159"/>
        <v/>
      </c>
      <c r="AA298" s="65" t="str">
        <f t="shared" si="160"/>
        <v/>
      </c>
      <c r="AB298" s="65" t="str">
        <f t="shared" si="161"/>
        <v/>
      </c>
      <c r="AC298" s="65" t="str">
        <f t="shared" si="162"/>
        <v/>
      </c>
      <c r="AD298" s="84" t="str">
        <f t="shared" si="163"/>
        <v/>
      </c>
      <c r="AE298" s="85" t="str">
        <f t="shared" si="164"/>
        <v/>
      </c>
      <c r="AF298" s="85" t="str">
        <f t="shared" si="165"/>
        <v/>
      </c>
      <c r="AG298" s="86" t="str">
        <f t="shared" si="166"/>
        <v/>
      </c>
      <c r="AH298" s="87" t="str">
        <f t="shared" si="167"/>
        <v/>
      </c>
      <c r="AI298" s="84" t="str">
        <f t="shared" si="168"/>
        <v/>
      </c>
      <c r="AJ298" s="84" t="str">
        <f t="shared" si="169"/>
        <v/>
      </c>
      <c r="AK298" s="88" t="str">
        <f t="shared" si="170"/>
        <v/>
      </c>
      <c r="AL298" s="65" t="str">
        <f t="shared" si="171"/>
        <v/>
      </c>
      <c r="AM298" s="84" t="str">
        <f t="shared" si="172"/>
        <v/>
      </c>
      <c r="AN298" s="85" t="str">
        <f t="shared" si="173"/>
        <v/>
      </c>
      <c r="AO298" s="85" t="str">
        <f t="shared" si="174"/>
        <v/>
      </c>
      <c r="AP298" s="86" t="str">
        <f t="shared" si="175"/>
        <v/>
      </c>
    </row>
    <row r="299" spans="1:42" s="76" customFormat="1" x14ac:dyDescent="0.25">
      <c r="A299" s="78">
        <f t="shared" si="150"/>
        <v>293</v>
      </c>
      <c r="B299" s="79"/>
      <c r="C299" s="79"/>
      <c r="D299" s="61"/>
      <c r="E299" s="180" t="str">
        <f>_xlfn.IFNA(HLOOKUP(TEXT(C299,"#"),Table_Conduit[#All],2,FALSE),"")</f>
        <v/>
      </c>
      <c r="F299" s="63" t="str">
        <f t="shared" si="151"/>
        <v/>
      </c>
      <c r="G299" s="61"/>
      <c r="H299" s="180" t="str">
        <f>_xlfn.IFNA(IF(HLOOKUP(TEXT(C299,"#"),Table_BoxMaterial[#All],2,FALSE)=0,"",HLOOKUP(TEXT(C299,"#"),Table_BoxMaterial[#All],2,FALSE)),"")</f>
        <v/>
      </c>
      <c r="I299" s="183" t="str">
        <f>_xlfn.IFNA(HLOOKUP(TEXT(C299,"#"),Table_MountingKits[#All],2,FALSE),"")</f>
        <v/>
      </c>
      <c r="J299" s="183" t="str">
        <f>_xlfn.IFNA(HLOOKUP(H299,Table_BoxColors[#All],2,FALSE),"")</f>
        <v/>
      </c>
      <c r="K299" s="61" t="str">
        <f t="shared" si="152"/>
        <v/>
      </c>
      <c r="L299" s="64" t="str">
        <f t="shared" si="153"/>
        <v/>
      </c>
      <c r="M299" s="185" t="str">
        <f>_xlfn.IFNA("E-"&amp;VLOOKUP(C299,Table_PN_DeviceType[],2,TRUE),"")&amp;IF(D299&lt;&gt;"",IF(D299&gt;99,D299,IF(D299&gt;9,"0"&amp;D299,"00"&amp;D299))&amp;VLOOKUP(E299,Table_PN_ConduitSize[],2,FALSE)&amp;VLOOKUP(F299,Table_PN_ConduitColor[],2,FALSE)&amp;IF(G299&lt;10,"0"&amp;G299,G299)&amp;VLOOKUP(H299,Table_PN_BoxMaterial[],2,FALSE)&amp;IF(I299&lt;&gt;"",VLOOKUP(I299,Table_PN_MountingKit[],2,FALSE)&amp;IF(OR(J299="Yes"),VLOOKUP(F299,Table_PN_BoxColor[],2,FALSE),"")&amp;VLOOKUP(K299,Table_PN_CircuitBreaker[],2,FALSE),""),"")</f>
        <v/>
      </c>
      <c r="N299" s="65"/>
      <c r="O299" s="65"/>
      <c r="P299" s="65"/>
      <c r="Q299" s="65"/>
      <c r="R299" s="65"/>
      <c r="S299" s="170" t="str">
        <f>IFERROR(VLOOKUP(C299,Table_DevicePN[],2,FALSE),"")</f>
        <v/>
      </c>
      <c r="T299" s="66" t="str">
        <f t="shared" si="154"/>
        <v/>
      </c>
      <c r="U299" s="80"/>
      <c r="V299" s="81" t="str">
        <f t="shared" si="155"/>
        <v/>
      </c>
      <c r="W299" s="65" t="str">
        <f t="shared" si="156"/>
        <v/>
      </c>
      <c r="X299" s="65" t="str">
        <f t="shared" si="157"/>
        <v/>
      </c>
      <c r="Y299" s="82" t="str">
        <f t="shared" si="158"/>
        <v/>
      </c>
      <c r="Z299" s="83" t="str">
        <f t="shared" si="159"/>
        <v/>
      </c>
      <c r="AA299" s="65" t="str">
        <f t="shared" si="160"/>
        <v/>
      </c>
      <c r="AB299" s="65" t="str">
        <f t="shared" si="161"/>
        <v/>
      </c>
      <c r="AC299" s="65" t="str">
        <f t="shared" si="162"/>
        <v/>
      </c>
      <c r="AD299" s="84" t="str">
        <f t="shared" si="163"/>
        <v/>
      </c>
      <c r="AE299" s="85" t="str">
        <f t="shared" si="164"/>
        <v/>
      </c>
      <c r="AF299" s="85" t="str">
        <f t="shared" si="165"/>
        <v/>
      </c>
      <c r="AG299" s="86" t="str">
        <f t="shared" si="166"/>
        <v/>
      </c>
      <c r="AH299" s="87" t="str">
        <f t="shared" si="167"/>
        <v/>
      </c>
      <c r="AI299" s="84" t="str">
        <f t="shared" si="168"/>
        <v/>
      </c>
      <c r="AJ299" s="84" t="str">
        <f t="shared" si="169"/>
        <v/>
      </c>
      <c r="AK299" s="88" t="str">
        <f t="shared" si="170"/>
        <v/>
      </c>
      <c r="AL299" s="65" t="str">
        <f t="shared" si="171"/>
        <v/>
      </c>
      <c r="AM299" s="84" t="str">
        <f t="shared" si="172"/>
        <v/>
      </c>
      <c r="AN299" s="85" t="str">
        <f t="shared" si="173"/>
        <v/>
      </c>
      <c r="AO299" s="85" t="str">
        <f t="shared" si="174"/>
        <v/>
      </c>
      <c r="AP299" s="86" t="str">
        <f t="shared" si="175"/>
        <v/>
      </c>
    </row>
    <row r="300" spans="1:42" s="76" customFormat="1" x14ac:dyDescent="0.25">
      <c r="A300" s="78">
        <f t="shared" si="150"/>
        <v>294</v>
      </c>
      <c r="B300" s="79"/>
      <c r="C300" s="79"/>
      <c r="D300" s="61"/>
      <c r="E300" s="180" t="str">
        <f>_xlfn.IFNA(HLOOKUP(TEXT(C300,"#"),Table_Conduit[#All],2,FALSE),"")</f>
        <v/>
      </c>
      <c r="F300" s="63" t="str">
        <f t="shared" si="151"/>
        <v/>
      </c>
      <c r="G300" s="61"/>
      <c r="H300" s="180" t="str">
        <f>_xlfn.IFNA(IF(HLOOKUP(TEXT(C300,"#"),Table_BoxMaterial[#All],2,FALSE)=0,"",HLOOKUP(TEXT(C300,"#"),Table_BoxMaterial[#All],2,FALSE)),"")</f>
        <v/>
      </c>
      <c r="I300" s="183" t="str">
        <f>_xlfn.IFNA(HLOOKUP(TEXT(C300,"#"),Table_MountingKits[#All],2,FALSE),"")</f>
        <v/>
      </c>
      <c r="J300" s="183" t="str">
        <f>_xlfn.IFNA(HLOOKUP(H300,Table_BoxColors[#All],2,FALSE),"")</f>
        <v/>
      </c>
      <c r="K300" s="61" t="str">
        <f t="shared" si="152"/>
        <v/>
      </c>
      <c r="L300" s="64" t="str">
        <f t="shared" si="153"/>
        <v/>
      </c>
      <c r="M300" s="185" t="str">
        <f>_xlfn.IFNA("E-"&amp;VLOOKUP(C300,Table_PN_DeviceType[],2,TRUE),"")&amp;IF(D300&lt;&gt;"",IF(D300&gt;99,D300,IF(D300&gt;9,"0"&amp;D300,"00"&amp;D300))&amp;VLOOKUP(E300,Table_PN_ConduitSize[],2,FALSE)&amp;VLOOKUP(F300,Table_PN_ConduitColor[],2,FALSE)&amp;IF(G300&lt;10,"0"&amp;G300,G300)&amp;VLOOKUP(H300,Table_PN_BoxMaterial[],2,FALSE)&amp;IF(I300&lt;&gt;"",VLOOKUP(I300,Table_PN_MountingKit[],2,FALSE)&amp;IF(OR(J300="Yes"),VLOOKUP(F300,Table_PN_BoxColor[],2,FALSE),"")&amp;VLOOKUP(K300,Table_PN_CircuitBreaker[],2,FALSE),""),"")</f>
        <v/>
      </c>
      <c r="N300" s="65"/>
      <c r="O300" s="65"/>
      <c r="P300" s="65"/>
      <c r="Q300" s="65"/>
      <c r="R300" s="65"/>
      <c r="S300" s="170" t="str">
        <f>IFERROR(VLOOKUP(C300,Table_DevicePN[],2,FALSE),"")</f>
        <v/>
      </c>
      <c r="T300" s="66" t="str">
        <f t="shared" si="154"/>
        <v/>
      </c>
      <c r="U300" s="80"/>
      <c r="V300" s="81" t="str">
        <f t="shared" si="155"/>
        <v/>
      </c>
      <c r="W300" s="65" t="str">
        <f t="shared" si="156"/>
        <v/>
      </c>
      <c r="X300" s="65" t="str">
        <f t="shared" si="157"/>
        <v/>
      </c>
      <c r="Y300" s="82" t="str">
        <f t="shared" si="158"/>
        <v/>
      </c>
      <c r="Z300" s="83" t="str">
        <f t="shared" si="159"/>
        <v/>
      </c>
      <c r="AA300" s="65" t="str">
        <f t="shared" si="160"/>
        <v/>
      </c>
      <c r="AB300" s="65" t="str">
        <f t="shared" si="161"/>
        <v/>
      </c>
      <c r="AC300" s="65" t="str">
        <f t="shared" si="162"/>
        <v/>
      </c>
      <c r="AD300" s="84" t="str">
        <f t="shared" si="163"/>
        <v/>
      </c>
      <c r="AE300" s="85" t="str">
        <f t="shared" si="164"/>
        <v/>
      </c>
      <c r="AF300" s="85" t="str">
        <f t="shared" si="165"/>
        <v/>
      </c>
      <c r="AG300" s="86" t="str">
        <f t="shared" si="166"/>
        <v/>
      </c>
      <c r="AH300" s="87" t="str">
        <f t="shared" si="167"/>
        <v/>
      </c>
      <c r="AI300" s="84" t="str">
        <f t="shared" si="168"/>
        <v/>
      </c>
      <c r="AJ300" s="84" t="str">
        <f t="shared" si="169"/>
        <v/>
      </c>
      <c r="AK300" s="88" t="str">
        <f t="shared" si="170"/>
        <v/>
      </c>
      <c r="AL300" s="65" t="str">
        <f t="shared" si="171"/>
        <v/>
      </c>
      <c r="AM300" s="84" t="str">
        <f t="shared" si="172"/>
        <v/>
      </c>
      <c r="AN300" s="85" t="str">
        <f t="shared" si="173"/>
        <v/>
      </c>
      <c r="AO300" s="85" t="str">
        <f t="shared" si="174"/>
        <v/>
      </c>
      <c r="AP300" s="86" t="str">
        <f t="shared" si="175"/>
        <v/>
      </c>
    </row>
    <row r="301" spans="1:42" s="76" customFormat="1" x14ac:dyDescent="0.25">
      <c r="A301" s="78">
        <f t="shared" si="150"/>
        <v>295</v>
      </c>
      <c r="B301" s="79"/>
      <c r="C301" s="79"/>
      <c r="D301" s="61"/>
      <c r="E301" s="180" t="str">
        <f>_xlfn.IFNA(HLOOKUP(TEXT(C301,"#"),Table_Conduit[#All],2,FALSE),"")</f>
        <v/>
      </c>
      <c r="F301" s="63" t="str">
        <f t="shared" si="151"/>
        <v/>
      </c>
      <c r="G301" s="61"/>
      <c r="H301" s="180" t="str">
        <f>_xlfn.IFNA(IF(HLOOKUP(TEXT(C301,"#"),Table_BoxMaterial[#All],2,FALSE)=0,"",HLOOKUP(TEXT(C301,"#"),Table_BoxMaterial[#All],2,FALSE)),"")</f>
        <v/>
      </c>
      <c r="I301" s="183" t="str">
        <f>_xlfn.IFNA(HLOOKUP(TEXT(C301,"#"),Table_MountingKits[#All],2,FALSE),"")</f>
        <v/>
      </c>
      <c r="J301" s="183" t="str">
        <f>_xlfn.IFNA(HLOOKUP(H301,Table_BoxColors[#All],2,FALSE),"")</f>
        <v/>
      </c>
      <c r="K301" s="61" t="str">
        <f t="shared" si="152"/>
        <v/>
      </c>
      <c r="L301" s="64" t="str">
        <f t="shared" si="153"/>
        <v/>
      </c>
      <c r="M301" s="185" t="str">
        <f>_xlfn.IFNA("E-"&amp;VLOOKUP(C301,Table_PN_DeviceType[],2,TRUE),"")&amp;IF(D301&lt;&gt;"",IF(D301&gt;99,D301,IF(D301&gt;9,"0"&amp;D301,"00"&amp;D301))&amp;VLOOKUP(E301,Table_PN_ConduitSize[],2,FALSE)&amp;VLOOKUP(F301,Table_PN_ConduitColor[],2,FALSE)&amp;IF(G301&lt;10,"0"&amp;G301,G301)&amp;VLOOKUP(H301,Table_PN_BoxMaterial[],2,FALSE)&amp;IF(I301&lt;&gt;"",VLOOKUP(I301,Table_PN_MountingKit[],2,FALSE)&amp;IF(OR(J301="Yes"),VLOOKUP(F301,Table_PN_BoxColor[],2,FALSE),"")&amp;VLOOKUP(K301,Table_PN_CircuitBreaker[],2,FALSE),""),"")</f>
        <v/>
      </c>
      <c r="N301" s="65"/>
      <c r="O301" s="65"/>
      <c r="P301" s="65"/>
      <c r="Q301" s="65"/>
      <c r="R301" s="65"/>
      <c r="S301" s="170" t="str">
        <f>IFERROR(VLOOKUP(C301,Table_DevicePN[],2,FALSE),"")</f>
        <v/>
      </c>
      <c r="T301" s="66" t="str">
        <f t="shared" si="154"/>
        <v/>
      </c>
      <c r="U301" s="80"/>
      <c r="V301" s="81" t="str">
        <f t="shared" si="155"/>
        <v/>
      </c>
      <c r="W301" s="65" t="str">
        <f t="shared" si="156"/>
        <v/>
      </c>
      <c r="X301" s="65" t="str">
        <f t="shared" si="157"/>
        <v/>
      </c>
      <c r="Y301" s="82" t="str">
        <f t="shared" si="158"/>
        <v/>
      </c>
      <c r="Z301" s="83" t="str">
        <f t="shared" si="159"/>
        <v/>
      </c>
      <c r="AA301" s="65" t="str">
        <f t="shared" si="160"/>
        <v/>
      </c>
      <c r="AB301" s="65" t="str">
        <f t="shared" si="161"/>
        <v/>
      </c>
      <c r="AC301" s="65" t="str">
        <f t="shared" si="162"/>
        <v/>
      </c>
      <c r="AD301" s="84" t="str">
        <f t="shared" si="163"/>
        <v/>
      </c>
      <c r="AE301" s="85" t="str">
        <f t="shared" si="164"/>
        <v/>
      </c>
      <c r="AF301" s="85" t="str">
        <f t="shared" si="165"/>
        <v/>
      </c>
      <c r="AG301" s="86" t="str">
        <f t="shared" si="166"/>
        <v/>
      </c>
      <c r="AH301" s="87" t="str">
        <f t="shared" si="167"/>
        <v/>
      </c>
      <c r="AI301" s="84" t="str">
        <f t="shared" si="168"/>
        <v/>
      </c>
      <c r="AJ301" s="84" t="str">
        <f t="shared" si="169"/>
        <v/>
      </c>
      <c r="AK301" s="88" t="str">
        <f t="shared" si="170"/>
        <v/>
      </c>
      <c r="AL301" s="65" t="str">
        <f t="shared" si="171"/>
        <v/>
      </c>
      <c r="AM301" s="84" t="str">
        <f t="shared" si="172"/>
        <v/>
      </c>
      <c r="AN301" s="85" t="str">
        <f t="shared" si="173"/>
        <v/>
      </c>
      <c r="AO301" s="85" t="str">
        <f t="shared" si="174"/>
        <v/>
      </c>
      <c r="AP301" s="86" t="str">
        <f t="shared" si="175"/>
        <v/>
      </c>
    </row>
    <row r="302" spans="1:42" s="76" customFormat="1" x14ac:dyDescent="0.25">
      <c r="A302" s="78">
        <f t="shared" si="150"/>
        <v>296</v>
      </c>
      <c r="B302" s="79"/>
      <c r="C302" s="79"/>
      <c r="D302" s="61"/>
      <c r="E302" s="180" t="str">
        <f>_xlfn.IFNA(HLOOKUP(TEXT(C302,"#"),Table_Conduit[#All],2,FALSE),"")</f>
        <v/>
      </c>
      <c r="F302" s="63" t="str">
        <f t="shared" si="151"/>
        <v/>
      </c>
      <c r="G302" s="61"/>
      <c r="H302" s="180" t="str">
        <f>_xlfn.IFNA(IF(HLOOKUP(TEXT(C302,"#"),Table_BoxMaterial[#All],2,FALSE)=0,"",HLOOKUP(TEXT(C302,"#"),Table_BoxMaterial[#All],2,FALSE)),"")</f>
        <v/>
      </c>
      <c r="I302" s="183" t="str">
        <f>_xlfn.IFNA(HLOOKUP(TEXT(C302,"#"),Table_MountingKits[#All],2,FALSE),"")</f>
        <v/>
      </c>
      <c r="J302" s="183" t="str">
        <f>_xlfn.IFNA(HLOOKUP(H302,Table_BoxColors[#All],2,FALSE),"")</f>
        <v/>
      </c>
      <c r="K302" s="61" t="str">
        <f t="shared" si="152"/>
        <v/>
      </c>
      <c r="L302" s="64" t="str">
        <f t="shared" si="153"/>
        <v/>
      </c>
      <c r="M302" s="185" t="str">
        <f>_xlfn.IFNA("E-"&amp;VLOOKUP(C302,Table_PN_DeviceType[],2,TRUE),"")&amp;IF(D302&lt;&gt;"",IF(D302&gt;99,D302,IF(D302&gt;9,"0"&amp;D302,"00"&amp;D302))&amp;VLOOKUP(E302,Table_PN_ConduitSize[],2,FALSE)&amp;VLOOKUP(F302,Table_PN_ConduitColor[],2,FALSE)&amp;IF(G302&lt;10,"0"&amp;G302,G302)&amp;VLOOKUP(H302,Table_PN_BoxMaterial[],2,FALSE)&amp;IF(I302&lt;&gt;"",VLOOKUP(I302,Table_PN_MountingKit[],2,FALSE)&amp;IF(OR(J302="Yes"),VLOOKUP(F302,Table_PN_BoxColor[],2,FALSE),"")&amp;VLOOKUP(K302,Table_PN_CircuitBreaker[],2,FALSE),""),"")</f>
        <v/>
      </c>
      <c r="N302" s="65"/>
      <c r="O302" s="65"/>
      <c r="P302" s="65"/>
      <c r="Q302" s="65"/>
      <c r="R302" s="65"/>
      <c r="S302" s="170" t="str">
        <f>IFERROR(VLOOKUP(C302,Table_DevicePN[],2,FALSE),"")</f>
        <v/>
      </c>
      <c r="T302" s="66" t="str">
        <f t="shared" si="154"/>
        <v/>
      </c>
      <c r="U302" s="80"/>
      <c r="V302" s="81" t="str">
        <f t="shared" si="155"/>
        <v/>
      </c>
      <c r="W302" s="65" t="str">
        <f t="shared" si="156"/>
        <v/>
      </c>
      <c r="X302" s="65" t="str">
        <f t="shared" si="157"/>
        <v/>
      </c>
      <c r="Y302" s="82" t="str">
        <f t="shared" si="158"/>
        <v/>
      </c>
      <c r="Z302" s="83" t="str">
        <f t="shared" si="159"/>
        <v/>
      </c>
      <c r="AA302" s="65" t="str">
        <f t="shared" si="160"/>
        <v/>
      </c>
      <c r="AB302" s="65" t="str">
        <f t="shared" si="161"/>
        <v/>
      </c>
      <c r="AC302" s="65" t="str">
        <f t="shared" si="162"/>
        <v/>
      </c>
      <c r="AD302" s="84" t="str">
        <f t="shared" si="163"/>
        <v/>
      </c>
      <c r="AE302" s="85" t="str">
        <f t="shared" si="164"/>
        <v/>
      </c>
      <c r="AF302" s="85" t="str">
        <f t="shared" si="165"/>
        <v/>
      </c>
      <c r="AG302" s="86" t="str">
        <f t="shared" si="166"/>
        <v/>
      </c>
      <c r="AH302" s="87" t="str">
        <f t="shared" si="167"/>
        <v/>
      </c>
      <c r="AI302" s="84" t="str">
        <f t="shared" si="168"/>
        <v/>
      </c>
      <c r="AJ302" s="84" t="str">
        <f t="shared" si="169"/>
        <v/>
      </c>
      <c r="AK302" s="88" t="str">
        <f t="shared" si="170"/>
        <v/>
      </c>
      <c r="AL302" s="65" t="str">
        <f t="shared" si="171"/>
        <v/>
      </c>
      <c r="AM302" s="84" t="str">
        <f t="shared" si="172"/>
        <v/>
      </c>
      <c r="AN302" s="85" t="str">
        <f t="shared" si="173"/>
        <v/>
      </c>
      <c r="AO302" s="85" t="str">
        <f t="shared" si="174"/>
        <v/>
      </c>
      <c r="AP302" s="86" t="str">
        <f t="shared" si="175"/>
        <v/>
      </c>
    </row>
    <row r="303" spans="1:42" s="76" customFormat="1" x14ac:dyDescent="0.25">
      <c r="A303" s="78">
        <f t="shared" si="150"/>
        <v>297</v>
      </c>
      <c r="B303" s="79"/>
      <c r="C303" s="79"/>
      <c r="D303" s="61"/>
      <c r="E303" s="180" t="str">
        <f>_xlfn.IFNA(HLOOKUP(TEXT(C303,"#"),Table_Conduit[#All],2,FALSE),"")</f>
        <v/>
      </c>
      <c r="F303" s="63" t="str">
        <f t="shared" si="151"/>
        <v/>
      </c>
      <c r="G303" s="61"/>
      <c r="H303" s="180" t="str">
        <f>_xlfn.IFNA(IF(HLOOKUP(TEXT(C303,"#"),Table_BoxMaterial[#All],2,FALSE)=0,"",HLOOKUP(TEXT(C303,"#"),Table_BoxMaterial[#All],2,FALSE)),"")</f>
        <v/>
      </c>
      <c r="I303" s="183" t="str">
        <f>_xlfn.IFNA(HLOOKUP(TEXT(C303,"#"),Table_MountingKits[#All],2,FALSE),"")</f>
        <v/>
      </c>
      <c r="J303" s="183" t="str">
        <f>_xlfn.IFNA(HLOOKUP(H303,Table_BoxColors[#All],2,FALSE),"")</f>
        <v/>
      </c>
      <c r="K303" s="61" t="str">
        <f t="shared" si="152"/>
        <v/>
      </c>
      <c r="L303" s="64" t="str">
        <f t="shared" si="153"/>
        <v/>
      </c>
      <c r="M303" s="185" t="str">
        <f>_xlfn.IFNA("E-"&amp;VLOOKUP(C303,Table_PN_DeviceType[],2,TRUE),"")&amp;IF(D303&lt;&gt;"",IF(D303&gt;99,D303,IF(D303&gt;9,"0"&amp;D303,"00"&amp;D303))&amp;VLOOKUP(E303,Table_PN_ConduitSize[],2,FALSE)&amp;VLOOKUP(F303,Table_PN_ConduitColor[],2,FALSE)&amp;IF(G303&lt;10,"0"&amp;G303,G303)&amp;VLOOKUP(H303,Table_PN_BoxMaterial[],2,FALSE)&amp;IF(I303&lt;&gt;"",VLOOKUP(I303,Table_PN_MountingKit[],2,FALSE)&amp;IF(OR(J303="Yes"),VLOOKUP(F303,Table_PN_BoxColor[],2,FALSE),"")&amp;VLOOKUP(K303,Table_PN_CircuitBreaker[],2,FALSE),""),"")</f>
        <v/>
      </c>
      <c r="N303" s="65"/>
      <c r="O303" s="65"/>
      <c r="P303" s="65"/>
      <c r="Q303" s="65"/>
      <c r="R303" s="65"/>
      <c r="S303" s="170" t="str">
        <f>IFERROR(VLOOKUP(C303,Table_DevicePN[],2,FALSE),"")</f>
        <v/>
      </c>
      <c r="T303" s="66" t="str">
        <f t="shared" si="154"/>
        <v/>
      </c>
      <c r="U303" s="80"/>
      <c r="V303" s="81" t="str">
        <f t="shared" si="155"/>
        <v/>
      </c>
      <c r="W303" s="65" t="str">
        <f t="shared" si="156"/>
        <v/>
      </c>
      <c r="X303" s="65" t="str">
        <f t="shared" si="157"/>
        <v/>
      </c>
      <c r="Y303" s="82" t="str">
        <f t="shared" si="158"/>
        <v/>
      </c>
      <c r="Z303" s="83" t="str">
        <f t="shared" si="159"/>
        <v/>
      </c>
      <c r="AA303" s="65" t="str">
        <f t="shared" si="160"/>
        <v/>
      </c>
      <c r="AB303" s="65" t="str">
        <f t="shared" si="161"/>
        <v/>
      </c>
      <c r="AC303" s="65" t="str">
        <f t="shared" si="162"/>
        <v/>
      </c>
      <c r="AD303" s="84" t="str">
        <f t="shared" si="163"/>
        <v/>
      </c>
      <c r="AE303" s="85" t="str">
        <f t="shared" si="164"/>
        <v/>
      </c>
      <c r="AF303" s="85" t="str">
        <f t="shared" si="165"/>
        <v/>
      </c>
      <c r="AG303" s="86" t="str">
        <f t="shared" si="166"/>
        <v/>
      </c>
      <c r="AH303" s="87" t="str">
        <f t="shared" si="167"/>
        <v/>
      </c>
      <c r="AI303" s="84" t="str">
        <f t="shared" si="168"/>
        <v/>
      </c>
      <c r="AJ303" s="84" t="str">
        <f t="shared" si="169"/>
        <v/>
      </c>
      <c r="AK303" s="88" t="str">
        <f t="shared" si="170"/>
        <v/>
      </c>
      <c r="AL303" s="65" t="str">
        <f t="shared" si="171"/>
        <v/>
      </c>
      <c r="AM303" s="84" t="str">
        <f t="shared" si="172"/>
        <v/>
      </c>
      <c r="AN303" s="85" t="str">
        <f t="shared" si="173"/>
        <v/>
      </c>
      <c r="AO303" s="85" t="str">
        <f t="shared" si="174"/>
        <v/>
      </c>
      <c r="AP303" s="86" t="str">
        <f t="shared" si="175"/>
        <v/>
      </c>
    </row>
    <row r="304" spans="1:42" s="76" customFormat="1" x14ac:dyDescent="0.25">
      <c r="A304" s="78">
        <f t="shared" si="150"/>
        <v>298</v>
      </c>
      <c r="B304" s="79"/>
      <c r="C304" s="79"/>
      <c r="D304" s="61"/>
      <c r="E304" s="180" t="str">
        <f>_xlfn.IFNA(HLOOKUP(TEXT(C304,"#"),Table_Conduit[#All],2,FALSE),"")</f>
        <v/>
      </c>
      <c r="F304" s="63" t="str">
        <f t="shared" si="151"/>
        <v/>
      </c>
      <c r="G304" s="61"/>
      <c r="H304" s="180" t="str">
        <f>_xlfn.IFNA(IF(HLOOKUP(TEXT(C304,"#"),Table_BoxMaterial[#All],2,FALSE)=0,"",HLOOKUP(TEXT(C304,"#"),Table_BoxMaterial[#All],2,FALSE)),"")</f>
        <v/>
      </c>
      <c r="I304" s="183" t="str">
        <f>_xlfn.IFNA(HLOOKUP(TEXT(C304,"#"),Table_MountingKits[#All],2,FALSE),"")</f>
        <v/>
      </c>
      <c r="J304" s="183" t="str">
        <f>_xlfn.IFNA(HLOOKUP(H304,Table_BoxColors[#All],2,FALSE),"")</f>
        <v/>
      </c>
      <c r="K304" s="61" t="str">
        <f t="shared" si="152"/>
        <v/>
      </c>
      <c r="L304" s="64" t="str">
        <f t="shared" si="153"/>
        <v/>
      </c>
      <c r="M304" s="185" t="str">
        <f>_xlfn.IFNA("E-"&amp;VLOOKUP(C304,Table_PN_DeviceType[],2,TRUE),"")&amp;IF(D304&lt;&gt;"",IF(D304&gt;99,D304,IF(D304&gt;9,"0"&amp;D304,"00"&amp;D304))&amp;VLOOKUP(E304,Table_PN_ConduitSize[],2,FALSE)&amp;VLOOKUP(F304,Table_PN_ConduitColor[],2,FALSE)&amp;IF(G304&lt;10,"0"&amp;G304,G304)&amp;VLOOKUP(H304,Table_PN_BoxMaterial[],2,FALSE)&amp;IF(I304&lt;&gt;"",VLOOKUP(I304,Table_PN_MountingKit[],2,FALSE)&amp;IF(OR(J304="Yes"),VLOOKUP(F304,Table_PN_BoxColor[],2,FALSE),"")&amp;VLOOKUP(K304,Table_PN_CircuitBreaker[],2,FALSE),""),"")</f>
        <v/>
      </c>
      <c r="N304" s="65"/>
      <c r="O304" s="65"/>
      <c r="P304" s="65"/>
      <c r="Q304" s="65"/>
      <c r="R304" s="65"/>
      <c r="S304" s="170" t="str">
        <f>IFERROR(VLOOKUP(C304,Table_DevicePN[],2,FALSE),"")</f>
        <v/>
      </c>
      <c r="T304" s="66" t="str">
        <f t="shared" si="154"/>
        <v/>
      </c>
      <c r="U304" s="80"/>
      <c r="V304" s="81" t="str">
        <f t="shared" si="155"/>
        <v/>
      </c>
      <c r="W304" s="65" t="str">
        <f t="shared" si="156"/>
        <v/>
      </c>
      <c r="X304" s="65" t="str">
        <f t="shared" si="157"/>
        <v/>
      </c>
      <c r="Y304" s="82" t="str">
        <f t="shared" si="158"/>
        <v/>
      </c>
      <c r="Z304" s="83" t="str">
        <f t="shared" si="159"/>
        <v/>
      </c>
      <c r="AA304" s="65" t="str">
        <f t="shared" si="160"/>
        <v/>
      </c>
      <c r="AB304" s="65" t="str">
        <f t="shared" si="161"/>
        <v/>
      </c>
      <c r="AC304" s="65" t="str">
        <f t="shared" si="162"/>
        <v/>
      </c>
      <c r="AD304" s="84" t="str">
        <f t="shared" si="163"/>
        <v/>
      </c>
      <c r="AE304" s="85" t="str">
        <f t="shared" si="164"/>
        <v/>
      </c>
      <c r="AF304" s="85" t="str">
        <f t="shared" si="165"/>
        <v/>
      </c>
      <c r="AG304" s="86" t="str">
        <f t="shared" si="166"/>
        <v/>
      </c>
      <c r="AH304" s="87" t="str">
        <f t="shared" si="167"/>
        <v/>
      </c>
      <c r="AI304" s="84" t="str">
        <f t="shared" si="168"/>
        <v/>
      </c>
      <c r="AJ304" s="84" t="str">
        <f t="shared" si="169"/>
        <v/>
      </c>
      <c r="AK304" s="88" t="str">
        <f t="shared" si="170"/>
        <v/>
      </c>
      <c r="AL304" s="65" t="str">
        <f t="shared" si="171"/>
        <v/>
      </c>
      <c r="AM304" s="84" t="str">
        <f t="shared" si="172"/>
        <v/>
      </c>
      <c r="AN304" s="85" t="str">
        <f t="shared" si="173"/>
        <v/>
      </c>
      <c r="AO304" s="85" t="str">
        <f t="shared" si="174"/>
        <v/>
      </c>
      <c r="AP304" s="86" t="str">
        <f t="shared" si="175"/>
        <v/>
      </c>
    </row>
    <row r="305" spans="1:42" s="76" customFormat="1" x14ac:dyDescent="0.25">
      <c r="A305" s="78">
        <f t="shared" si="150"/>
        <v>299</v>
      </c>
      <c r="B305" s="79"/>
      <c r="C305" s="79"/>
      <c r="D305" s="61"/>
      <c r="E305" s="180" t="str">
        <f>_xlfn.IFNA(HLOOKUP(TEXT(C305,"#"),Table_Conduit[#All],2,FALSE),"")</f>
        <v/>
      </c>
      <c r="F305" s="63" t="str">
        <f t="shared" si="151"/>
        <v/>
      </c>
      <c r="G305" s="61"/>
      <c r="H305" s="180" t="str">
        <f>_xlfn.IFNA(IF(HLOOKUP(TEXT(C305,"#"),Table_BoxMaterial[#All],2,FALSE)=0,"",HLOOKUP(TEXT(C305,"#"),Table_BoxMaterial[#All],2,FALSE)),"")</f>
        <v/>
      </c>
      <c r="I305" s="183" t="str">
        <f>_xlfn.IFNA(HLOOKUP(TEXT(C305,"#"),Table_MountingKits[#All],2,FALSE),"")</f>
        <v/>
      </c>
      <c r="J305" s="183" t="str">
        <f>_xlfn.IFNA(HLOOKUP(H305,Table_BoxColors[#All],2,FALSE),"")</f>
        <v/>
      </c>
      <c r="K305" s="61" t="str">
        <f t="shared" si="152"/>
        <v/>
      </c>
      <c r="L305" s="64" t="str">
        <f t="shared" si="153"/>
        <v/>
      </c>
      <c r="M305" s="185" t="str">
        <f>_xlfn.IFNA("E-"&amp;VLOOKUP(C305,Table_PN_DeviceType[],2,TRUE),"")&amp;IF(D305&lt;&gt;"",IF(D305&gt;99,D305,IF(D305&gt;9,"0"&amp;D305,"00"&amp;D305))&amp;VLOOKUP(E305,Table_PN_ConduitSize[],2,FALSE)&amp;VLOOKUP(F305,Table_PN_ConduitColor[],2,FALSE)&amp;IF(G305&lt;10,"0"&amp;G305,G305)&amp;VLOOKUP(H305,Table_PN_BoxMaterial[],2,FALSE)&amp;IF(I305&lt;&gt;"",VLOOKUP(I305,Table_PN_MountingKit[],2,FALSE)&amp;IF(OR(J305="Yes"),VLOOKUP(F305,Table_PN_BoxColor[],2,FALSE),"")&amp;VLOOKUP(K305,Table_PN_CircuitBreaker[],2,FALSE),""),"")</f>
        <v/>
      </c>
      <c r="N305" s="65"/>
      <c r="O305" s="65"/>
      <c r="P305" s="65"/>
      <c r="Q305" s="65"/>
      <c r="R305" s="65"/>
      <c r="S305" s="170" t="str">
        <f>IFERROR(VLOOKUP(C305,Table_DevicePN[],2,FALSE),"")</f>
        <v/>
      </c>
      <c r="T305" s="66" t="str">
        <f t="shared" si="154"/>
        <v/>
      </c>
      <c r="U305" s="80"/>
      <c r="V305" s="81" t="str">
        <f t="shared" si="155"/>
        <v/>
      </c>
      <c r="W305" s="65" t="str">
        <f t="shared" si="156"/>
        <v/>
      </c>
      <c r="X305" s="65" t="str">
        <f t="shared" si="157"/>
        <v/>
      </c>
      <c r="Y305" s="82" t="str">
        <f t="shared" si="158"/>
        <v/>
      </c>
      <c r="Z305" s="83" t="str">
        <f t="shared" si="159"/>
        <v/>
      </c>
      <c r="AA305" s="65" t="str">
        <f t="shared" si="160"/>
        <v/>
      </c>
      <c r="AB305" s="65" t="str">
        <f t="shared" si="161"/>
        <v/>
      </c>
      <c r="AC305" s="65" t="str">
        <f t="shared" si="162"/>
        <v/>
      </c>
      <c r="AD305" s="84" t="str">
        <f t="shared" si="163"/>
        <v/>
      </c>
      <c r="AE305" s="85" t="str">
        <f t="shared" si="164"/>
        <v/>
      </c>
      <c r="AF305" s="85" t="str">
        <f t="shared" si="165"/>
        <v/>
      </c>
      <c r="AG305" s="86" t="str">
        <f t="shared" si="166"/>
        <v/>
      </c>
      <c r="AH305" s="87" t="str">
        <f t="shared" si="167"/>
        <v/>
      </c>
      <c r="AI305" s="84" t="str">
        <f t="shared" si="168"/>
        <v/>
      </c>
      <c r="AJ305" s="84" t="str">
        <f t="shared" si="169"/>
        <v/>
      </c>
      <c r="AK305" s="88" t="str">
        <f t="shared" si="170"/>
        <v/>
      </c>
      <c r="AL305" s="65" t="str">
        <f t="shared" si="171"/>
        <v/>
      </c>
      <c r="AM305" s="84" t="str">
        <f t="shared" si="172"/>
        <v/>
      </c>
      <c r="AN305" s="85" t="str">
        <f t="shared" si="173"/>
        <v/>
      </c>
      <c r="AO305" s="85" t="str">
        <f t="shared" si="174"/>
        <v/>
      </c>
      <c r="AP305" s="86" t="str">
        <f t="shared" si="175"/>
        <v/>
      </c>
    </row>
    <row r="306" spans="1:42" s="76" customFormat="1" x14ac:dyDescent="0.25">
      <c r="A306" s="78">
        <f t="shared" si="150"/>
        <v>300</v>
      </c>
      <c r="B306" s="79"/>
      <c r="C306" s="79"/>
      <c r="D306" s="61"/>
      <c r="E306" s="180" t="str">
        <f>_xlfn.IFNA(HLOOKUP(TEXT(C306,"#"),Table_Conduit[#All],2,FALSE),"")</f>
        <v/>
      </c>
      <c r="F306" s="63" t="str">
        <f t="shared" si="151"/>
        <v/>
      </c>
      <c r="G306" s="61"/>
      <c r="H306" s="180" t="str">
        <f>_xlfn.IFNA(IF(HLOOKUP(TEXT(C306,"#"),Table_BoxMaterial[#All],2,FALSE)=0,"",HLOOKUP(TEXT(C306,"#"),Table_BoxMaterial[#All],2,FALSE)),"")</f>
        <v/>
      </c>
      <c r="I306" s="183" t="str">
        <f>_xlfn.IFNA(HLOOKUP(TEXT(C306,"#"),Table_MountingKits[#All],2,FALSE),"")</f>
        <v/>
      </c>
      <c r="J306" s="183" t="str">
        <f>_xlfn.IFNA(HLOOKUP(H306,Table_BoxColors[#All],2,FALSE),"")</f>
        <v/>
      </c>
      <c r="K306" s="61" t="str">
        <f t="shared" si="152"/>
        <v/>
      </c>
      <c r="L306" s="64" t="str">
        <f t="shared" si="153"/>
        <v/>
      </c>
      <c r="M306" s="185" t="str">
        <f>_xlfn.IFNA("E-"&amp;VLOOKUP(C306,Table_PN_DeviceType[],2,TRUE),"")&amp;IF(D306&lt;&gt;"",IF(D306&gt;99,D306,IF(D306&gt;9,"0"&amp;D306,"00"&amp;D306))&amp;VLOOKUP(E306,Table_PN_ConduitSize[],2,FALSE)&amp;VLOOKUP(F306,Table_PN_ConduitColor[],2,FALSE)&amp;IF(G306&lt;10,"0"&amp;G306,G306)&amp;VLOOKUP(H306,Table_PN_BoxMaterial[],2,FALSE)&amp;IF(I306&lt;&gt;"",VLOOKUP(I306,Table_PN_MountingKit[],2,FALSE)&amp;IF(OR(J306="Yes"),VLOOKUP(F306,Table_PN_BoxColor[],2,FALSE),"")&amp;VLOOKUP(K306,Table_PN_CircuitBreaker[],2,FALSE),""),"")</f>
        <v/>
      </c>
      <c r="N306" s="65"/>
      <c r="O306" s="65"/>
      <c r="P306" s="65"/>
      <c r="Q306" s="65"/>
      <c r="R306" s="65"/>
      <c r="S306" s="170" t="str">
        <f>IFERROR(VLOOKUP(C306,Table_DevicePN[],2,FALSE),"")</f>
        <v/>
      </c>
      <c r="T306" s="66" t="str">
        <f t="shared" si="154"/>
        <v/>
      </c>
      <c r="U306" s="80"/>
      <c r="V306" s="81" t="str">
        <f t="shared" si="155"/>
        <v/>
      </c>
      <c r="W306" s="65" t="str">
        <f t="shared" si="156"/>
        <v/>
      </c>
      <c r="X306" s="65" t="str">
        <f t="shared" si="157"/>
        <v/>
      </c>
      <c r="Y306" s="82" t="str">
        <f t="shared" si="158"/>
        <v/>
      </c>
      <c r="Z306" s="83" t="str">
        <f t="shared" si="159"/>
        <v/>
      </c>
      <c r="AA306" s="65" t="str">
        <f t="shared" si="160"/>
        <v/>
      </c>
      <c r="AB306" s="65" t="str">
        <f t="shared" si="161"/>
        <v/>
      </c>
      <c r="AC306" s="65" t="str">
        <f t="shared" si="162"/>
        <v/>
      </c>
      <c r="AD306" s="84" t="str">
        <f t="shared" si="163"/>
        <v/>
      </c>
      <c r="AE306" s="85" t="str">
        <f t="shared" si="164"/>
        <v/>
      </c>
      <c r="AF306" s="85" t="str">
        <f t="shared" si="165"/>
        <v/>
      </c>
      <c r="AG306" s="86" t="str">
        <f t="shared" si="166"/>
        <v/>
      </c>
      <c r="AH306" s="87" t="str">
        <f t="shared" si="167"/>
        <v/>
      </c>
      <c r="AI306" s="84" t="str">
        <f t="shared" si="168"/>
        <v/>
      </c>
      <c r="AJ306" s="84" t="str">
        <f t="shared" si="169"/>
        <v/>
      </c>
      <c r="AK306" s="88" t="str">
        <f t="shared" si="170"/>
        <v/>
      </c>
      <c r="AL306" s="65" t="str">
        <f t="shared" si="171"/>
        <v/>
      </c>
      <c r="AM306" s="84" t="str">
        <f t="shared" si="172"/>
        <v/>
      </c>
      <c r="AN306" s="85" t="str">
        <f t="shared" si="173"/>
        <v/>
      </c>
      <c r="AO306" s="85" t="str">
        <f t="shared" si="174"/>
        <v/>
      </c>
      <c r="AP306" s="86" t="str">
        <f t="shared" si="175"/>
        <v/>
      </c>
    </row>
    <row r="307" spans="1:42" s="76" customFormat="1" x14ac:dyDescent="0.25">
      <c r="A307" s="78">
        <f t="shared" si="150"/>
        <v>301</v>
      </c>
      <c r="B307" s="79"/>
      <c r="C307" s="79"/>
      <c r="D307" s="61"/>
      <c r="E307" s="180" t="str">
        <f>_xlfn.IFNA(HLOOKUP(TEXT(C307,"#"),Table_Conduit[#All],2,FALSE),"")</f>
        <v/>
      </c>
      <c r="F307" s="63" t="str">
        <f t="shared" si="151"/>
        <v/>
      </c>
      <c r="G307" s="61"/>
      <c r="H307" s="180" t="str">
        <f>_xlfn.IFNA(IF(HLOOKUP(TEXT(C307,"#"),Table_BoxMaterial[#All],2,FALSE)=0,"",HLOOKUP(TEXT(C307,"#"),Table_BoxMaterial[#All],2,FALSE)),"")</f>
        <v/>
      </c>
      <c r="I307" s="183" t="str">
        <f>_xlfn.IFNA(HLOOKUP(TEXT(C307,"#"),Table_MountingKits[#All],2,FALSE),"")</f>
        <v/>
      </c>
      <c r="J307" s="183" t="str">
        <f>_xlfn.IFNA(HLOOKUP(H307,Table_BoxColors[#All],2,FALSE),"")</f>
        <v/>
      </c>
      <c r="K307" s="61" t="str">
        <f t="shared" si="152"/>
        <v/>
      </c>
      <c r="L307" s="64" t="str">
        <f t="shared" si="153"/>
        <v/>
      </c>
      <c r="M307" s="185" t="str">
        <f>_xlfn.IFNA("E-"&amp;VLOOKUP(C307,Table_PN_DeviceType[],2,TRUE),"")&amp;IF(D307&lt;&gt;"",IF(D307&gt;99,D307,IF(D307&gt;9,"0"&amp;D307,"00"&amp;D307))&amp;VLOOKUP(E307,Table_PN_ConduitSize[],2,FALSE)&amp;VLOOKUP(F307,Table_PN_ConduitColor[],2,FALSE)&amp;IF(G307&lt;10,"0"&amp;G307,G307)&amp;VLOOKUP(H307,Table_PN_BoxMaterial[],2,FALSE)&amp;IF(I307&lt;&gt;"",VLOOKUP(I307,Table_PN_MountingKit[],2,FALSE)&amp;IF(OR(J307="Yes"),VLOOKUP(F307,Table_PN_BoxColor[],2,FALSE),"")&amp;VLOOKUP(K307,Table_PN_CircuitBreaker[],2,FALSE),""),"")</f>
        <v/>
      </c>
      <c r="N307" s="65"/>
      <c r="O307" s="65"/>
      <c r="P307" s="65"/>
      <c r="Q307" s="65"/>
      <c r="R307" s="65"/>
      <c r="S307" s="170" t="str">
        <f>IFERROR(VLOOKUP(C307,Table_DevicePN[],2,FALSE),"")</f>
        <v/>
      </c>
      <c r="T307" s="66" t="str">
        <f t="shared" si="154"/>
        <v/>
      </c>
      <c r="U307" s="80"/>
      <c r="V307" s="81" t="str">
        <f t="shared" si="155"/>
        <v/>
      </c>
      <c r="W307" s="65" t="str">
        <f t="shared" si="156"/>
        <v/>
      </c>
      <c r="X307" s="65" t="str">
        <f t="shared" si="157"/>
        <v/>
      </c>
      <c r="Y307" s="82" t="str">
        <f t="shared" si="158"/>
        <v/>
      </c>
      <c r="Z307" s="83" t="str">
        <f t="shared" si="159"/>
        <v/>
      </c>
      <c r="AA307" s="65" t="str">
        <f t="shared" si="160"/>
        <v/>
      </c>
      <c r="AB307" s="65" t="str">
        <f t="shared" si="161"/>
        <v/>
      </c>
      <c r="AC307" s="65" t="str">
        <f t="shared" si="162"/>
        <v/>
      </c>
      <c r="AD307" s="84" t="str">
        <f t="shared" si="163"/>
        <v/>
      </c>
      <c r="AE307" s="85" t="str">
        <f t="shared" si="164"/>
        <v/>
      </c>
      <c r="AF307" s="85" t="str">
        <f t="shared" si="165"/>
        <v/>
      </c>
      <c r="AG307" s="86" t="str">
        <f t="shared" si="166"/>
        <v/>
      </c>
      <c r="AH307" s="87" t="str">
        <f t="shared" si="167"/>
        <v/>
      </c>
      <c r="AI307" s="84" t="str">
        <f t="shared" si="168"/>
        <v/>
      </c>
      <c r="AJ307" s="84" t="str">
        <f t="shared" si="169"/>
        <v/>
      </c>
      <c r="AK307" s="88" t="str">
        <f t="shared" si="170"/>
        <v/>
      </c>
      <c r="AL307" s="65" t="str">
        <f t="shared" si="171"/>
        <v/>
      </c>
      <c r="AM307" s="84" t="str">
        <f t="shared" si="172"/>
        <v/>
      </c>
      <c r="AN307" s="85" t="str">
        <f t="shared" si="173"/>
        <v/>
      </c>
      <c r="AO307" s="85" t="str">
        <f t="shared" si="174"/>
        <v/>
      </c>
      <c r="AP307" s="86" t="str">
        <f t="shared" si="175"/>
        <v/>
      </c>
    </row>
    <row r="308" spans="1:42" s="76" customFormat="1" x14ac:dyDescent="0.25">
      <c r="A308" s="78">
        <f t="shared" si="150"/>
        <v>302</v>
      </c>
      <c r="B308" s="79"/>
      <c r="C308" s="79"/>
      <c r="D308" s="61"/>
      <c r="E308" s="180" t="str">
        <f>_xlfn.IFNA(HLOOKUP(TEXT(C308,"#"),Table_Conduit[#All],2,FALSE),"")</f>
        <v/>
      </c>
      <c r="F308" s="63" t="str">
        <f t="shared" si="151"/>
        <v/>
      </c>
      <c r="G308" s="61"/>
      <c r="H308" s="180" t="str">
        <f>_xlfn.IFNA(IF(HLOOKUP(TEXT(C308,"#"),Table_BoxMaterial[#All],2,FALSE)=0,"",HLOOKUP(TEXT(C308,"#"),Table_BoxMaterial[#All],2,FALSE)),"")</f>
        <v/>
      </c>
      <c r="I308" s="183" t="str">
        <f>_xlfn.IFNA(HLOOKUP(TEXT(C308,"#"),Table_MountingKits[#All],2,FALSE),"")</f>
        <v/>
      </c>
      <c r="J308" s="183" t="str">
        <f>_xlfn.IFNA(HLOOKUP(H308,Table_BoxColors[#All],2,FALSE),"")</f>
        <v/>
      </c>
      <c r="K308" s="61" t="str">
        <f t="shared" si="152"/>
        <v/>
      </c>
      <c r="L308" s="64" t="str">
        <f t="shared" si="153"/>
        <v/>
      </c>
      <c r="M308" s="185" t="str">
        <f>_xlfn.IFNA("E-"&amp;VLOOKUP(C308,Table_PN_DeviceType[],2,TRUE),"")&amp;IF(D308&lt;&gt;"",IF(D308&gt;99,D308,IF(D308&gt;9,"0"&amp;D308,"00"&amp;D308))&amp;VLOOKUP(E308,Table_PN_ConduitSize[],2,FALSE)&amp;VLOOKUP(F308,Table_PN_ConduitColor[],2,FALSE)&amp;IF(G308&lt;10,"0"&amp;G308,G308)&amp;VLOOKUP(H308,Table_PN_BoxMaterial[],2,FALSE)&amp;IF(I308&lt;&gt;"",VLOOKUP(I308,Table_PN_MountingKit[],2,FALSE)&amp;IF(OR(J308="Yes"),VLOOKUP(F308,Table_PN_BoxColor[],2,FALSE),"")&amp;VLOOKUP(K308,Table_PN_CircuitBreaker[],2,FALSE),""),"")</f>
        <v/>
      </c>
      <c r="N308" s="65"/>
      <c r="O308" s="65"/>
      <c r="P308" s="65"/>
      <c r="Q308" s="65"/>
      <c r="R308" s="65"/>
      <c r="S308" s="170" t="str">
        <f>IFERROR(VLOOKUP(C308,Table_DevicePN[],2,FALSE),"")</f>
        <v/>
      </c>
      <c r="T308" s="66" t="str">
        <f t="shared" si="154"/>
        <v/>
      </c>
      <c r="U308" s="80"/>
      <c r="V308" s="81" t="str">
        <f t="shared" si="155"/>
        <v/>
      </c>
      <c r="W308" s="65" t="str">
        <f t="shared" si="156"/>
        <v/>
      </c>
      <c r="X308" s="65" t="str">
        <f t="shared" si="157"/>
        <v/>
      </c>
      <c r="Y308" s="82" t="str">
        <f t="shared" si="158"/>
        <v/>
      </c>
      <c r="Z308" s="83" t="str">
        <f t="shared" si="159"/>
        <v/>
      </c>
      <c r="AA308" s="65" t="str">
        <f t="shared" si="160"/>
        <v/>
      </c>
      <c r="AB308" s="65" t="str">
        <f t="shared" si="161"/>
        <v/>
      </c>
      <c r="AC308" s="65" t="str">
        <f t="shared" si="162"/>
        <v/>
      </c>
      <c r="AD308" s="84" t="str">
        <f t="shared" si="163"/>
        <v/>
      </c>
      <c r="AE308" s="85" t="str">
        <f t="shared" si="164"/>
        <v/>
      </c>
      <c r="AF308" s="85" t="str">
        <f t="shared" si="165"/>
        <v/>
      </c>
      <c r="AG308" s="86" t="str">
        <f t="shared" si="166"/>
        <v/>
      </c>
      <c r="AH308" s="87" t="str">
        <f t="shared" si="167"/>
        <v/>
      </c>
      <c r="AI308" s="84" t="str">
        <f t="shared" si="168"/>
        <v/>
      </c>
      <c r="AJ308" s="84" t="str">
        <f t="shared" si="169"/>
        <v/>
      </c>
      <c r="AK308" s="88" t="str">
        <f t="shared" si="170"/>
        <v/>
      </c>
      <c r="AL308" s="65" t="str">
        <f t="shared" si="171"/>
        <v/>
      </c>
      <c r="AM308" s="84" t="str">
        <f t="shared" si="172"/>
        <v/>
      </c>
      <c r="AN308" s="85" t="str">
        <f t="shared" si="173"/>
        <v/>
      </c>
      <c r="AO308" s="85" t="str">
        <f t="shared" si="174"/>
        <v/>
      </c>
      <c r="AP308" s="86" t="str">
        <f t="shared" si="175"/>
        <v/>
      </c>
    </row>
    <row r="309" spans="1:42" s="76" customFormat="1" x14ac:dyDescent="0.25">
      <c r="A309" s="78">
        <f t="shared" si="150"/>
        <v>303</v>
      </c>
      <c r="B309" s="79"/>
      <c r="C309" s="79"/>
      <c r="D309" s="61"/>
      <c r="E309" s="180" t="str">
        <f>_xlfn.IFNA(HLOOKUP(TEXT(C309,"#"),Table_Conduit[#All],2,FALSE),"")</f>
        <v/>
      </c>
      <c r="F309" s="63" t="str">
        <f t="shared" si="151"/>
        <v/>
      </c>
      <c r="G309" s="61"/>
      <c r="H309" s="180" t="str">
        <f>_xlfn.IFNA(IF(HLOOKUP(TEXT(C309,"#"),Table_BoxMaterial[#All],2,FALSE)=0,"",HLOOKUP(TEXT(C309,"#"),Table_BoxMaterial[#All],2,FALSE)),"")</f>
        <v/>
      </c>
      <c r="I309" s="183" t="str">
        <f>_xlfn.IFNA(HLOOKUP(TEXT(C309,"#"),Table_MountingKits[#All],2,FALSE),"")</f>
        <v/>
      </c>
      <c r="J309" s="183" t="str">
        <f>_xlfn.IFNA(HLOOKUP(H309,Table_BoxColors[#All],2,FALSE),"")</f>
        <v/>
      </c>
      <c r="K309" s="61" t="str">
        <f t="shared" si="152"/>
        <v/>
      </c>
      <c r="L309" s="64" t="str">
        <f t="shared" si="153"/>
        <v/>
      </c>
      <c r="M309" s="185" t="str">
        <f>_xlfn.IFNA("E-"&amp;VLOOKUP(C309,Table_PN_DeviceType[],2,TRUE),"")&amp;IF(D309&lt;&gt;"",IF(D309&gt;99,D309,IF(D309&gt;9,"0"&amp;D309,"00"&amp;D309))&amp;VLOOKUP(E309,Table_PN_ConduitSize[],2,FALSE)&amp;VLOOKUP(F309,Table_PN_ConduitColor[],2,FALSE)&amp;IF(G309&lt;10,"0"&amp;G309,G309)&amp;VLOOKUP(H309,Table_PN_BoxMaterial[],2,FALSE)&amp;IF(I309&lt;&gt;"",VLOOKUP(I309,Table_PN_MountingKit[],2,FALSE)&amp;IF(OR(J309="Yes"),VLOOKUP(F309,Table_PN_BoxColor[],2,FALSE),"")&amp;VLOOKUP(K309,Table_PN_CircuitBreaker[],2,FALSE),""),"")</f>
        <v/>
      </c>
      <c r="N309" s="65"/>
      <c r="O309" s="65"/>
      <c r="P309" s="65"/>
      <c r="Q309" s="65"/>
      <c r="R309" s="65"/>
      <c r="S309" s="170" t="str">
        <f>IFERROR(VLOOKUP(C309,Table_DevicePN[],2,FALSE),"")</f>
        <v/>
      </c>
      <c r="T309" s="66" t="str">
        <f t="shared" si="154"/>
        <v/>
      </c>
      <c r="U309" s="80"/>
      <c r="V309" s="81" t="str">
        <f t="shared" si="155"/>
        <v/>
      </c>
      <c r="W309" s="65" t="str">
        <f t="shared" si="156"/>
        <v/>
      </c>
      <c r="X309" s="65" t="str">
        <f t="shared" si="157"/>
        <v/>
      </c>
      <c r="Y309" s="82" t="str">
        <f t="shared" si="158"/>
        <v/>
      </c>
      <c r="Z309" s="83" t="str">
        <f t="shared" si="159"/>
        <v/>
      </c>
      <c r="AA309" s="65" t="str">
        <f t="shared" si="160"/>
        <v/>
      </c>
      <c r="AB309" s="65" t="str">
        <f t="shared" si="161"/>
        <v/>
      </c>
      <c r="AC309" s="65" t="str">
        <f t="shared" si="162"/>
        <v/>
      </c>
      <c r="AD309" s="84" t="str">
        <f t="shared" si="163"/>
        <v/>
      </c>
      <c r="AE309" s="85" t="str">
        <f t="shared" si="164"/>
        <v/>
      </c>
      <c r="AF309" s="85" t="str">
        <f t="shared" si="165"/>
        <v/>
      </c>
      <c r="AG309" s="86" t="str">
        <f t="shared" si="166"/>
        <v/>
      </c>
      <c r="AH309" s="87" t="str">
        <f t="shared" si="167"/>
        <v/>
      </c>
      <c r="AI309" s="84" t="str">
        <f t="shared" si="168"/>
        <v/>
      </c>
      <c r="AJ309" s="84" t="str">
        <f t="shared" si="169"/>
        <v/>
      </c>
      <c r="AK309" s="88" t="str">
        <f t="shared" si="170"/>
        <v/>
      </c>
      <c r="AL309" s="65" t="str">
        <f t="shared" si="171"/>
        <v/>
      </c>
      <c r="AM309" s="84" t="str">
        <f t="shared" si="172"/>
        <v/>
      </c>
      <c r="AN309" s="85" t="str">
        <f t="shared" si="173"/>
        <v/>
      </c>
      <c r="AO309" s="85" t="str">
        <f t="shared" si="174"/>
        <v/>
      </c>
      <c r="AP309" s="86" t="str">
        <f t="shared" si="175"/>
        <v/>
      </c>
    </row>
    <row r="310" spans="1:42" s="76" customFormat="1" x14ac:dyDescent="0.25">
      <c r="A310" s="78">
        <f t="shared" si="150"/>
        <v>304</v>
      </c>
      <c r="B310" s="79"/>
      <c r="C310" s="79"/>
      <c r="D310" s="61"/>
      <c r="E310" s="180" t="str">
        <f>_xlfn.IFNA(HLOOKUP(TEXT(C310,"#"),Table_Conduit[#All],2,FALSE),"")</f>
        <v/>
      </c>
      <c r="F310" s="63" t="str">
        <f t="shared" si="151"/>
        <v/>
      </c>
      <c r="G310" s="61"/>
      <c r="H310" s="180" t="str">
        <f>_xlfn.IFNA(IF(HLOOKUP(TEXT(C310,"#"),Table_BoxMaterial[#All],2,FALSE)=0,"",HLOOKUP(TEXT(C310,"#"),Table_BoxMaterial[#All],2,FALSE)),"")</f>
        <v/>
      </c>
      <c r="I310" s="183" t="str">
        <f>_xlfn.IFNA(HLOOKUP(TEXT(C310,"#"),Table_MountingKits[#All],2,FALSE),"")</f>
        <v/>
      </c>
      <c r="J310" s="183" t="str">
        <f>_xlfn.IFNA(HLOOKUP(H310,Table_BoxColors[#All],2,FALSE),"")</f>
        <v/>
      </c>
      <c r="K310" s="61" t="str">
        <f t="shared" si="152"/>
        <v/>
      </c>
      <c r="L310" s="64" t="str">
        <f t="shared" si="153"/>
        <v/>
      </c>
      <c r="M310" s="185" t="str">
        <f>_xlfn.IFNA("E-"&amp;VLOOKUP(C310,Table_PN_DeviceType[],2,TRUE),"")&amp;IF(D310&lt;&gt;"",IF(D310&gt;99,D310,IF(D310&gt;9,"0"&amp;D310,"00"&amp;D310))&amp;VLOOKUP(E310,Table_PN_ConduitSize[],2,FALSE)&amp;VLOOKUP(F310,Table_PN_ConduitColor[],2,FALSE)&amp;IF(G310&lt;10,"0"&amp;G310,G310)&amp;VLOOKUP(H310,Table_PN_BoxMaterial[],2,FALSE)&amp;IF(I310&lt;&gt;"",VLOOKUP(I310,Table_PN_MountingKit[],2,FALSE)&amp;IF(OR(J310="Yes"),VLOOKUP(F310,Table_PN_BoxColor[],2,FALSE),"")&amp;VLOOKUP(K310,Table_PN_CircuitBreaker[],2,FALSE),""),"")</f>
        <v/>
      </c>
      <c r="N310" s="65"/>
      <c r="O310" s="65"/>
      <c r="P310" s="65"/>
      <c r="Q310" s="65"/>
      <c r="R310" s="65"/>
      <c r="S310" s="170" t="str">
        <f>IFERROR(VLOOKUP(C310,Table_DevicePN[],2,FALSE),"")</f>
        <v/>
      </c>
      <c r="T310" s="66" t="str">
        <f t="shared" si="154"/>
        <v/>
      </c>
      <c r="U310" s="80"/>
      <c r="V310" s="81" t="str">
        <f t="shared" si="155"/>
        <v/>
      </c>
      <c r="W310" s="65" t="str">
        <f t="shared" si="156"/>
        <v/>
      </c>
      <c r="X310" s="65" t="str">
        <f t="shared" si="157"/>
        <v/>
      </c>
      <c r="Y310" s="82" t="str">
        <f t="shared" si="158"/>
        <v/>
      </c>
      <c r="Z310" s="83" t="str">
        <f t="shared" si="159"/>
        <v/>
      </c>
      <c r="AA310" s="65" t="str">
        <f t="shared" si="160"/>
        <v/>
      </c>
      <c r="AB310" s="65" t="str">
        <f t="shared" si="161"/>
        <v/>
      </c>
      <c r="AC310" s="65" t="str">
        <f t="shared" si="162"/>
        <v/>
      </c>
      <c r="AD310" s="84" t="str">
        <f t="shared" si="163"/>
        <v/>
      </c>
      <c r="AE310" s="85" t="str">
        <f t="shared" si="164"/>
        <v/>
      </c>
      <c r="AF310" s="85" t="str">
        <f t="shared" si="165"/>
        <v/>
      </c>
      <c r="AG310" s="86" t="str">
        <f t="shared" si="166"/>
        <v/>
      </c>
      <c r="AH310" s="87" t="str">
        <f t="shared" si="167"/>
        <v/>
      </c>
      <c r="AI310" s="84" t="str">
        <f t="shared" si="168"/>
        <v/>
      </c>
      <c r="AJ310" s="84" t="str">
        <f t="shared" si="169"/>
        <v/>
      </c>
      <c r="AK310" s="88" t="str">
        <f t="shared" si="170"/>
        <v/>
      </c>
      <c r="AL310" s="65" t="str">
        <f t="shared" si="171"/>
        <v/>
      </c>
      <c r="AM310" s="84" t="str">
        <f t="shared" si="172"/>
        <v/>
      </c>
      <c r="AN310" s="85" t="str">
        <f t="shared" si="173"/>
        <v/>
      </c>
      <c r="AO310" s="85" t="str">
        <f t="shared" si="174"/>
        <v/>
      </c>
      <c r="AP310" s="86" t="str">
        <f t="shared" si="175"/>
        <v/>
      </c>
    </row>
    <row r="311" spans="1:42" s="76" customFormat="1" x14ac:dyDescent="0.25">
      <c r="A311" s="78">
        <f t="shared" si="150"/>
        <v>305</v>
      </c>
      <c r="B311" s="79"/>
      <c r="C311" s="79"/>
      <c r="D311" s="61"/>
      <c r="E311" s="180" t="str">
        <f>_xlfn.IFNA(HLOOKUP(TEXT(C311,"#"),Table_Conduit[#All],2,FALSE),"")</f>
        <v/>
      </c>
      <c r="F311" s="63" t="str">
        <f t="shared" si="151"/>
        <v/>
      </c>
      <c r="G311" s="61"/>
      <c r="H311" s="180" t="str">
        <f>_xlfn.IFNA(IF(HLOOKUP(TEXT(C311,"#"),Table_BoxMaterial[#All],2,FALSE)=0,"",HLOOKUP(TEXT(C311,"#"),Table_BoxMaterial[#All],2,FALSE)),"")</f>
        <v/>
      </c>
      <c r="I311" s="183" t="str">
        <f>_xlfn.IFNA(HLOOKUP(TEXT(C311,"#"),Table_MountingKits[#All],2,FALSE),"")</f>
        <v/>
      </c>
      <c r="J311" s="183" t="str">
        <f>_xlfn.IFNA(HLOOKUP(H311,Table_BoxColors[#All],2,FALSE),"")</f>
        <v/>
      </c>
      <c r="K311" s="61" t="str">
        <f t="shared" si="152"/>
        <v/>
      </c>
      <c r="L311" s="64" t="str">
        <f t="shared" si="153"/>
        <v/>
      </c>
      <c r="M311" s="185" t="str">
        <f>_xlfn.IFNA("E-"&amp;VLOOKUP(C311,Table_PN_DeviceType[],2,TRUE),"")&amp;IF(D311&lt;&gt;"",IF(D311&gt;99,D311,IF(D311&gt;9,"0"&amp;D311,"00"&amp;D311))&amp;VLOOKUP(E311,Table_PN_ConduitSize[],2,FALSE)&amp;VLOOKUP(F311,Table_PN_ConduitColor[],2,FALSE)&amp;IF(G311&lt;10,"0"&amp;G311,G311)&amp;VLOOKUP(H311,Table_PN_BoxMaterial[],2,FALSE)&amp;IF(I311&lt;&gt;"",VLOOKUP(I311,Table_PN_MountingKit[],2,FALSE)&amp;IF(OR(J311="Yes"),VLOOKUP(F311,Table_PN_BoxColor[],2,FALSE),"")&amp;VLOOKUP(K311,Table_PN_CircuitBreaker[],2,FALSE),""),"")</f>
        <v/>
      </c>
      <c r="N311" s="65"/>
      <c r="O311" s="65"/>
      <c r="P311" s="65"/>
      <c r="Q311" s="65"/>
      <c r="R311" s="65"/>
      <c r="S311" s="170" t="str">
        <f>IFERROR(VLOOKUP(C311,Table_DevicePN[],2,FALSE),"")</f>
        <v/>
      </c>
      <c r="T311" s="66" t="str">
        <f t="shared" si="154"/>
        <v/>
      </c>
      <c r="U311" s="80"/>
      <c r="V311" s="81" t="str">
        <f t="shared" si="155"/>
        <v/>
      </c>
      <c r="W311" s="65" t="str">
        <f t="shared" si="156"/>
        <v/>
      </c>
      <c r="X311" s="65" t="str">
        <f t="shared" si="157"/>
        <v/>
      </c>
      <c r="Y311" s="82" t="str">
        <f t="shared" si="158"/>
        <v/>
      </c>
      <c r="Z311" s="83" t="str">
        <f t="shared" si="159"/>
        <v/>
      </c>
      <c r="AA311" s="65" t="str">
        <f t="shared" si="160"/>
        <v/>
      </c>
      <c r="AB311" s="65" t="str">
        <f t="shared" si="161"/>
        <v/>
      </c>
      <c r="AC311" s="65" t="str">
        <f t="shared" si="162"/>
        <v/>
      </c>
      <c r="AD311" s="84" t="str">
        <f t="shared" si="163"/>
        <v/>
      </c>
      <c r="AE311" s="85" t="str">
        <f t="shared" si="164"/>
        <v/>
      </c>
      <c r="AF311" s="85" t="str">
        <f t="shared" si="165"/>
        <v/>
      </c>
      <c r="AG311" s="86" t="str">
        <f t="shared" si="166"/>
        <v/>
      </c>
      <c r="AH311" s="87" t="str">
        <f t="shared" si="167"/>
        <v/>
      </c>
      <c r="AI311" s="84" t="str">
        <f t="shared" si="168"/>
        <v/>
      </c>
      <c r="AJ311" s="84" t="str">
        <f t="shared" si="169"/>
        <v/>
      </c>
      <c r="AK311" s="88" t="str">
        <f t="shared" si="170"/>
        <v/>
      </c>
      <c r="AL311" s="65" t="str">
        <f t="shared" si="171"/>
        <v/>
      </c>
      <c r="AM311" s="84" t="str">
        <f t="shared" si="172"/>
        <v/>
      </c>
      <c r="AN311" s="85" t="str">
        <f t="shared" si="173"/>
        <v/>
      </c>
      <c r="AO311" s="85" t="str">
        <f t="shared" si="174"/>
        <v/>
      </c>
      <c r="AP311" s="86" t="str">
        <f t="shared" si="175"/>
        <v/>
      </c>
    </row>
    <row r="312" spans="1:42" s="76" customFormat="1" x14ac:dyDescent="0.25">
      <c r="A312" s="78">
        <f t="shared" si="150"/>
        <v>306</v>
      </c>
      <c r="B312" s="79"/>
      <c r="C312" s="79"/>
      <c r="D312" s="61"/>
      <c r="E312" s="180" t="str">
        <f>_xlfn.IFNA(HLOOKUP(TEXT(C312,"#"),Table_Conduit[#All],2,FALSE),"")</f>
        <v/>
      </c>
      <c r="F312" s="63" t="str">
        <f t="shared" si="151"/>
        <v/>
      </c>
      <c r="G312" s="61"/>
      <c r="H312" s="180" t="str">
        <f>_xlfn.IFNA(IF(HLOOKUP(TEXT(C312,"#"),Table_BoxMaterial[#All],2,FALSE)=0,"",HLOOKUP(TEXT(C312,"#"),Table_BoxMaterial[#All],2,FALSE)),"")</f>
        <v/>
      </c>
      <c r="I312" s="183" t="str">
        <f>_xlfn.IFNA(HLOOKUP(TEXT(C312,"#"),Table_MountingKits[#All],2,FALSE),"")</f>
        <v/>
      </c>
      <c r="J312" s="183" t="str">
        <f>_xlfn.IFNA(HLOOKUP(H312,Table_BoxColors[#All],2,FALSE),"")</f>
        <v/>
      </c>
      <c r="K312" s="61" t="str">
        <f t="shared" si="152"/>
        <v/>
      </c>
      <c r="L312" s="64" t="str">
        <f t="shared" si="153"/>
        <v/>
      </c>
      <c r="M312" s="185" t="str">
        <f>_xlfn.IFNA("E-"&amp;VLOOKUP(C312,Table_PN_DeviceType[],2,TRUE),"")&amp;IF(D312&lt;&gt;"",IF(D312&gt;99,D312,IF(D312&gt;9,"0"&amp;D312,"00"&amp;D312))&amp;VLOOKUP(E312,Table_PN_ConduitSize[],2,FALSE)&amp;VLOOKUP(F312,Table_PN_ConduitColor[],2,FALSE)&amp;IF(G312&lt;10,"0"&amp;G312,G312)&amp;VLOOKUP(H312,Table_PN_BoxMaterial[],2,FALSE)&amp;IF(I312&lt;&gt;"",VLOOKUP(I312,Table_PN_MountingKit[],2,FALSE)&amp;IF(OR(J312="Yes"),VLOOKUP(F312,Table_PN_BoxColor[],2,FALSE),"")&amp;VLOOKUP(K312,Table_PN_CircuitBreaker[],2,FALSE),""),"")</f>
        <v/>
      </c>
      <c r="N312" s="65"/>
      <c r="O312" s="65"/>
      <c r="P312" s="65"/>
      <c r="Q312" s="65"/>
      <c r="R312" s="65"/>
      <c r="S312" s="170" t="str">
        <f>IFERROR(VLOOKUP(C312,Table_DevicePN[],2,FALSE),"")</f>
        <v/>
      </c>
      <c r="T312" s="66" t="str">
        <f t="shared" si="154"/>
        <v/>
      </c>
      <c r="U312" s="80"/>
      <c r="V312" s="81" t="str">
        <f t="shared" si="155"/>
        <v/>
      </c>
      <c r="W312" s="65" t="str">
        <f t="shared" si="156"/>
        <v/>
      </c>
      <c r="X312" s="65" t="str">
        <f t="shared" si="157"/>
        <v/>
      </c>
      <c r="Y312" s="82" t="str">
        <f t="shared" si="158"/>
        <v/>
      </c>
      <c r="Z312" s="83" t="str">
        <f t="shared" si="159"/>
        <v/>
      </c>
      <c r="AA312" s="65" t="str">
        <f t="shared" si="160"/>
        <v/>
      </c>
      <c r="AB312" s="65" t="str">
        <f t="shared" si="161"/>
        <v/>
      </c>
      <c r="AC312" s="65" t="str">
        <f t="shared" si="162"/>
        <v/>
      </c>
      <c r="AD312" s="84" t="str">
        <f t="shared" si="163"/>
        <v/>
      </c>
      <c r="AE312" s="85" t="str">
        <f t="shared" si="164"/>
        <v/>
      </c>
      <c r="AF312" s="85" t="str">
        <f t="shared" si="165"/>
        <v/>
      </c>
      <c r="AG312" s="86" t="str">
        <f t="shared" si="166"/>
        <v/>
      </c>
      <c r="AH312" s="87" t="str">
        <f t="shared" si="167"/>
        <v/>
      </c>
      <c r="AI312" s="84" t="str">
        <f t="shared" si="168"/>
        <v/>
      </c>
      <c r="AJ312" s="84" t="str">
        <f t="shared" si="169"/>
        <v/>
      </c>
      <c r="AK312" s="88" t="str">
        <f t="shared" si="170"/>
        <v/>
      </c>
      <c r="AL312" s="65" t="str">
        <f t="shared" si="171"/>
        <v/>
      </c>
      <c r="AM312" s="84" t="str">
        <f t="shared" si="172"/>
        <v/>
      </c>
      <c r="AN312" s="85" t="str">
        <f t="shared" si="173"/>
        <v/>
      </c>
      <c r="AO312" s="85" t="str">
        <f t="shared" si="174"/>
        <v/>
      </c>
      <c r="AP312" s="86" t="str">
        <f t="shared" si="175"/>
        <v/>
      </c>
    </row>
    <row r="313" spans="1:42" s="76" customFormat="1" x14ac:dyDescent="0.25">
      <c r="A313" s="78">
        <f t="shared" si="150"/>
        <v>307</v>
      </c>
      <c r="B313" s="79"/>
      <c r="C313" s="79"/>
      <c r="D313" s="61"/>
      <c r="E313" s="180" t="str">
        <f>_xlfn.IFNA(HLOOKUP(TEXT(C313,"#"),Table_Conduit[#All],2,FALSE),"")</f>
        <v/>
      </c>
      <c r="F313" s="63" t="str">
        <f t="shared" si="151"/>
        <v/>
      </c>
      <c r="G313" s="61"/>
      <c r="H313" s="180" t="str">
        <f>_xlfn.IFNA(IF(HLOOKUP(TEXT(C313,"#"),Table_BoxMaterial[#All],2,FALSE)=0,"",HLOOKUP(TEXT(C313,"#"),Table_BoxMaterial[#All],2,FALSE)),"")</f>
        <v/>
      </c>
      <c r="I313" s="183" t="str">
        <f>_xlfn.IFNA(HLOOKUP(TEXT(C313,"#"),Table_MountingKits[#All],2,FALSE),"")</f>
        <v/>
      </c>
      <c r="J313" s="183" t="str">
        <f>_xlfn.IFNA(HLOOKUP(H313,Table_BoxColors[#All],2,FALSE),"")</f>
        <v/>
      </c>
      <c r="K313" s="61" t="str">
        <f t="shared" si="152"/>
        <v/>
      </c>
      <c r="L313" s="64" t="str">
        <f t="shared" si="153"/>
        <v/>
      </c>
      <c r="M313" s="185" t="str">
        <f>_xlfn.IFNA("E-"&amp;VLOOKUP(C313,Table_PN_DeviceType[],2,TRUE),"")&amp;IF(D313&lt;&gt;"",IF(D313&gt;99,D313,IF(D313&gt;9,"0"&amp;D313,"00"&amp;D313))&amp;VLOOKUP(E313,Table_PN_ConduitSize[],2,FALSE)&amp;VLOOKUP(F313,Table_PN_ConduitColor[],2,FALSE)&amp;IF(G313&lt;10,"0"&amp;G313,G313)&amp;VLOOKUP(H313,Table_PN_BoxMaterial[],2,FALSE)&amp;IF(I313&lt;&gt;"",VLOOKUP(I313,Table_PN_MountingKit[],2,FALSE)&amp;IF(OR(J313="Yes"),VLOOKUP(F313,Table_PN_BoxColor[],2,FALSE),"")&amp;VLOOKUP(K313,Table_PN_CircuitBreaker[],2,FALSE),""),"")</f>
        <v/>
      </c>
      <c r="N313" s="65"/>
      <c r="O313" s="65"/>
      <c r="P313" s="65"/>
      <c r="Q313" s="65"/>
      <c r="R313" s="65"/>
      <c r="S313" s="170" t="str">
        <f>IFERROR(VLOOKUP(C313,Table_DevicePN[],2,FALSE),"")</f>
        <v/>
      </c>
      <c r="T313" s="66" t="str">
        <f t="shared" si="154"/>
        <v/>
      </c>
      <c r="U313" s="80"/>
      <c r="V313" s="81" t="str">
        <f t="shared" si="155"/>
        <v/>
      </c>
      <c r="W313" s="65" t="str">
        <f t="shared" si="156"/>
        <v/>
      </c>
      <c r="X313" s="65" t="str">
        <f t="shared" si="157"/>
        <v/>
      </c>
      <c r="Y313" s="82" t="str">
        <f t="shared" si="158"/>
        <v/>
      </c>
      <c r="Z313" s="83" t="str">
        <f t="shared" si="159"/>
        <v/>
      </c>
      <c r="AA313" s="65" t="str">
        <f t="shared" si="160"/>
        <v/>
      </c>
      <c r="AB313" s="65" t="str">
        <f t="shared" si="161"/>
        <v/>
      </c>
      <c r="AC313" s="65" t="str">
        <f t="shared" si="162"/>
        <v/>
      </c>
      <c r="AD313" s="84" t="str">
        <f t="shared" si="163"/>
        <v/>
      </c>
      <c r="AE313" s="85" t="str">
        <f t="shared" si="164"/>
        <v/>
      </c>
      <c r="AF313" s="85" t="str">
        <f t="shared" si="165"/>
        <v/>
      </c>
      <c r="AG313" s="86" t="str">
        <f t="shared" si="166"/>
        <v/>
      </c>
      <c r="AH313" s="87" t="str">
        <f t="shared" si="167"/>
        <v/>
      </c>
      <c r="AI313" s="84" t="str">
        <f t="shared" si="168"/>
        <v/>
      </c>
      <c r="AJ313" s="84" t="str">
        <f t="shared" si="169"/>
        <v/>
      </c>
      <c r="AK313" s="88" t="str">
        <f t="shared" si="170"/>
        <v/>
      </c>
      <c r="AL313" s="65" t="str">
        <f t="shared" si="171"/>
        <v/>
      </c>
      <c r="AM313" s="84" t="str">
        <f t="shared" si="172"/>
        <v/>
      </c>
      <c r="AN313" s="85" t="str">
        <f t="shared" si="173"/>
        <v/>
      </c>
      <c r="AO313" s="85" t="str">
        <f t="shared" si="174"/>
        <v/>
      </c>
      <c r="AP313" s="86" t="str">
        <f t="shared" si="175"/>
        <v/>
      </c>
    </row>
    <row r="314" spans="1:42" s="76" customFormat="1" x14ac:dyDescent="0.25">
      <c r="A314" s="78">
        <f t="shared" si="150"/>
        <v>308</v>
      </c>
      <c r="B314" s="79"/>
      <c r="C314" s="79"/>
      <c r="D314" s="61"/>
      <c r="E314" s="180" t="str">
        <f>_xlfn.IFNA(HLOOKUP(TEXT(C314,"#"),Table_Conduit[#All],2,FALSE),"")</f>
        <v/>
      </c>
      <c r="F314" s="63" t="str">
        <f t="shared" si="151"/>
        <v/>
      </c>
      <c r="G314" s="61"/>
      <c r="H314" s="180" t="str">
        <f>_xlfn.IFNA(IF(HLOOKUP(TEXT(C314,"#"),Table_BoxMaterial[#All],2,FALSE)=0,"",HLOOKUP(TEXT(C314,"#"),Table_BoxMaterial[#All],2,FALSE)),"")</f>
        <v/>
      </c>
      <c r="I314" s="183" t="str">
        <f>_xlfn.IFNA(HLOOKUP(TEXT(C314,"#"),Table_MountingKits[#All],2,FALSE),"")</f>
        <v/>
      </c>
      <c r="J314" s="183" t="str">
        <f>_xlfn.IFNA(HLOOKUP(H314,Table_BoxColors[#All],2,FALSE),"")</f>
        <v/>
      </c>
      <c r="K314" s="61" t="str">
        <f t="shared" si="152"/>
        <v/>
      </c>
      <c r="L314" s="64" t="str">
        <f t="shared" si="153"/>
        <v/>
      </c>
      <c r="M314" s="185" t="str">
        <f>_xlfn.IFNA("E-"&amp;VLOOKUP(C314,Table_PN_DeviceType[],2,TRUE),"")&amp;IF(D314&lt;&gt;"",IF(D314&gt;99,D314,IF(D314&gt;9,"0"&amp;D314,"00"&amp;D314))&amp;VLOOKUP(E314,Table_PN_ConduitSize[],2,FALSE)&amp;VLOOKUP(F314,Table_PN_ConduitColor[],2,FALSE)&amp;IF(G314&lt;10,"0"&amp;G314,G314)&amp;VLOOKUP(H314,Table_PN_BoxMaterial[],2,FALSE)&amp;IF(I314&lt;&gt;"",VLOOKUP(I314,Table_PN_MountingKit[],2,FALSE)&amp;IF(OR(J314="Yes"),VLOOKUP(F314,Table_PN_BoxColor[],2,FALSE),"")&amp;VLOOKUP(K314,Table_PN_CircuitBreaker[],2,FALSE),""),"")</f>
        <v/>
      </c>
      <c r="N314" s="65"/>
      <c r="O314" s="65"/>
      <c r="P314" s="65"/>
      <c r="Q314" s="65"/>
      <c r="R314" s="65"/>
      <c r="S314" s="170" t="str">
        <f>IFERROR(VLOOKUP(C314,Table_DevicePN[],2,FALSE),"")</f>
        <v/>
      </c>
      <c r="T314" s="66" t="str">
        <f t="shared" si="154"/>
        <v/>
      </c>
      <c r="U314" s="80"/>
      <c r="V314" s="81" t="str">
        <f t="shared" si="155"/>
        <v/>
      </c>
      <c r="W314" s="65" t="str">
        <f t="shared" si="156"/>
        <v/>
      </c>
      <c r="X314" s="65" t="str">
        <f t="shared" si="157"/>
        <v/>
      </c>
      <c r="Y314" s="82" t="str">
        <f t="shared" si="158"/>
        <v/>
      </c>
      <c r="Z314" s="83" t="str">
        <f t="shared" si="159"/>
        <v/>
      </c>
      <c r="AA314" s="65" t="str">
        <f t="shared" si="160"/>
        <v/>
      </c>
      <c r="AB314" s="65" t="str">
        <f t="shared" si="161"/>
        <v/>
      </c>
      <c r="AC314" s="65" t="str">
        <f t="shared" si="162"/>
        <v/>
      </c>
      <c r="AD314" s="84" t="str">
        <f t="shared" si="163"/>
        <v/>
      </c>
      <c r="AE314" s="85" t="str">
        <f t="shared" si="164"/>
        <v/>
      </c>
      <c r="AF314" s="85" t="str">
        <f t="shared" si="165"/>
        <v/>
      </c>
      <c r="AG314" s="86" t="str">
        <f t="shared" si="166"/>
        <v/>
      </c>
      <c r="AH314" s="87" t="str">
        <f t="shared" si="167"/>
        <v/>
      </c>
      <c r="AI314" s="84" t="str">
        <f t="shared" si="168"/>
        <v/>
      </c>
      <c r="AJ314" s="84" t="str">
        <f t="shared" si="169"/>
        <v/>
      </c>
      <c r="AK314" s="88" t="str">
        <f t="shared" si="170"/>
        <v/>
      </c>
      <c r="AL314" s="65" t="str">
        <f t="shared" si="171"/>
        <v/>
      </c>
      <c r="AM314" s="84" t="str">
        <f t="shared" si="172"/>
        <v/>
      </c>
      <c r="AN314" s="85" t="str">
        <f t="shared" si="173"/>
        <v/>
      </c>
      <c r="AO314" s="85" t="str">
        <f t="shared" si="174"/>
        <v/>
      </c>
      <c r="AP314" s="86" t="str">
        <f t="shared" si="175"/>
        <v/>
      </c>
    </row>
    <row r="315" spans="1:42" s="76" customFormat="1" x14ac:dyDescent="0.25">
      <c r="A315" s="78">
        <f t="shared" si="150"/>
        <v>309</v>
      </c>
      <c r="B315" s="79"/>
      <c r="C315" s="79"/>
      <c r="D315" s="61"/>
      <c r="E315" s="180" t="str">
        <f>_xlfn.IFNA(HLOOKUP(TEXT(C315,"#"),Table_Conduit[#All],2,FALSE),"")</f>
        <v/>
      </c>
      <c r="F315" s="63" t="str">
        <f t="shared" si="151"/>
        <v/>
      </c>
      <c r="G315" s="61"/>
      <c r="H315" s="180" t="str">
        <f>_xlfn.IFNA(IF(HLOOKUP(TEXT(C315,"#"),Table_BoxMaterial[#All],2,FALSE)=0,"",HLOOKUP(TEXT(C315,"#"),Table_BoxMaterial[#All],2,FALSE)),"")</f>
        <v/>
      </c>
      <c r="I315" s="183" t="str">
        <f>_xlfn.IFNA(HLOOKUP(TEXT(C315,"#"),Table_MountingKits[#All],2,FALSE),"")</f>
        <v/>
      </c>
      <c r="J315" s="183" t="str">
        <f>_xlfn.IFNA(HLOOKUP(H315,Table_BoxColors[#All],2,FALSE),"")</f>
        <v/>
      </c>
      <c r="K315" s="61" t="str">
        <f t="shared" si="152"/>
        <v/>
      </c>
      <c r="L315" s="64" t="str">
        <f t="shared" si="153"/>
        <v/>
      </c>
      <c r="M315" s="185" t="str">
        <f>_xlfn.IFNA("E-"&amp;VLOOKUP(C315,Table_PN_DeviceType[],2,TRUE),"")&amp;IF(D315&lt;&gt;"",IF(D315&gt;99,D315,IF(D315&gt;9,"0"&amp;D315,"00"&amp;D315))&amp;VLOOKUP(E315,Table_PN_ConduitSize[],2,FALSE)&amp;VLOOKUP(F315,Table_PN_ConduitColor[],2,FALSE)&amp;IF(G315&lt;10,"0"&amp;G315,G315)&amp;VLOOKUP(H315,Table_PN_BoxMaterial[],2,FALSE)&amp;IF(I315&lt;&gt;"",VLOOKUP(I315,Table_PN_MountingKit[],2,FALSE)&amp;IF(OR(J315="Yes"),VLOOKUP(F315,Table_PN_BoxColor[],2,FALSE),"")&amp;VLOOKUP(K315,Table_PN_CircuitBreaker[],2,FALSE),""),"")</f>
        <v/>
      </c>
      <c r="N315" s="65"/>
      <c r="O315" s="65"/>
      <c r="P315" s="65"/>
      <c r="Q315" s="65"/>
      <c r="R315" s="65"/>
      <c r="S315" s="170" t="str">
        <f>IFERROR(VLOOKUP(C315,Table_DevicePN[],2,FALSE),"")</f>
        <v/>
      </c>
      <c r="T315" s="66" t="str">
        <f t="shared" si="154"/>
        <v/>
      </c>
      <c r="U315" s="80"/>
      <c r="V315" s="81" t="str">
        <f t="shared" si="155"/>
        <v/>
      </c>
      <c r="W315" s="65" t="str">
        <f t="shared" si="156"/>
        <v/>
      </c>
      <c r="X315" s="65" t="str">
        <f t="shared" si="157"/>
        <v/>
      </c>
      <c r="Y315" s="82" t="str">
        <f t="shared" si="158"/>
        <v/>
      </c>
      <c r="Z315" s="83" t="str">
        <f t="shared" si="159"/>
        <v/>
      </c>
      <c r="AA315" s="65" t="str">
        <f t="shared" si="160"/>
        <v/>
      </c>
      <c r="AB315" s="65" t="str">
        <f t="shared" si="161"/>
        <v/>
      </c>
      <c r="AC315" s="65" t="str">
        <f t="shared" si="162"/>
        <v/>
      </c>
      <c r="AD315" s="84" t="str">
        <f t="shared" si="163"/>
        <v/>
      </c>
      <c r="AE315" s="85" t="str">
        <f t="shared" si="164"/>
        <v/>
      </c>
      <c r="AF315" s="85" t="str">
        <f t="shared" si="165"/>
        <v/>
      </c>
      <c r="AG315" s="86" t="str">
        <f t="shared" si="166"/>
        <v/>
      </c>
      <c r="AH315" s="87" t="str">
        <f t="shared" si="167"/>
        <v/>
      </c>
      <c r="AI315" s="84" t="str">
        <f t="shared" si="168"/>
        <v/>
      </c>
      <c r="AJ315" s="84" t="str">
        <f t="shared" si="169"/>
        <v/>
      </c>
      <c r="AK315" s="88" t="str">
        <f t="shared" si="170"/>
        <v/>
      </c>
      <c r="AL315" s="65" t="str">
        <f t="shared" si="171"/>
        <v/>
      </c>
      <c r="AM315" s="84" t="str">
        <f t="shared" si="172"/>
        <v/>
      </c>
      <c r="AN315" s="85" t="str">
        <f t="shared" si="173"/>
        <v/>
      </c>
      <c r="AO315" s="85" t="str">
        <f t="shared" si="174"/>
        <v/>
      </c>
      <c r="AP315" s="86" t="str">
        <f t="shared" si="175"/>
        <v/>
      </c>
    </row>
    <row r="316" spans="1:42" s="76" customFormat="1" x14ac:dyDescent="0.25">
      <c r="A316" s="78">
        <f t="shared" si="150"/>
        <v>310</v>
      </c>
      <c r="B316" s="79"/>
      <c r="C316" s="79"/>
      <c r="D316" s="61"/>
      <c r="E316" s="180" t="str">
        <f>_xlfn.IFNA(HLOOKUP(TEXT(C316,"#"),Table_Conduit[#All],2,FALSE),"")</f>
        <v/>
      </c>
      <c r="F316" s="63" t="str">
        <f t="shared" si="151"/>
        <v/>
      </c>
      <c r="G316" s="61"/>
      <c r="H316" s="180" t="str">
        <f>_xlfn.IFNA(IF(HLOOKUP(TEXT(C316,"#"),Table_BoxMaterial[#All],2,FALSE)=0,"",HLOOKUP(TEXT(C316,"#"),Table_BoxMaterial[#All],2,FALSE)),"")</f>
        <v/>
      </c>
      <c r="I316" s="183" t="str">
        <f>_xlfn.IFNA(HLOOKUP(TEXT(C316,"#"),Table_MountingKits[#All],2,FALSE),"")</f>
        <v/>
      </c>
      <c r="J316" s="183" t="str">
        <f>_xlfn.IFNA(HLOOKUP(H316,Table_BoxColors[#All],2,FALSE),"")</f>
        <v/>
      </c>
      <c r="K316" s="61" t="str">
        <f t="shared" si="152"/>
        <v/>
      </c>
      <c r="L316" s="64" t="str">
        <f t="shared" si="153"/>
        <v/>
      </c>
      <c r="M316" s="185" t="str">
        <f>_xlfn.IFNA("E-"&amp;VLOOKUP(C316,Table_PN_DeviceType[],2,TRUE),"")&amp;IF(D316&lt;&gt;"",IF(D316&gt;99,D316,IF(D316&gt;9,"0"&amp;D316,"00"&amp;D316))&amp;VLOOKUP(E316,Table_PN_ConduitSize[],2,FALSE)&amp;VLOOKUP(F316,Table_PN_ConduitColor[],2,FALSE)&amp;IF(G316&lt;10,"0"&amp;G316,G316)&amp;VLOOKUP(H316,Table_PN_BoxMaterial[],2,FALSE)&amp;IF(I316&lt;&gt;"",VLOOKUP(I316,Table_PN_MountingKit[],2,FALSE)&amp;IF(OR(J316="Yes"),VLOOKUP(F316,Table_PN_BoxColor[],2,FALSE),"")&amp;VLOOKUP(K316,Table_PN_CircuitBreaker[],2,FALSE),""),"")</f>
        <v/>
      </c>
      <c r="N316" s="65"/>
      <c r="O316" s="65"/>
      <c r="P316" s="65"/>
      <c r="Q316" s="65"/>
      <c r="R316" s="65"/>
      <c r="S316" s="170" t="str">
        <f>IFERROR(VLOOKUP(C316,Table_DevicePN[],2,FALSE),"")</f>
        <v/>
      </c>
      <c r="T316" s="66" t="str">
        <f t="shared" si="154"/>
        <v/>
      </c>
      <c r="U316" s="80"/>
      <c r="V316" s="81" t="str">
        <f t="shared" si="155"/>
        <v/>
      </c>
      <c r="W316" s="65" t="str">
        <f t="shared" si="156"/>
        <v/>
      </c>
      <c r="X316" s="65" t="str">
        <f t="shared" si="157"/>
        <v/>
      </c>
      <c r="Y316" s="82" t="str">
        <f t="shared" si="158"/>
        <v/>
      </c>
      <c r="Z316" s="83" t="str">
        <f t="shared" si="159"/>
        <v/>
      </c>
      <c r="AA316" s="65" t="str">
        <f t="shared" si="160"/>
        <v/>
      </c>
      <c r="AB316" s="65" t="str">
        <f t="shared" si="161"/>
        <v/>
      </c>
      <c r="AC316" s="65" t="str">
        <f t="shared" si="162"/>
        <v/>
      </c>
      <c r="AD316" s="84" t="str">
        <f t="shared" si="163"/>
        <v/>
      </c>
      <c r="AE316" s="85" t="str">
        <f t="shared" si="164"/>
        <v/>
      </c>
      <c r="AF316" s="85" t="str">
        <f t="shared" si="165"/>
        <v/>
      </c>
      <c r="AG316" s="86" t="str">
        <f t="shared" si="166"/>
        <v/>
      </c>
      <c r="AH316" s="87" t="str">
        <f t="shared" si="167"/>
        <v/>
      </c>
      <c r="AI316" s="84" t="str">
        <f t="shared" si="168"/>
        <v/>
      </c>
      <c r="AJ316" s="84" t="str">
        <f t="shared" si="169"/>
        <v/>
      </c>
      <c r="AK316" s="88" t="str">
        <f t="shared" si="170"/>
        <v/>
      </c>
      <c r="AL316" s="65" t="str">
        <f t="shared" si="171"/>
        <v/>
      </c>
      <c r="AM316" s="84" t="str">
        <f t="shared" si="172"/>
        <v/>
      </c>
      <c r="AN316" s="85" t="str">
        <f t="shared" si="173"/>
        <v/>
      </c>
      <c r="AO316" s="85" t="str">
        <f t="shared" si="174"/>
        <v/>
      </c>
      <c r="AP316" s="86" t="str">
        <f t="shared" si="175"/>
        <v/>
      </c>
    </row>
    <row r="317" spans="1:42" s="76" customFormat="1" x14ac:dyDescent="0.25">
      <c r="A317" s="78">
        <f t="shared" si="150"/>
        <v>311</v>
      </c>
      <c r="B317" s="79"/>
      <c r="C317" s="79"/>
      <c r="D317" s="61"/>
      <c r="E317" s="180" t="str">
        <f>_xlfn.IFNA(HLOOKUP(TEXT(C317,"#"),Table_Conduit[#All],2,FALSE),"")</f>
        <v/>
      </c>
      <c r="F317" s="63" t="str">
        <f t="shared" si="151"/>
        <v/>
      </c>
      <c r="G317" s="61"/>
      <c r="H317" s="180" t="str">
        <f>_xlfn.IFNA(IF(HLOOKUP(TEXT(C317,"#"),Table_BoxMaterial[#All],2,FALSE)=0,"",HLOOKUP(TEXT(C317,"#"),Table_BoxMaterial[#All],2,FALSE)),"")</f>
        <v/>
      </c>
      <c r="I317" s="183" t="str">
        <f>_xlfn.IFNA(HLOOKUP(TEXT(C317,"#"),Table_MountingKits[#All],2,FALSE),"")</f>
        <v/>
      </c>
      <c r="J317" s="183" t="str">
        <f>_xlfn.IFNA(HLOOKUP(H317,Table_BoxColors[#All],2,FALSE),"")</f>
        <v/>
      </c>
      <c r="K317" s="61" t="str">
        <f t="shared" si="152"/>
        <v/>
      </c>
      <c r="L317" s="64" t="str">
        <f t="shared" si="153"/>
        <v/>
      </c>
      <c r="M317" s="185" t="str">
        <f>_xlfn.IFNA("E-"&amp;VLOOKUP(C317,Table_PN_DeviceType[],2,TRUE),"")&amp;IF(D317&lt;&gt;"",IF(D317&gt;99,D317,IF(D317&gt;9,"0"&amp;D317,"00"&amp;D317))&amp;VLOOKUP(E317,Table_PN_ConduitSize[],2,FALSE)&amp;VLOOKUP(F317,Table_PN_ConduitColor[],2,FALSE)&amp;IF(G317&lt;10,"0"&amp;G317,G317)&amp;VLOOKUP(H317,Table_PN_BoxMaterial[],2,FALSE)&amp;IF(I317&lt;&gt;"",VLOOKUP(I317,Table_PN_MountingKit[],2,FALSE)&amp;IF(OR(J317="Yes"),VLOOKUP(F317,Table_PN_BoxColor[],2,FALSE),"")&amp;VLOOKUP(K317,Table_PN_CircuitBreaker[],2,FALSE),""),"")</f>
        <v/>
      </c>
      <c r="N317" s="65"/>
      <c r="O317" s="65"/>
      <c r="P317" s="65"/>
      <c r="Q317" s="65"/>
      <c r="R317" s="65"/>
      <c r="S317" s="170" t="str">
        <f>IFERROR(VLOOKUP(C317,Table_DevicePN[],2,FALSE),"")</f>
        <v/>
      </c>
      <c r="T317" s="66" t="str">
        <f t="shared" si="154"/>
        <v/>
      </c>
      <c r="U317" s="80"/>
      <c r="V317" s="81" t="str">
        <f t="shared" si="155"/>
        <v/>
      </c>
      <c r="W317" s="65" t="str">
        <f t="shared" si="156"/>
        <v/>
      </c>
      <c r="X317" s="65" t="str">
        <f t="shared" si="157"/>
        <v/>
      </c>
      <c r="Y317" s="82" t="str">
        <f t="shared" si="158"/>
        <v/>
      </c>
      <c r="Z317" s="83" t="str">
        <f t="shared" si="159"/>
        <v/>
      </c>
      <c r="AA317" s="65" t="str">
        <f t="shared" si="160"/>
        <v/>
      </c>
      <c r="AB317" s="65" t="str">
        <f t="shared" si="161"/>
        <v/>
      </c>
      <c r="AC317" s="65" t="str">
        <f t="shared" si="162"/>
        <v/>
      </c>
      <c r="AD317" s="84" t="str">
        <f t="shared" si="163"/>
        <v/>
      </c>
      <c r="AE317" s="85" t="str">
        <f t="shared" si="164"/>
        <v/>
      </c>
      <c r="AF317" s="85" t="str">
        <f t="shared" si="165"/>
        <v/>
      </c>
      <c r="AG317" s="86" t="str">
        <f t="shared" si="166"/>
        <v/>
      </c>
      <c r="AH317" s="87" t="str">
        <f t="shared" si="167"/>
        <v/>
      </c>
      <c r="AI317" s="84" t="str">
        <f t="shared" si="168"/>
        <v/>
      </c>
      <c r="AJ317" s="84" t="str">
        <f t="shared" si="169"/>
        <v/>
      </c>
      <c r="AK317" s="88" t="str">
        <f t="shared" si="170"/>
        <v/>
      </c>
      <c r="AL317" s="65" t="str">
        <f t="shared" si="171"/>
        <v/>
      </c>
      <c r="AM317" s="84" t="str">
        <f t="shared" si="172"/>
        <v/>
      </c>
      <c r="AN317" s="85" t="str">
        <f t="shared" si="173"/>
        <v/>
      </c>
      <c r="AO317" s="85" t="str">
        <f t="shared" si="174"/>
        <v/>
      </c>
      <c r="AP317" s="86" t="str">
        <f t="shared" si="175"/>
        <v/>
      </c>
    </row>
    <row r="318" spans="1:42" s="76" customFormat="1" x14ac:dyDescent="0.25">
      <c r="A318" s="78">
        <f t="shared" si="150"/>
        <v>312</v>
      </c>
      <c r="B318" s="79"/>
      <c r="C318" s="79"/>
      <c r="D318" s="61"/>
      <c r="E318" s="180" t="str">
        <f>_xlfn.IFNA(HLOOKUP(TEXT(C318,"#"),Table_Conduit[#All],2,FALSE),"")</f>
        <v/>
      </c>
      <c r="F318" s="63" t="str">
        <f t="shared" si="151"/>
        <v/>
      </c>
      <c r="G318" s="61"/>
      <c r="H318" s="180" t="str">
        <f>_xlfn.IFNA(IF(HLOOKUP(TEXT(C318,"#"),Table_BoxMaterial[#All],2,FALSE)=0,"",HLOOKUP(TEXT(C318,"#"),Table_BoxMaterial[#All],2,FALSE)),"")</f>
        <v/>
      </c>
      <c r="I318" s="183" t="str">
        <f>_xlfn.IFNA(HLOOKUP(TEXT(C318,"#"),Table_MountingKits[#All],2,FALSE),"")</f>
        <v/>
      </c>
      <c r="J318" s="183" t="str">
        <f>_xlfn.IFNA(HLOOKUP(H318,Table_BoxColors[#All],2,FALSE),"")</f>
        <v/>
      </c>
      <c r="K318" s="61" t="str">
        <f t="shared" si="152"/>
        <v/>
      </c>
      <c r="L318" s="64" t="str">
        <f t="shared" si="153"/>
        <v/>
      </c>
      <c r="M318" s="185" t="str">
        <f>_xlfn.IFNA("E-"&amp;VLOOKUP(C318,Table_PN_DeviceType[],2,TRUE),"")&amp;IF(D318&lt;&gt;"",IF(D318&gt;99,D318,IF(D318&gt;9,"0"&amp;D318,"00"&amp;D318))&amp;VLOOKUP(E318,Table_PN_ConduitSize[],2,FALSE)&amp;VLOOKUP(F318,Table_PN_ConduitColor[],2,FALSE)&amp;IF(G318&lt;10,"0"&amp;G318,G318)&amp;VLOOKUP(H318,Table_PN_BoxMaterial[],2,FALSE)&amp;IF(I318&lt;&gt;"",VLOOKUP(I318,Table_PN_MountingKit[],2,FALSE)&amp;IF(OR(J318="Yes"),VLOOKUP(F318,Table_PN_BoxColor[],2,FALSE),"")&amp;VLOOKUP(K318,Table_PN_CircuitBreaker[],2,FALSE),""),"")</f>
        <v/>
      </c>
      <c r="N318" s="65"/>
      <c r="O318" s="65"/>
      <c r="P318" s="65"/>
      <c r="Q318" s="65"/>
      <c r="R318" s="65"/>
      <c r="S318" s="170" t="str">
        <f>IFERROR(VLOOKUP(C318,Table_DevicePN[],2,FALSE),"")</f>
        <v/>
      </c>
      <c r="T318" s="66" t="str">
        <f t="shared" si="154"/>
        <v/>
      </c>
      <c r="U318" s="80"/>
      <c r="V318" s="81" t="str">
        <f t="shared" si="155"/>
        <v/>
      </c>
      <c r="W318" s="65" t="str">
        <f t="shared" si="156"/>
        <v/>
      </c>
      <c r="X318" s="65" t="str">
        <f t="shared" si="157"/>
        <v/>
      </c>
      <c r="Y318" s="82" t="str">
        <f t="shared" si="158"/>
        <v/>
      </c>
      <c r="Z318" s="83" t="str">
        <f t="shared" si="159"/>
        <v/>
      </c>
      <c r="AA318" s="65" t="str">
        <f t="shared" si="160"/>
        <v/>
      </c>
      <c r="AB318" s="65" t="str">
        <f t="shared" si="161"/>
        <v/>
      </c>
      <c r="AC318" s="65" t="str">
        <f t="shared" si="162"/>
        <v/>
      </c>
      <c r="AD318" s="84" t="str">
        <f t="shared" si="163"/>
        <v/>
      </c>
      <c r="AE318" s="85" t="str">
        <f t="shared" si="164"/>
        <v/>
      </c>
      <c r="AF318" s="85" t="str">
        <f t="shared" si="165"/>
        <v/>
      </c>
      <c r="AG318" s="86" t="str">
        <f t="shared" si="166"/>
        <v/>
      </c>
      <c r="AH318" s="87" t="str">
        <f t="shared" si="167"/>
        <v/>
      </c>
      <c r="AI318" s="84" t="str">
        <f t="shared" si="168"/>
        <v/>
      </c>
      <c r="AJ318" s="84" t="str">
        <f t="shared" si="169"/>
        <v/>
      </c>
      <c r="AK318" s="88" t="str">
        <f t="shared" si="170"/>
        <v/>
      </c>
      <c r="AL318" s="65" t="str">
        <f t="shared" si="171"/>
        <v/>
      </c>
      <c r="AM318" s="84" t="str">
        <f t="shared" si="172"/>
        <v/>
      </c>
      <c r="AN318" s="85" t="str">
        <f t="shared" si="173"/>
        <v/>
      </c>
      <c r="AO318" s="85" t="str">
        <f t="shared" si="174"/>
        <v/>
      </c>
      <c r="AP318" s="86" t="str">
        <f t="shared" si="175"/>
        <v/>
      </c>
    </row>
    <row r="319" spans="1:42" s="76" customFormat="1" x14ac:dyDescent="0.25">
      <c r="A319" s="78">
        <f t="shared" si="150"/>
        <v>313</v>
      </c>
      <c r="B319" s="79"/>
      <c r="C319" s="79"/>
      <c r="D319" s="61"/>
      <c r="E319" s="180" t="str">
        <f>_xlfn.IFNA(HLOOKUP(TEXT(C319,"#"),Table_Conduit[#All],2,FALSE),"")</f>
        <v/>
      </c>
      <c r="F319" s="63" t="str">
        <f t="shared" si="151"/>
        <v/>
      </c>
      <c r="G319" s="61"/>
      <c r="H319" s="180" t="str">
        <f>_xlfn.IFNA(IF(HLOOKUP(TEXT(C319,"#"),Table_BoxMaterial[#All],2,FALSE)=0,"",HLOOKUP(TEXT(C319,"#"),Table_BoxMaterial[#All],2,FALSE)),"")</f>
        <v/>
      </c>
      <c r="I319" s="183" t="str">
        <f>_xlfn.IFNA(HLOOKUP(TEXT(C319,"#"),Table_MountingKits[#All],2,FALSE),"")</f>
        <v/>
      </c>
      <c r="J319" s="183" t="str">
        <f>_xlfn.IFNA(HLOOKUP(H319,Table_BoxColors[#All],2,FALSE),"")</f>
        <v/>
      </c>
      <c r="K319" s="61" t="str">
        <f t="shared" si="152"/>
        <v/>
      </c>
      <c r="L319" s="64" t="str">
        <f t="shared" si="153"/>
        <v/>
      </c>
      <c r="M319" s="185" t="str">
        <f>_xlfn.IFNA("E-"&amp;VLOOKUP(C319,Table_PN_DeviceType[],2,TRUE),"")&amp;IF(D319&lt;&gt;"",IF(D319&gt;99,D319,IF(D319&gt;9,"0"&amp;D319,"00"&amp;D319))&amp;VLOOKUP(E319,Table_PN_ConduitSize[],2,FALSE)&amp;VLOOKUP(F319,Table_PN_ConduitColor[],2,FALSE)&amp;IF(G319&lt;10,"0"&amp;G319,G319)&amp;VLOOKUP(H319,Table_PN_BoxMaterial[],2,FALSE)&amp;IF(I319&lt;&gt;"",VLOOKUP(I319,Table_PN_MountingKit[],2,FALSE)&amp;IF(OR(J319="Yes"),VLOOKUP(F319,Table_PN_BoxColor[],2,FALSE),"")&amp;VLOOKUP(K319,Table_PN_CircuitBreaker[],2,FALSE),""),"")</f>
        <v/>
      </c>
      <c r="N319" s="65"/>
      <c r="O319" s="65"/>
      <c r="P319" s="65"/>
      <c r="Q319" s="65"/>
      <c r="R319" s="65"/>
      <c r="S319" s="170" t="str">
        <f>IFERROR(VLOOKUP(C319,Table_DevicePN[],2,FALSE),"")</f>
        <v/>
      </c>
      <c r="T319" s="66" t="str">
        <f t="shared" si="154"/>
        <v/>
      </c>
      <c r="U319" s="80"/>
      <c r="V319" s="81" t="str">
        <f t="shared" si="155"/>
        <v/>
      </c>
      <c r="W319" s="65" t="str">
        <f t="shared" si="156"/>
        <v/>
      </c>
      <c r="X319" s="65" t="str">
        <f t="shared" si="157"/>
        <v/>
      </c>
      <c r="Y319" s="82" t="str">
        <f t="shared" si="158"/>
        <v/>
      </c>
      <c r="Z319" s="83" t="str">
        <f t="shared" si="159"/>
        <v/>
      </c>
      <c r="AA319" s="65" t="str">
        <f t="shared" si="160"/>
        <v/>
      </c>
      <c r="AB319" s="65" t="str">
        <f t="shared" si="161"/>
        <v/>
      </c>
      <c r="AC319" s="65" t="str">
        <f t="shared" si="162"/>
        <v/>
      </c>
      <c r="AD319" s="84" t="str">
        <f t="shared" si="163"/>
        <v/>
      </c>
      <c r="AE319" s="85" t="str">
        <f t="shared" si="164"/>
        <v/>
      </c>
      <c r="AF319" s="85" t="str">
        <f t="shared" si="165"/>
        <v/>
      </c>
      <c r="AG319" s="86" t="str">
        <f t="shared" si="166"/>
        <v/>
      </c>
      <c r="AH319" s="87" t="str">
        <f t="shared" si="167"/>
        <v/>
      </c>
      <c r="AI319" s="84" t="str">
        <f t="shared" si="168"/>
        <v/>
      </c>
      <c r="AJ319" s="84" t="str">
        <f t="shared" si="169"/>
        <v/>
      </c>
      <c r="AK319" s="88" t="str">
        <f t="shared" si="170"/>
        <v/>
      </c>
      <c r="AL319" s="65" t="str">
        <f t="shared" si="171"/>
        <v/>
      </c>
      <c r="AM319" s="84" t="str">
        <f t="shared" si="172"/>
        <v/>
      </c>
      <c r="AN319" s="85" t="str">
        <f t="shared" si="173"/>
        <v/>
      </c>
      <c r="AO319" s="85" t="str">
        <f t="shared" si="174"/>
        <v/>
      </c>
      <c r="AP319" s="86" t="str">
        <f t="shared" si="175"/>
        <v/>
      </c>
    </row>
    <row r="320" spans="1:42" s="76" customFormat="1" x14ac:dyDescent="0.25">
      <c r="A320" s="78">
        <f t="shared" si="150"/>
        <v>314</v>
      </c>
      <c r="B320" s="79"/>
      <c r="C320" s="79"/>
      <c r="D320" s="61"/>
      <c r="E320" s="180" t="str">
        <f>_xlfn.IFNA(HLOOKUP(TEXT(C320,"#"),Table_Conduit[#All],2,FALSE),"")</f>
        <v/>
      </c>
      <c r="F320" s="63" t="str">
        <f t="shared" si="151"/>
        <v/>
      </c>
      <c r="G320" s="61"/>
      <c r="H320" s="180" t="str">
        <f>_xlfn.IFNA(IF(HLOOKUP(TEXT(C320,"#"),Table_BoxMaterial[#All],2,FALSE)=0,"",HLOOKUP(TEXT(C320,"#"),Table_BoxMaterial[#All],2,FALSE)),"")</f>
        <v/>
      </c>
      <c r="I320" s="183" t="str">
        <f>_xlfn.IFNA(HLOOKUP(TEXT(C320,"#"),Table_MountingKits[#All],2,FALSE),"")</f>
        <v/>
      </c>
      <c r="J320" s="183" t="str">
        <f>_xlfn.IFNA(HLOOKUP(H320,Table_BoxColors[#All],2,FALSE),"")</f>
        <v/>
      </c>
      <c r="K320" s="61" t="str">
        <f t="shared" si="152"/>
        <v/>
      </c>
      <c r="L320" s="64" t="str">
        <f t="shared" si="153"/>
        <v/>
      </c>
      <c r="M320" s="185" t="str">
        <f>_xlfn.IFNA("E-"&amp;VLOOKUP(C320,Table_PN_DeviceType[],2,TRUE),"")&amp;IF(D320&lt;&gt;"",IF(D320&gt;99,D320,IF(D320&gt;9,"0"&amp;D320,"00"&amp;D320))&amp;VLOOKUP(E320,Table_PN_ConduitSize[],2,FALSE)&amp;VLOOKUP(F320,Table_PN_ConduitColor[],2,FALSE)&amp;IF(G320&lt;10,"0"&amp;G320,G320)&amp;VLOOKUP(H320,Table_PN_BoxMaterial[],2,FALSE)&amp;IF(I320&lt;&gt;"",VLOOKUP(I320,Table_PN_MountingKit[],2,FALSE)&amp;IF(OR(J320="Yes"),VLOOKUP(F320,Table_PN_BoxColor[],2,FALSE),"")&amp;VLOOKUP(K320,Table_PN_CircuitBreaker[],2,FALSE),""),"")</f>
        <v/>
      </c>
      <c r="N320" s="65"/>
      <c r="O320" s="65"/>
      <c r="P320" s="65"/>
      <c r="Q320" s="65"/>
      <c r="R320" s="65"/>
      <c r="S320" s="170" t="str">
        <f>IFERROR(VLOOKUP(C320,Table_DevicePN[],2,FALSE),"")</f>
        <v/>
      </c>
      <c r="T320" s="66" t="str">
        <f t="shared" si="154"/>
        <v/>
      </c>
      <c r="U320" s="80"/>
      <c r="V320" s="81" t="str">
        <f t="shared" si="155"/>
        <v/>
      </c>
      <c r="W320" s="65" t="str">
        <f t="shared" si="156"/>
        <v/>
      </c>
      <c r="X320" s="65" t="str">
        <f t="shared" si="157"/>
        <v/>
      </c>
      <c r="Y320" s="82" t="str">
        <f t="shared" si="158"/>
        <v/>
      </c>
      <c r="Z320" s="83" t="str">
        <f t="shared" si="159"/>
        <v/>
      </c>
      <c r="AA320" s="65" t="str">
        <f t="shared" si="160"/>
        <v/>
      </c>
      <c r="AB320" s="65" t="str">
        <f t="shared" si="161"/>
        <v/>
      </c>
      <c r="AC320" s="65" t="str">
        <f t="shared" si="162"/>
        <v/>
      </c>
      <c r="AD320" s="84" t="str">
        <f t="shared" si="163"/>
        <v/>
      </c>
      <c r="AE320" s="85" t="str">
        <f t="shared" si="164"/>
        <v/>
      </c>
      <c r="AF320" s="85" t="str">
        <f t="shared" si="165"/>
        <v/>
      </c>
      <c r="AG320" s="86" t="str">
        <f t="shared" si="166"/>
        <v/>
      </c>
      <c r="AH320" s="87" t="str">
        <f t="shared" si="167"/>
        <v/>
      </c>
      <c r="AI320" s="84" t="str">
        <f t="shared" si="168"/>
        <v/>
      </c>
      <c r="AJ320" s="84" t="str">
        <f t="shared" si="169"/>
        <v/>
      </c>
      <c r="AK320" s="88" t="str">
        <f t="shared" si="170"/>
        <v/>
      </c>
      <c r="AL320" s="65" t="str">
        <f t="shared" si="171"/>
        <v/>
      </c>
      <c r="AM320" s="84" t="str">
        <f t="shared" si="172"/>
        <v/>
      </c>
      <c r="AN320" s="85" t="str">
        <f t="shared" si="173"/>
        <v/>
      </c>
      <c r="AO320" s="85" t="str">
        <f t="shared" si="174"/>
        <v/>
      </c>
      <c r="AP320" s="86" t="str">
        <f t="shared" si="175"/>
        <v/>
      </c>
    </row>
    <row r="321" spans="1:42" s="76" customFormat="1" x14ac:dyDescent="0.25">
      <c r="A321" s="78">
        <f t="shared" si="150"/>
        <v>315</v>
      </c>
      <c r="B321" s="79"/>
      <c r="C321" s="79"/>
      <c r="D321" s="61"/>
      <c r="E321" s="180" t="str">
        <f>_xlfn.IFNA(HLOOKUP(TEXT(C321,"#"),Table_Conduit[#All],2,FALSE),"")</f>
        <v/>
      </c>
      <c r="F321" s="63" t="str">
        <f t="shared" si="151"/>
        <v/>
      </c>
      <c r="G321" s="61"/>
      <c r="H321" s="180" t="str">
        <f>_xlfn.IFNA(IF(HLOOKUP(TEXT(C321,"#"),Table_BoxMaterial[#All],2,FALSE)=0,"",HLOOKUP(TEXT(C321,"#"),Table_BoxMaterial[#All],2,FALSE)),"")</f>
        <v/>
      </c>
      <c r="I321" s="183" t="str">
        <f>_xlfn.IFNA(HLOOKUP(TEXT(C321,"#"),Table_MountingKits[#All],2,FALSE),"")</f>
        <v/>
      </c>
      <c r="J321" s="183" t="str">
        <f>_xlfn.IFNA(HLOOKUP(H321,Table_BoxColors[#All],2,FALSE),"")</f>
        <v/>
      </c>
      <c r="K321" s="61" t="str">
        <f t="shared" si="152"/>
        <v/>
      </c>
      <c r="L321" s="64" t="str">
        <f t="shared" si="153"/>
        <v/>
      </c>
      <c r="M321" s="185" t="str">
        <f>_xlfn.IFNA("E-"&amp;VLOOKUP(C321,Table_PN_DeviceType[],2,TRUE),"")&amp;IF(D321&lt;&gt;"",IF(D321&gt;99,D321,IF(D321&gt;9,"0"&amp;D321,"00"&amp;D321))&amp;VLOOKUP(E321,Table_PN_ConduitSize[],2,FALSE)&amp;VLOOKUP(F321,Table_PN_ConduitColor[],2,FALSE)&amp;IF(G321&lt;10,"0"&amp;G321,G321)&amp;VLOOKUP(H321,Table_PN_BoxMaterial[],2,FALSE)&amp;IF(I321&lt;&gt;"",VLOOKUP(I321,Table_PN_MountingKit[],2,FALSE)&amp;IF(OR(J321="Yes"),VLOOKUP(F321,Table_PN_BoxColor[],2,FALSE),"")&amp;VLOOKUP(K321,Table_PN_CircuitBreaker[],2,FALSE),""),"")</f>
        <v/>
      </c>
      <c r="N321" s="65"/>
      <c r="O321" s="65"/>
      <c r="P321" s="65"/>
      <c r="Q321" s="65"/>
      <c r="R321" s="65"/>
      <c r="S321" s="170" t="str">
        <f>IFERROR(VLOOKUP(C321,Table_DevicePN[],2,FALSE),"")</f>
        <v/>
      </c>
      <c r="T321" s="66" t="str">
        <f t="shared" si="154"/>
        <v/>
      </c>
      <c r="U321" s="80"/>
      <c r="V321" s="81" t="str">
        <f t="shared" si="155"/>
        <v/>
      </c>
      <c r="W321" s="65" t="str">
        <f t="shared" si="156"/>
        <v/>
      </c>
      <c r="X321" s="65" t="str">
        <f t="shared" si="157"/>
        <v/>
      </c>
      <c r="Y321" s="82" t="str">
        <f t="shared" si="158"/>
        <v/>
      </c>
      <c r="Z321" s="83" t="str">
        <f t="shared" si="159"/>
        <v/>
      </c>
      <c r="AA321" s="65" t="str">
        <f t="shared" si="160"/>
        <v/>
      </c>
      <c r="AB321" s="65" t="str">
        <f t="shared" si="161"/>
        <v/>
      </c>
      <c r="AC321" s="65" t="str">
        <f t="shared" si="162"/>
        <v/>
      </c>
      <c r="AD321" s="84" t="str">
        <f t="shared" si="163"/>
        <v/>
      </c>
      <c r="AE321" s="85" t="str">
        <f t="shared" si="164"/>
        <v/>
      </c>
      <c r="AF321" s="85" t="str">
        <f t="shared" si="165"/>
        <v/>
      </c>
      <c r="AG321" s="86" t="str">
        <f t="shared" si="166"/>
        <v/>
      </c>
      <c r="AH321" s="87" t="str">
        <f t="shared" si="167"/>
        <v/>
      </c>
      <c r="AI321" s="84" t="str">
        <f t="shared" si="168"/>
        <v/>
      </c>
      <c r="AJ321" s="84" t="str">
        <f t="shared" si="169"/>
        <v/>
      </c>
      <c r="AK321" s="88" t="str">
        <f t="shared" si="170"/>
        <v/>
      </c>
      <c r="AL321" s="65" t="str">
        <f t="shared" si="171"/>
        <v/>
      </c>
      <c r="AM321" s="84" t="str">
        <f t="shared" si="172"/>
        <v/>
      </c>
      <c r="AN321" s="85" t="str">
        <f t="shared" si="173"/>
        <v/>
      </c>
      <c r="AO321" s="85" t="str">
        <f t="shared" si="174"/>
        <v/>
      </c>
      <c r="AP321" s="86" t="str">
        <f t="shared" si="175"/>
        <v/>
      </c>
    </row>
    <row r="322" spans="1:42" s="76" customFormat="1" x14ac:dyDescent="0.25">
      <c r="A322" s="78">
        <f t="shared" si="150"/>
        <v>316</v>
      </c>
      <c r="B322" s="79"/>
      <c r="C322" s="79"/>
      <c r="D322" s="61"/>
      <c r="E322" s="180" t="str">
        <f>_xlfn.IFNA(HLOOKUP(TEXT(C322,"#"),Table_Conduit[#All],2,FALSE),"")</f>
        <v/>
      </c>
      <c r="F322" s="63" t="str">
        <f t="shared" si="151"/>
        <v/>
      </c>
      <c r="G322" s="61"/>
      <c r="H322" s="180" t="str">
        <f>_xlfn.IFNA(IF(HLOOKUP(TEXT(C322,"#"),Table_BoxMaterial[#All],2,FALSE)=0,"",HLOOKUP(TEXT(C322,"#"),Table_BoxMaterial[#All],2,FALSE)),"")</f>
        <v/>
      </c>
      <c r="I322" s="183" t="str">
        <f>_xlfn.IFNA(HLOOKUP(TEXT(C322,"#"),Table_MountingKits[#All],2,FALSE),"")</f>
        <v/>
      </c>
      <c r="J322" s="183" t="str">
        <f>_xlfn.IFNA(HLOOKUP(H322,Table_BoxColors[#All],2,FALSE),"")</f>
        <v/>
      </c>
      <c r="K322" s="61" t="str">
        <f t="shared" si="152"/>
        <v/>
      </c>
      <c r="L322" s="64" t="str">
        <f t="shared" si="153"/>
        <v/>
      </c>
      <c r="M322" s="185" t="str">
        <f>_xlfn.IFNA("E-"&amp;VLOOKUP(C322,Table_PN_DeviceType[],2,TRUE),"")&amp;IF(D322&lt;&gt;"",IF(D322&gt;99,D322,IF(D322&gt;9,"0"&amp;D322,"00"&amp;D322))&amp;VLOOKUP(E322,Table_PN_ConduitSize[],2,FALSE)&amp;VLOOKUP(F322,Table_PN_ConduitColor[],2,FALSE)&amp;IF(G322&lt;10,"0"&amp;G322,G322)&amp;VLOOKUP(H322,Table_PN_BoxMaterial[],2,FALSE)&amp;IF(I322&lt;&gt;"",VLOOKUP(I322,Table_PN_MountingKit[],2,FALSE)&amp;IF(OR(J322="Yes"),VLOOKUP(F322,Table_PN_BoxColor[],2,FALSE),"")&amp;VLOOKUP(K322,Table_PN_CircuitBreaker[],2,FALSE),""),"")</f>
        <v/>
      </c>
      <c r="N322" s="65"/>
      <c r="O322" s="65"/>
      <c r="P322" s="65"/>
      <c r="Q322" s="65"/>
      <c r="R322" s="65"/>
      <c r="S322" s="170" t="str">
        <f>IFERROR(VLOOKUP(C322,Table_DevicePN[],2,FALSE),"")</f>
        <v/>
      </c>
      <c r="T322" s="66" t="str">
        <f t="shared" si="154"/>
        <v/>
      </c>
      <c r="U322" s="80"/>
      <c r="V322" s="81" t="str">
        <f t="shared" si="155"/>
        <v/>
      </c>
      <c r="W322" s="65" t="str">
        <f t="shared" si="156"/>
        <v/>
      </c>
      <c r="X322" s="65" t="str">
        <f t="shared" si="157"/>
        <v/>
      </c>
      <c r="Y322" s="82" t="str">
        <f t="shared" si="158"/>
        <v/>
      </c>
      <c r="Z322" s="83" t="str">
        <f t="shared" si="159"/>
        <v/>
      </c>
      <c r="AA322" s="65" t="str">
        <f t="shared" si="160"/>
        <v/>
      </c>
      <c r="AB322" s="65" t="str">
        <f t="shared" si="161"/>
        <v/>
      </c>
      <c r="AC322" s="65" t="str">
        <f t="shared" si="162"/>
        <v/>
      </c>
      <c r="AD322" s="84" t="str">
        <f t="shared" si="163"/>
        <v/>
      </c>
      <c r="AE322" s="85" t="str">
        <f t="shared" si="164"/>
        <v/>
      </c>
      <c r="AF322" s="85" t="str">
        <f t="shared" si="165"/>
        <v/>
      </c>
      <c r="AG322" s="86" t="str">
        <f t="shared" si="166"/>
        <v/>
      </c>
      <c r="AH322" s="87" t="str">
        <f t="shared" si="167"/>
        <v/>
      </c>
      <c r="AI322" s="84" t="str">
        <f t="shared" si="168"/>
        <v/>
      </c>
      <c r="AJ322" s="84" t="str">
        <f t="shared" si="169"/>
        <v/>
      </c>
      <c r="AK322" s="88" t="str">
        <f t="shared" si="170"/>
        <v/>
      </c>
      <c r="AL322" s="65" t="str">
        <f t="shared" si="171"/>
        <v/>
      </c>
      <c r="AM322" s="84" t="str">
        <f t="shared" si="172"/>
        <v/>
      </c>
      <c r="AN322" s="85" t="str">
        <f t="shared" si="173"/>
        <v/>
      </c>
      <c r="AO322" s="85" t="str">
        <f t="shared" si="174"/>
        <v/>
      </c>
      <c r="AP322" s="86" t="str">
        <f t="shared" si="175"/>
        <v/>
      </c>
    </row>
    <row r="323" spans="1:42" s="76" customFormat="1" x14ac:dyDescent="0.25">
      <c r="A323" s="78">
        <f t="shared" si="150"/>
        <v>317</v>
      </c>
      <c r="B323" s="79"/>
      <c r="C323" s="79"/>
      <c r="D323" s="61"/>
      <c r="E323" s="180" t="str">
        <f>_xlfn.IFNA(HLOOKUP(TEXT(C323,"#"),Table_Conduit[#All],2,FALSE),"")</f>
        <v/>
      </c>
      <c r="F323" s="63" t="str">
        <f t="shared" si="151"/>
        <v/>
      </c>
      <c r="G323" s="61"/>
      <c r="H323" s="180" t="str">
        <f>_xlfn.IFNA(IF(HLOOKUP(TEXT(C323,"#"),Table_BoxMaterial[#All],2,FALSE)=0,"",HLOOKUP(TEXT(C323,"#"),Table_BoxMaterial[#All],2,FALSE)),"")</f>
        <v/>
      </c>
      <c r="I323" s="183" t="str">
        <f>_xlfn.IFNA(HLOOKUP(TEXT(C323,"#"),Table_MountingKits[#All],2,FALSE),"")</f>
        <v/>
      </c>
      <c r="J323" s="183" t="str">
        <f>_xlfn.IFNA(HLOOKUP(H323,Table_BoxColors[#All],2,FALSE),"")</f>
        <v/>
      </c>
      <c r="K323" s="61" t="str">
        <f t="shared" si="152"/>
        <v/>
      </c>
      <c r="L323" s="64" t="str">
        <f t="shared" si="153"/>
        <v/>
      </c>
      <c r="M323" s="185" t="str">
        <f>_xlfn.IFNA("E-"&amp;VLOOKUP(C323,Table_PN_DeviceType[],2,TRUE),"")&amp;IF(D323&lt;&gt;"",IF(D323&gt;99,D323,IF(D323&gt;9,"0"&amp;D323,"00"&amp;D323))&amp;VLOOKUP(E323,Table_PN_ConduitSize[],2,FALSE)&amp;VLOOKUP(F323,Table_PN_ConduitColor[],2,FALSE)&amp;IF(G323&lt;10,"0"&amp;G323,G323)&amp;VLOOKUP(H323,Table_PN_BoxMaterial[],2,FALSE)&amp;IF(I323&lt;&gt;"",VLOOKUP(I323,Table_PN_MountingKit[],2,FALSE)&amp;IF(OR(J323="Yes"),VLOOKUP(F323,Table_PN_BoxColor[],2,FALSE),"")&amp;VLOOKUP(K323,Table_PN_CircuitBreaker[],2,FALSE),""),"")</f>
        <v/>
      </c>
      <c r="N323" s="65"/>
      <c r="O323" s="65"/>
      <c r="P323" s="65"/>
      <c r="Q323" s="65"/>
      <c r="R323" s="65"/>
      <c r="S323" s="170" t="str">
        <f>IFERROR(VLOOKUP(C323,Table_DevicePN[],2,FALSE),"")</f>
        <v/>
      </c>
      <c r="T323" s="66" t="str">
        <f t="shared" si="154"/>
        <v/>
      </c>
      <c r="U323" s="80"/>
      <c r="V323" s="81" t="str">
        <f t="shared" si="155"/>
        <v/>
      </c>
      <c r="W323" s="65" t="str">
        <f t="shared" si="156"/>
        <v/>
      </c>
      <c r="X323" s="65" t="str">
        <f t="shared" si="157"/>
        <v/>
      </c>
      <c r="Y323" s="82" t="str">
        <f t="shared" si="158"/>
        <v/>
      </c>
      <c r="Z323" s="83" t="str">
        <f t="shared" si="159"/>
        <v/>
      </c>
      <c r="AA323" s="65" t="str">
        <f t="shared" si="160"/>
        <v/>
      </c>
      <c r="AB323" s="65" t="str">
        <f t="shared" si="161"/>
        <v/>
      </c>
      <c r="AC323" s="65" t="str">
        <f t="shared" si="162"/>
        <v/>
      </c>
      <c r="AD323" s="84" t="str">
        <f t="shared" si="163"/>
        <v/>
      </c>
      <c r="AE323" s="85" t="str">
        <f t="shared" si="164"/>
        <v/>
      </c>
      <c r="AF323" s="85" t="str">
        <f t="shared" si="165"/>
        <v/>
      </c>
      <c r="AG323" s="86" t="str">
        <f t="shared" si="166"/>
        <v/>
      </c>
      <c r="AH323" s="87" t="str">
        <f t="shared" si="167"/>
        <v/>
      </c>
      <c r="AI323" s="84" t="str">
        <f t="shared" si="168"/>
        <v/>
      </c>
      <c r="AJ323" s="84" t="str">
        <f t="shared" si="169"/>
        <v/>
      </c>
      <c r="AK323" s="88" t="str">
        <f t="shared" si="170"/>
        <v/>
      </c>
      <c r="AL323" s="65" t="str">
        <f t="shared" si="171"/>
        <v/>
      </c>
      <c r="AM323" s="84" t="str">
        <f t="shared" si="172"/>
        <v/>
      </c>
      <c r="AN323" s="85" t="str">
        <f t="shared" si="173"/>
        <v/>
      </c>
      <c r="AO323" s="85" t="str">
        <f t="shared" si="174"/>
        <v/>
      </c>
      <c r="AP323" s="86" t="str">
        <f t="shared" si="175"/>
        <v/>
      </c>
    </row>
    <row r="324" spans="1:42" s="76" customFormat="1" x14ac:dyDescent="0.25">
      <c r="A324" s="78">
        <f t="shared" si="150"/>
        <v>318</v>
      </c>
      <c r="B324" s="79"/>
      <c r="C324" s="79"/>
      <c r="D324" s="61"/>
      <c r="E324" s="180" t="str">
        <f>_xlfn.IFNA(HLOOKUP(TEXT(C324,"#"),Table_Conduit[#All],2,FALSE),"")</f>
        <v/>
      </c>
      <c r="F324" s="63" t="str">
        <f t="shared" si="151"/>
        <v/>
      </c>
      <c r="G324" s="61"/>
      <c r="H324" s="180" t="str">
        <f>_xlfn.IFNA(IF(HLOOKUP(TEXT(C324,"#"),Table_BoxMaterial[#All],2,FALSE)=0,"",HLOOKUP(TEXT(C324,"#"),Table_BoxMaterial[#All],2,FALSE)),"")</f>
        <v/>
      </c>
      <c r="I324" s="183" t="str">
        <f>_xlfn.IFNA(HLOOKUP(TEXT(C324,"#"),Table_MountingKits[#All],2,FALSE),"")</f>
        <v/>
      </c>
      <c r="J324" s="183" t="str">
        <f>_xlfn.IFNA(HLOOKUP(H324,Table_BoxColors[#All],2,FALSE),"")</f>
        <v/>
      </c>
      <c r="K324" s="61" t="str">
        <f t="shared" si="152"/>
        <v/>
      </c>
      <c r="L324" s="64" t="str">
        <f t="shared" si="153"/>
        <v/>
      </c>
      <c r="M324" s="185" t="str">
        <f>_xlfn.IFNA("E-"&amp;VLOOKUP(C324,Table_PN_DeviceType[],2,TRUE),"")&amp;IF(D324&lt;&gt;"",IF(D324&gt;99,D324,IF(D324&gt;9,"0"&amp;D324,"00"&amp;D324))&amp;VLOOKUP(E324,Table_PN_ConduitSize[],2,FALSE)&amp;VLOOKUP(F324,Table_PN_ConduitColor[],2,FALSE)&amp;IF(G324&lt;10,"0"&amp;G324,G324)&amp;VLOOKUP(H324,Table_PN_BoxMaterial[],2,FALSE)&amp;IF(I324&lt;&gt;"",VLOOKUP(I324,Table_PN_MountingKit[],2,FALSE)&amp;IF(OR(J324="Yes"),VLOOKUP(F324,Table_PN_BoxColor[],2,FALSE),"")&amp;VLOOKUP(K324,Table_PN_CircuitBreaker[],2,FALSE),""),"")</f>
        <v/>
      </c>
      <c r="N324" s="65"/>
      <c r="O324" s="65"/>
      <c r="P324" s="65"/>
      <c r="Q324" s="65"/>
      <c r="R324" s="65"/>
      <c r="S324" s="170" t="str">
        <f>IFERROR(VLOOKUP(C324,Table_DevicePN[],2,FALSE),"")</f>
        <v/>
      </c>
      <c r="T324" s="66" t="str">
        <f t="shared" si="154"/>
        <v/>
      </c>
      <c r="U324" s="80"/>
      <c r="V324" s="81" t="str">
        <f t="shared" si="155"/>
        <v/>
      </c>
      <c r="W324" s="65" t="str">
        <f t="shared" si="156"/>
        <v/>
      </c>
      <c r="X324" s="65" t="str">
        <f t="shared" si="157"/>
        <v/>
      </c>
      <c r="Y324" s="82" t="str">
        <f t="shared" si="158"/>
        <v/>
      </c>
      <c r="Z324" s="83" t="str">
        <f t="shared" si="159"/>
        <v/>
      </c>
      <c r="AA324" s="65" t="str">
        <f t="shared" si="160"/>
        <v/>
      </c>
      <c r="AB324" s="65" t="str">
        <f t="shared" si="161"/>
        <v/>
      </c>
      <c r="AC324" s="65" t="str">
        <f t="shared" si="162"/>
        <v/>
      </c>
      <c r="AD324" s="84" t="str">
        <f t="shared" si="163"/>
        <v/>
      </c>
      <c r="AE324" s="85" t="str">
        <f t="shared" si="164"/>
        <v/>
      </c>
      <c r="AF324" s="85" t="str">
        <f t="shared" si="165"/>
        <v/>
      </c>
      <c r="AG324" s="86" t="str">
        <f t="shared" si="166"/>
        <v/>
      </c>
      <c r="AH324" s="87" t="str">
        <f t="shared" si="167"/>
        <v/>
      </c>
      <c r="AI324" s="84" t="str">
        <f t="shared" si="168"/>
        <v/>
      </c>
      <c r="AJ324" s="84" t="str">
        <f t="shared" si="169"/>
        <v/>
      </c>
      <c r="AK324" s="88" t="str">
        <f t="shared" si="170"/>
        <v/>
      </c>
      <c r="AL324" s="65" t="str">
        <f t="shared" si="171"/>
        <v/>
      </c>
      <c r="AM324" s="84" t="str">
        <f t="shared" si="172"/>
        <v/>
      </c>
      <c r="AN324" s="85" t="str">
        <f t="shared" si="173"/>
        <v/>
      </c>
      <c r="AO324" s="85" t="str">
        <f t="shared" si="174"/>
        <v/>
      </c>
      <c r="AP324" s="86" t="str">
        <f t="shared" si="175"/>
        <v/>
      </c>
    </row>
    <row r="325" spans="1:42" s="76" customFormat="1" x14ac:dyDescent="0.25">
      <c r="A325" s="78">
        <f t="shared" si="150"/>
        <v>319</v>
      </c>
      <c r="B325" s="79"/>
      <c r="C325" s="79"/>
      <c r="D325" s="61"/>
      <c r="E325" s="180" t="str">
        <f>_xlfn.IFNA(HLOOKUP(TEXT(C325,"#"),Table_Conduit[#All],2,FALSE),"")</f>
        <v/>
      </c>
      <c r="F325" s="63" t="str">
        <f t="shared" si="151"/>
        <v/>
      </c>
      <c r="G325" s="61"/>
      <c r="H325" s="180" t="str">
        <f>_xlfn.IFNA(IF(HLOOKUP(TEXT(C325,"#"),Table_BoxMaterial[#All],2,FALSE)=0,"",HLOOKUP(TEXT(C325,"#"),Table_BoxMaterial[#All],2,FALSE)),"")</f>
        <v/>
      </c>
      <c r="I325" s="183" t="str">
        <f>_xlfn.IFNA(HLOOKUP(TEXT(C325,"#"),Table_MountingKits[#All],2,FALSE),"")</f>
        <v/>
      </c>
      <c r="J325" s="183" t="str">
        <f>_xlfn.IFNA(HLOOKUP(H325,Table_BoxColors[#All],2,FALSE),"")</f>
        <v/>
      </c>
      <c r="K325" s="61" t="str">
        <f t="shared" si="152"/>
        <v/>
      </c>
      <c r="L325" s="64" t="str">
        <f t="shared" si="153"/>
        <v/>
      </c>
      <c r="M325" s="185" t="str">
        <f>_xlfn.IFNA("E-"&amp;VLOOKUP(C325,Table_PN_DeviceType[],2,TRUE),"")&amp;IF(D325&lt;&gt;"",IF(D325&gt;99,D325,IF(D325&gt;9,"0"&amp;D325,"00"&amp;D325))&amp;VLOOKUP(E325,Table_PN_ConduitSize[],2,FALSE)&amp;VLOOKUP(F325,Table_PN_ConduitColor[],2,FALSE)&amp;IF(G325&lt;10,"0"&amp;G325,G325)&amp;VLOOKUP(H325,Table_PN_BoxMaterial[],2,FALSE)&amp;IF(I325&lt;&gt;"",VLOOKUP(I325,Table_PN_MountingKit[],2,FALSE)&amp;IF(OR(J325="Yes"),VLOOKUP(F325,Table_PN_BoxColor[],2,FALSE),"")&amp;VLOOKUP(K325,Table_PN_CircuitBreaker[],2,FALSE),""),"")</f>
        <v/>
      </c>
      <c r="N325" s="65"/>
      <c r="O325" s="65"/>
      <c r="P325" s="65"/>
      <c r="Q325" s="65"/>
      <c r="R325" s="65"/>
      <c r="S325" s="170" t="str">
        <f>IFERROR(VLOOKUP(C325,Table_DevicePN[],2,FALSE),"")</f>
        <v/>
      </c>
      <c r="T325" s="66" t="str">
        <f t="shared" si="154"/>
        <v/>
      </c>
      <c r="U325" s="80"/>
      <c r="V325" s="81" t="str">
        <f t="shared" si="155"/>
        <v/>
      </c>
      <c r="W325" s="65" t="str">
        <f t="shared" si="156"/>
        <v/>
      </c>
      <c r="X325" s="65" t="str">
        <f t="shared" si="157"/>
        <v/>
      </c>
      <c r="Y325" s="82" t="str">
        <f t="shared" si="158"/>
        <v/>
      </c>
      <c r="Z325" s="83" t="str">
        <f t="shared" si="159"/>
        <v/>
      </c>
      <c r="AA325" s="65" t="str">
        <f t="shared" si="160"/>
        <v/>
      </c>
      <c r="AB325" s="65" t="str">
        <f t="shared" si="161"/>
        <v/>
      </c>
      <c r="AC325" s="65" t="str">
        <f t="shared" si="162"/>
        <v/>
      </c>
      <c r="AD325" s="84" t="str">
        <f t="shared" si="163"/>
        <v/>
      </c>
      <c r="AE325" s="85" t="str">
        <f t="shared" si="164"/>
        <v/>
      </c>
      <c r="AF325" s="85" t="str">
        <f t="shared" si="165"/>
        <v/>
      </c>
      <c r="AG325" s="86" t="str">
        <f t="shared" si="166"/>
        <v/>
      </c>
      <c r="AH325" s="87" t="str">
        <f t="shared" si="167"/>
        <v/>
      </c>
      <c r="AI325" s="84" t="str">
        <f t="shared" si="168"/>
        <v/>
      </c>
      <c r="AJ325" s="84" t="str">
        <f t="shared" si="169"/>
        <v/>
      </c>
      <c r="AK325" s="88" t="str">
        <f t="shared" si="170"/>
        <v/>
      </c>
      <c r="AL325" s="65" t="str">
        <f t="shared" si="171"/>
        <v/>
      </c>
      <c r="AM325" s="84" t="str">
        <f t="shared" si="172"/>
        <v/>
      </c>
      <c r="AN325" s="85" t="str">
        <f t="shared" si="173"/>
        <v/>
      </c>
      <c r="AO325" s="85" t="str">
        <f t="shared" si="174"/>
        <v/>
      </c>
      <c r="AP325" s="86" t="str">
        <f t="shared" si="175"/>
        <v/>
      </c>
    </row>
    <row r="326" spans="1:42" s="76" customFormat="1" x14ac:dyDescent="0.25">
      <c r="A326" s="78">
        <f t="shared" si="150"/>
        <v>320</v>
      </c>
      <c r="B326" s="79"/>
      <c r="C326" s="79"/>
      <c r="D326" s="61"/>
      <c r="E326" s="180" t="str">
        <f>_xlfn.IFNA(HLOOKUP(TEXT(C326,"#"),Table_Conduit[#All],2,FALSE),"")</f>
        <v/>
      </c>
      <c r="F326" s="63" t="str">
        <f t="shared" si="151"/>
        <v/>
      </c>
      <c r="G326" s="61"/>
      <c r="H326" s="180" t="str">
        <f>_xlfn.IFNA(IF(HLOOKUP(TEXT(C326,"#"),Table_BoxMaterial[#All],2,FALSE)=0,"",HLOOKUP(TEXT(C326,"#"),Table_BoxMaterial[#All],2,FALSE)),"")</f>
        <v/>
      </c>
      <c r="I326" s="183" t="str">
        <f>_xlfn.IFNA(HLOOKUP(TEXT(C326,"#"),Table_MountingKits[#All],2,FALSE),"")</f>
        <v/>
      </c>
      <c r="J326" s="183" t="str">
        <f>_xlfn.IFNA(HLOOKUP(H326,Table_BoxColors[#All],2,FALSE),"")</f>
        <v/>
      </c>
      <c r="K326" s="61" t="str">
        <f t="shared" si="152"/>
        <v/>
      </c>
      <c r="L326" s="64" t="str">
        <f t="shared" si="153"/>
        <v/>
      </c>
      <c r="M326" s="185" t="str">
        <f>_xlfn.IFNA("E-"&amp;VLOOKUP(C326,Table_PN_DeviceType[],2,TRUE),"")&amp;IF(D326&lt;&gt;"",IF(D326&gt;99,D326,IF(D326&gt;9,"0"&amp;D326,"00"&amp;D326))&amp;VLOOKUP(E326,Table_PN_ConduitSize[],2,FALSE)&amp;VLOOKUP(F326,Table_PN_ConduitColor[],2,FALSE)&amp;IF(G326&lt;10,"0"&amp;G326,G326)&amp;VLOOKUP(H326,Table_PN_BoxMaterial[],2,FALSE)&amp;IF(I326&lt;&gt;"",VLOOKUP(I326,Table_PN_MountingKit[],2,FALSE)&amp;IF(OR(J326="Yes"),VLOOKUP(F326,Table_PN_BoxColor[],2,FALSE),"")&amp;VLOOKUP(K326,Table_PN_CircuitBreaker[],2,FALSE),""),"")</f>
        <v/>
      </c>
      <c r="N326" s="65"/>
      <c r="O326" s="65"/>
      <c r="P326" s="65"/>
      <c r="Q326" s="65"/>
      <c r="R326" s="65"/>
      <c r="S326" s="170" t="str">
        <f>IFERROR(VLOOKUP(C326,Table_DevicePN[],2,FALSE),"")</f>
        <v/>
      </c>
      <c r="T326" s="66" t="str">
        <f t="shared" si="154"/>
        <v/>
      </c>
      <c r="U326" s="80"/>
      <c r="V326" s="81" t="str">
        <f t="shared" si="155"/>
        <v/>
      </c>
      <c r="W326" s="65" t="str">
        <f t="shared" si="156"/>
        <v/>
      </c>
      <c r="X326" s="65" t="str">
        <f t="shared" si="157"/>
        <v/>
      </c>
      <c r="Y326" s="82" t="str">
        <f t="shared" si="158"/>
        <v/>
      </c>
      <c r="Z326" s="83" t="str">
        <f t="shared" si="159"/>
        <v/>
      </c>
      <c r="AA326" s="65" t="str">
        <f t="shared" si="160"/>
        <v/>
      </c>
      <c r="AB326" s="65" t="str">
        <f t="shared" si="161"/>
        <v/>
      </c>
      <c r="AC326" s="65" t="str">
        <f t="shared" si="162"/>
        <v/>
      </c>
      <c r="AD326" s="84" t="str">
        <f t="shared" si="163"/>
        <v/>
      </c>
      <c r="AE326" s="85" t="str">
        <f t="shared" si="164"/>
        <v/>
      </c>
      <c r="AF326" s="85" t="str">
        <f t="shared" si="165"/>
        <v/>
      </c>
      <c r="AG326" s="86" t="str">
        <f t="shared" si="166"/>
        <v/>
      </c>
      <c r="AH326" s="87" t="str">
        <f t="shared" si="167"/>
        <v/>
      </c>
      <c r="AI326" s="84" t="str">
        <f t="shared" si="168"/>
        <v/>
      </c>
      <c r="AJ326" s="84" t="str">
        <f t="shared" si="169"/>
        <v/>
      </c>
      <c r="AK326" s="88" t="str">
        <f t="shared" si="170"/>
        <v/>
      </c>
      <c r="AL326" s="65" t="str">
        <f t="shared" si="171"/>
        <v/>
      </c>
      <c r="AM326" s="84" t="str">
        <f t="shared" si="172"/>
        <v/>
      </c>
      <c r="AN326" s="85" t="str">
        <f t="shared" si="173"/>
        <v/>
      </c>
      <c r="AO326" s="85" t="str">
        <f t="shared" si="174"/>
        <v/>
      </c>
      <c r="AP326" s="86" t="str">
        <f t="shared" si="175"/>
        <v/>
      </c>
    </row>
    <row r="327" spans="1:42" s="76" customFormat="1" x14ac:dyDescent="0.25">
      <c r="A327" s="78">
        <f t="shared" si="150"/>
        <v>321</v>
      </c>
      <c r="B327" s="79"/>
      <c r="C327" s="79"/>
      <c r="D327" s="61"/>
      <c r="E327" s="180" t="str">
        <f>_xlfn.IFNA(HLOOKUP(TEXT(C327,"#"),Table_Conduit[#All],2,FALSE),"")</f>
        <v/>
      </c>
      <c r="F327" s="63" t="str">
        <f t="shared" si="151"/>
        <v/>
      </c>
      <c r="G327" s="61"/>
      <c r="H327" s="180" t="str">
        <f>_xlfn.IFNA(IF(HLOOKUP(TEXT(C327,"#"),Table_BoxMaterial[#All],2,FALSE)=0,"",HLOOKUP(TEXT(C327,"#"),Table_BoxMaterial[#All],2,FALSE)),"")</f>
        <v/>
      </c>
      <c r="I327" s="183" t="str">
        <f>_xlfn.IFNA(HLOOKUP(TEXT(C327,"#"),Table_MountingKits[#All],2,FALSE),"")</f>
        <v/>
      </c>
      <c r="J327" s="183" t="str">
        <f>_xlfn.IFNA(HLOOKUP(H327,Table_BoxColors[#All],2,FALSE),"")</f>
        <v/>
      </c>
      <c r="K327" s="61" t="str">
        <f t="shared" si="152"/>
        <v/>
      </c>
      <c r="L327" s="64" t="str">
        <f t="shared" si="153"/>
        <v/>
      </c>
      <c r="M327" s="185" t="str">
        <f>_xlfn.IFNA("E-"&amp;VLOOKUP(C327,Table_PN_DeviceType[],2,TRUE),"")&amp;IF(D327&lt;&gt;"",IF(D327&gt;99,D327,IF(D327&gt;9,"0"&amp;D327,"00"&amp;D327))&amp;VLOOKUP(E327,Table_PN_ConduitSize[],2,FALSE)&amp;VLOOKUP(F327,Table_PN_ConduitColor[],2,FALSE)&amp;IF(G327&lt;10,"0"&amp;G327,G327)&amp;VLOOKUP(H327,Table_PN_BoxMaterial[],2,FALSE)&amp;IF(I327&lt;&gt;"",VLOOKUP(I327,Table_PN_MountingKit[],2,FALSE)&amp;IF(OR(J327="Yes"),VLOOKUP(F327,Table_PN_BoxColor[],2,FALSE),"")&amp;VLOOKUP(K327,Table_PN_CircuitBreaker[],2,FALSE),""),"")</f>
        <v/>
      </c>
      <c r="N327" s="65"/>
      <c r="O327" s="65"/>
      <c r="P327" s="65"/>
      <c r="Q327" s="65"/>
      <c r="R327" s="65"/>
      <c r="S327" s="170" t="str">
        <f>IFERROR(VLOOKUP(C327,Table_DevicePN[],2,FALSE),"")</f>
        <v/>
      </c>
      <c r="T327" s="66" t="str">
        <f t="shared" si="154"/>
        <v/>
      </c>
      <c r="U327" s="80"/>
      <c r="V327" s="81" t="str">
        <f t="shared" si="155"/>
        <v/>
      </c>
      <c r="W327" s="65" t="str">
        <f t="shared" si="156"/>
        <v/>
      </c>
      <c r="X327" s="65" t="str">
        <f t="shared" si="157"/>
        <v/>
      </c>
      <c r="Y327" s="82" t="str">
        <f t="shared" si="158"/>
        <v/>
      </c>
      <c r="Z327" s="83" t="str">
        <f t="shared" si="159"/>
        <v/>
      </c>
      <c r="AA327" s="65" t="str">
        <f t="shared" si="160"/>
        <v/>
      </c>
      <c r="AB327" s="65" t="str">
        <f t="shared" si="161"/>
        <v/>
      </c>
      <c r="AC327" s="65" t="str">
        <f t="shared" si="162"/>
        <v/>
      </c>
      <c r="AD327" s="84" t="str">
        <f t="shared" si="163"/>
        <v/>
      </c>
      <c r="AE327" s="85" t="str">
        <f t="shared" si="164"/>
        <v/>
      </c>
      <c r="AF327" s="85" t="str">
        <f t="shared" si="165"/>
        <v/>
      </c>
      <c r="AG327" s="86" t="str">
        <f t="shared" si="166"/>
        <v/>
      </c>
      <c r="AH327" s="87" t="str">
        <f t="shared" si="167"/>
        <v/>
      </c>
      <c r="AI327" s="84" t="str">
        <f t="shared" si="168"/>
        <v/>
      </c>
      <c r="AJ327" s="84" t="str">
        <f t="shared" si="169"/>
        <v/>
      </c>
      <c r="AK327" s="88" t="str">
        <f t="shared" si="170"/>
        <v/>
      </c>
      <c r="AL327" s="65" t="str">
        <f t="shared" si="171"/>
        <v/>
      </c>
      <c r="AM327" s="84" t="str">
        <f t="shared" si="172"/>
        <v/>
      </c>
      <c r="AN327" s="85" t="str">
        <f t="shared" si="173"/>
        <v/>
      </c>
      <c r="AO327" s="85" t="str">
        <f t="shared" si="174"/>
        <v/>
      </c>
      <c r="AP327" s="86" t="str">
        <f t="shared" si="175"/>
        <v/>
      </c>
    </row>
    <row r="328" spans="1:42" s="76" customFormat="1" x14ac:dyDescent="0.25">
      <c r="A328" s="78">
        <f t="shared" ref="A328:A391" si="176">ROW()-6</f>
        <v>322</v>
      </c>
      <c r="B328" s="79"/>
      <c r="C328" s="79"/>
      <c r="D328" s="61"/>
      <c r="E328" s="180" t="str">
        <f>_xlfn.IFNA(HLOOKUP(TEXT(C328,"#"),Table_Conduit[#All],2,FALSE),"")</f>
        <v/>
      </c>
      <c r="F328" s="63" t="str">
        <f t="shared" si="151"/>
        <v/>
      </c>
      <c r="G328" s="61"/>
      <c r="H328" s="180" t="str">
        <f>_xlfn.IFNA(IF(HLOOKUP(TEXT(C328,"#"),Table_BoxMaterial[#All],2,FALSE)=0,"",HLOOKUP(TEXT(C328,"#"),Table_BoxMaterial[#All],2,FALSE)),"")</f>
        <v/>
      </c>
      <c r="I328" s="183" t="str">
        <f>_xlfn.IFNA(HLOOKUP(TEXT(C328,"#"),Table_MountingKits[#All],2,FALSE),"")</f>
        <v/>
      </c>
      <c r="J328" s="183" t="str">
        <f>_xlfn.IFNA(HLOOKUP(H328,Table_BoxColors[#All],2,FALSE),"")</f>
        <v/>
      </c>
      <c r="K328" s="61" t="str">
        <f t="shared" si="152"/>
        <v/>
      </c>
      <c r="L328" s="64" t="str">
        <f t="shared" si="153"/>
        <v/>
      </c>
      <c r="M328" s="185" t="str">
        <f>_xlfn.IFNA("E-"&amp;VLOOKUP(C328,Table_PN_DeviceType[],2,TRUE),"")&amp;IF(D328&lt;&gt;"",IF(D328&gt;99,D328,IF(D328&gt;9,"0"&amp;D328,"00"&amp;D328))&amp;VLOOKUP(E328,Table_PN_ConduitSize[],2,FALSE)&amp;VLOOKUP(F328,Table_PN_ConduitColor[],2,FALSE)&amp;IF(G328&lt;10,"0"&amp;G328,G328)&amp;VLOOKUP(H328,Table_PN_BoxMaterial[],2,FALSE)&amp;IF(I328&lt;&gt;"",VLOOKUP(I328,Table_PN_MountingKit[],2,FALSE)&amp;IF(OR(J328="Yes"),VLOOKUP(F328,Table_PN_BoxColor[],2,FALSE),"")&amp;VLOOKUP(K328,Table_PN_CircuitBreaker[],2,FALSE),""),"")</f>
        <v/>
      </c>
      <c r="N328" s="65"/>
      <c r="O328" s="65"/>
      <c r="P328" s="65"/>
      <c r="Q328" s="65"/>
      <c r="R328" s="65"/>
      <c r="S328" s="170" t="str">
        <f>IFERROR(VLOOKUP(C328,Table_DevicePN[],2,FALSE),"")</f>
        <v/>
      </c>
      <c r="T328" s="66" t="str">
        <f t="shared" si="154"/>
        <v/>
      </c>
      <c r="U328" s="80"/>
      <c r="V328" s="81" t="str">
        <f t="shared" si="155"/>
        <v/>
      </c>
      <c r="W328" s="65" t="str">
        <f t="shared" si="156"/>
        <v/>
      </c>
      <c r="X328" s="65" t="str">
        <f t="shared" si="157"/>
        <v/>
      </c>
      <c r="Y328" s="82" t="str">
        <f t="shared" si="158"/>
        <v/>
      </c>
      <c r="Z328" s="83" t="str">
        <f t="shared" si="159"/>
        <v/>
      </c>
      <c r="AA328" s="65" t="str">
        <f t="shared" si="160"/>
        <v/>
      </c>
      <c r="AB328" s="65" t="str">
        <f t="shared" si="161"/>
        <v/>
      </c>
      <c r="AC328" s="65" t="str">
        <f t="shared" si="162"/>
        <v/>
      </c>
      <c r="AD328" s="84" t="str">
        <f t="shared" si="163"/>
        <v/>
      </c>
      <c r="AE328" s="85" t="str">
        <f t="shared" si="164"/>
        <v/>
      </c>
      <c r="AF328" s="85" t="str">
        <f t="shared" si="165"/>
        <v/>
      </c>
      <c r="AG328" s="86" t="str">
        <f t="shared" si="166"/>
        <v/>
      </c>
      <c r="AH328" s="87" t="str">
        <f t="shared" si="167"/>
        <v/>
      </c>
      <c r="AI328" s="84" t="str">
        <f t="shared" si="168"/>
        <v/>
      </c>
      <c r="AJ328" s="84" t="str">
        <f t="shared" si="169"/>
        <v/>
      </c>
      <c r="AK328" s="88" t="str">
        <f t="shared" si="170"/>
        <v/>
      </c>
      <c r="AL328" s="65" t="str">
        <f t="shared" si="171"/>
        <v/>
      </c>
      <c r="AM328" s="84" t="str">
        <f t="shared" si="172"/>
        <v/>
      </c>
      <c r="AN328" s="85" t="str">
        <f t="shared" si="173"/>
        <v/>
      </c>
      <c r="AO328" s="85" t="str">
        <f t="shared" si="174"/>
        <v/>
      </c>
      <c r="AP328" s="86" t="str">
        <f t="shared" si="175"/>
        <v/>
      </c>
    </row>
    <row r="329" spans="1:42" s="76" customFormat="1" x14ac:dyDescent="0.25">
      <c r="A329" s="78">
        <f t="shared" si="176"/>
        <v>323</v>
      </c>
      <c r="B329" s="79"/>
      <c r="C329" s="79"/>
      <c r="D329" s="61"/>
      <c r="E329" s="180" t="str">
        <f>_xlfn.IFNA(HLOOKUP(TEXT(C329,"#"),Table_Conduit[#All],2,FALSE),"")</f>
        <v/>
      </c>
      <c r="F329" s="63" t="str">
        <f t="shared" si="151"/>
        <v/>
      </c>
      <c r="G329" s="61"/>
      <c r="H329" s="180" t="str">
        <f>_xlfn.IFNA(IF(HLOOKUP(TEXT(C329,"#"),Table_BoxMaterial[#All],2,FALSE)=0,"",HLOOKUP(TEXT(C329,"#"),Table_BoxMaterial[#All],2,FALSE)),"")</f>
        <v/>
      </c>
      <c r="I329" s="183" t="str">
        <f>_xlfn.IFNA(HLOOKUP(TEXT(C329,"#"),Table_MountingKits[#All],2,FALSE),"")</f>
        <v/>
      </c>
      <c r="J329" s="183" t="str">
        <f>_xlfn.IFNA(HLOOKUP(H329,Table_BoxColors[#All],2,FALSE),"")</f>
        <v/>
      </c>
      <c r="K329" s="61" t="str">
        <f t="shared" si="152"/>
        <v/>
      </c>
      <c r="L329" s="64" t="str">
        <f t="shared" si="153"/>
        <v/>
      </c>
      <c r="M329" s="185" t="str">
        <f>_xlfn.IFNA("E-"&amp;VLOOKUP(C329,Table_PN_DeviceType[],2,TRUE),"")&amp;IF(D329&lt;&gt;"",IF(D329&gt;99,D329,IF(D329&gt;9,"0"&amp;D329,"00"&amp;D329))&amp;VLOOKUP(E329,Table_PN_ConduitSize[],2,FALSE)&amp;VLOOKUP(F329,Table_PN_ConduitColor[],2,FALSE)&amp;IF(G329&lt;10,"0"&amp;G329,G329)&amp;VLOOKUP(H329,Table_PN_BoxMaterial[],2,FALSE)&amp;IF(I329&lt;&gt;"",VLOOKUP(I329,Table_PN_MountingKit[],2,FALSE)&amp;IF(OR(J329="Yes"),VLOOKUP(F329,Table_PN_BoxColor[],2,FALSE),"")&amp;VLOOKUP(K329,Table_PN_CircuitBreaker[],2,FALSE),""),"")</f>
        <v/>
      </c>
      <c r="N329" s="65"/>
      <c r="O329" s="65"/>
      <c r="P329" s="65"/>
      <c r="Q329" s="65"/>
      <c r="R329" s="65"/>
      <c r="S329" s="170" t="str">
        <f>IFERROR(VLOOKUP(C329,Table_DevicePN[],2,FALSE),"")</f>
        <v/>
      </c>
      <c r="T329" s="66" t="str">
        <f t="shared" si="154"/>
        <v/>
      </c>
      <c r="U329" s="80"/>
      <c r="V329" s="81" t="str">
        <f t="shared" si="155"/>
        <v/>
      </c>
      <c r="W329" s="65" t="str">
        <f t="shared" si="156"/>
        <v/>
      </c>
      <c r="X329" s="65" t="str">
        <f t="shared" si="157"/>
        <v/>
      </c>
      <c r="Y329" s="82" t="str">
        <f t="shared" si="158"/>
        <v/>
      </c>
      <c r="Z329" s="83" t="str">
        <f t="shared" si="159"/>
        <v/>
      </c>
      <c r="AA329" s="65" t="str">
        <f t="shared" si="160"/>
        <v/>
      </c>
      <c r="AB329" s="65" t="str">
        <f t="shared" si="161"/>
        <v/>
      </c>
      <c r="AC329" s="65" t="str">
        <f t="shared" si="162"/>
        <v/>
      </c>
      <c r="AD329" s="84" t="str">
        <f t="shared" si="163"/>
        <v/>
      </c>
      <c r="AE329" s="85" t="str">
        <f t="shared" si="164"/>
        <v/>
      </c>
      <c r="AF329" s="85" t="str">
        <f t="shared" si="165"/>
        <v/>
      </c>
      <c r="AG329" s="86" t="str">
        <f t="shared" si="166"/>
        <v/>
      </c>
      <c r="AH329" s="87" t="str">
        <f t="shared" si="167"/>
        <v/>
      </c>
      <c r="AI329" s="84" t="str">
        <f t="shared" si="168"/>
        <v/>
      </c>
      <c r="AJ329" s="84" t="str">
        <f t="shared" si="169"/>
        <v/>
      </c>
      <c r="AK329" s="88" t="str">
        <f t="shared" si="170"/>
        <v/>
      </c>
      <c r="AL329" s="65" t="str">
        <f t="shared" si="171"/>
        <v/>
      </c>
      <c r="AM329" s="84" t="str">
        <f t="shared" si="172"/>
        <v/>
      </c>
      <c r="AN329" s="85" t="str">
        <f t="shared" si="173"/>
        <v/>
      </c>
      <c r="AO329" s="85" t="str">
        <f t="shared" si="174"/>
        <v/>
      </c>
      <c r="AP329" s="86" t="str">
        <f t="shared" si="175"/>
        <v/>
      </c>
    </row>
    <row r="330" spans="1:42" s="76" customFormat="1" x14ac:dyDescent="0.25">
      <c r="A330" s="78">
        <f t="shared" si="176"/>
        <v>324</v>
      </c>
      <c r="B330" s="79"/>
      <c r="C330" s="79"/>
      <c r="D330" s="61"/>
      <c r="E330" s="180" t="str">
        <f>_xlfn.IFNA(HLOOKUP(TEXT(C330,"#"),Table_Conduit[#All],2,FALSE),"")</f>
        <v/>
      </c>
      <c r="F330" s="63" t="str">
        <f t="shared" si="151"/>
        <v/>
      </c>
      <c r="G330" s="61"/>
      <c r="H330" s="180" t="str">
        <f>_xlfn.IFNA(IF(HLOOKUP(TEXT(C330,"#"),Table_BoxMaterial[#All],2,FALSE)=0,"",HLOOKUP(TEXT(C330,"#"),Table_BoxMaterial[#All],2,FALSE)),"")</f>
        <v/>
      </c>
      <c r="I330" s="183" t="str">
        <f>_xlfn.IFNA(HLOOKUP(TEXT(C330,"#"),Table_MountingKits[#All],2,FALSE),"")</f>
        <v/>
      </c>
      <c r="J330" s="183" t="str">
        <f>_xlfn.IFNA(HLOOKUP(H330,Table_BoxColors[#All],2,FALSE),"")</f>
        <v/>
      </c>
      <c r="K330" s="61" t="str">
        <f t="shared" si="152"/>
        <v/>
      </c>
      <c r="L330" s="64" t="str">
        <f t="shared" si="153"/>
        <v/>
      </c>
      <c r="M330" s="185" t="str">
        <f>_xlfn.IFNA("E-"&amp;VLOOKUP(C330,Table_PN_DeviceType[],2,TRUE),"")&amp;IF(D330&lt;&gt;"",IF(D330&gt;99,D330,IF(D330&gt;9,"0"&amp;D330,"00"&amp;D330))&amp;VLOOKUP(E330,Table_PN_ConduitSize[],2,FALSE)&amp;VLOOKUP(F330,Table_PN_ConduitColor[],2,FALSE)&amp;IF(G330&lt;10,"0"&amp;G330,G330)&amp;VLOOKUP(H330,Table_PN_BoxMaterial[],2,FALSE)&amp;IF(I330&lt;&gt;"",VLOOKUP(I330,Table_PN_MountingKit[],2,FALSE)&amp;IF(OR(J330="Yes"),VLOOKUP(F330,Table_PN_BoxColor[],2,FALSE),"")&amp;VLOOKUP(K330,Table_PN_CircuitBreaker[],2,FALSE),""),"")</f>
        <v/>
      </c>
      <c r="N330" s="65"/>
      <c r="O330" s="65"/>
      <c r="P330" s="65"/>
      <c r="Q330" s="65"/>
      <c r="R330" s="65"/>
      <c r="S330" s="170" t="str">
        <f>IFERROR(VLOOKUP(C330,Table_DevicePN[],2,FALSE),"")</f>
        <v/>
      </c>
      <c r="T330" s="66" t="str">
        <f t="shared" si="154"/>
        <v/>
      </c>
      <c r="U330" s="80"/>
      <c r="V330" s="81" t="str">
        <f t="shared" si="155"/>
        <v/>
      </c>
      <c r="W330" s="65" t="str">
        <f t="shared" si="156"/>
        <v/>
      </c>
      <c r="X330" s="65" t="str">
        <f t="shared" si="157"/>
        <v/>
      </c>
      <c r="Y330" s="82" t="str">
        <f t="shared" si="158"/>
        <v/>
      </c>
      <c r="Z330" s="83" t="str">
        <f t="shared" si="159"/>
        <v/>
      </c>
      <c r="AA330" s="65" t="str">
        <f t="shared" si="160"/>
        <v/>
      </c>
      <c r="AB330" s="65" t="str">
        <f t="shared" si="161"/>
        <v/>
      </c>
      <c r="AC330" s="65" t="str">
        <f t="shared" si="162"/>
        <v/>
      </c>
      <c r="AD330" s="84" t="str">
        <f t="shared" si="163"/>
        <v/>
      </c>
      <c r="AE330" s="85" t="str">
        <f t="shared" si="164"/>
        <v/>
      </c>
      <c r="AF330" s="85" t="str">
        <f t="shared" si="165"/>
        <v/>
      </c>
      <c r="AG330" s="86" t="str">
        <f t="shared" si="166"/>
        <v/>
      </c>
      <c r="AH330" s="87" t="str">
        <f t="shared" si="167"/>
        <v/>
      </c>
      <c r="AI330" s="84" t="str">
        <f t="shared" si="168"/>
        <v/>
      </c>
      <c r="AJ330" s="84" t="str">
        <f t="shared" si="169"/>
        <v/>
      </c>
      <c r="AK330" s="88" t="str">
        <f t="shared" si="170"/>
        <v/>
      </c>
      <c r="AL330" s="65" t="str">
        <f t="shared" si="171"/>
        <v/>
      </c>
      <c r="AM330" s="84" t="str">
        <f t="shared" si="172"/>
        <v/>
      </c>
      <c r="AN330" s="85" t="str">
        <f t="shared" si="173"/>
        <v/>
      </c>
      <c r="AO330" s="85" t="str">
        <f t="shared" si="174"/>
        <v/>
      </c>
      <c r="AP330" s="86" t="str">
        <f t="shared" si="175"/>
        <v/>
      </c>
    </row>
    <row r="331" spans="1:42" s="76" customFormat="1" x14ac:dyDescent="0.25">
      <c r="A331" s="78">
        <f t="shared" si="176"/>
        <v>325</v>
      </c>
      <c r="B331" s="79"/>
      <c r="C331" s="79"/>
      <c r="D331" s="61"/>
      <c r="E331" s="180" t="str">
        <f>_xlfn.IFNA(HLOOKUP(TEXT(C331,"#"),Table_Conduit[#All],2,FALSE),"")</f>
        <v/>
      </c>
      <c r="F331" s="63" t="str">
        <f t="shared" ref="F331:F394" si="177">IF(C331&lt;&gt;"","BLACK","")</f>
        <v/>
      </c>
      <c r="G331" s="61"/>
      <c r="H331" s="180" t="str">
        <f>_xlfn.IFNA(IF(HLOOKUP(TEXT(C331,"#"),Table_BoxMaterial[#All],2,FALSE)=0,"",HLOOKUP(TEXT(C331,"#"),Table_BoxMaterial[#All],2,FALSE)),"")</f>
        <v/>
      </c>
      <c r="I331" s="183" t="str">
        <f>_xlfn.IFNA(HLOOKUP(TEXT(C331,"#"),Table_MountingKits[#All],2,FALSE),"")</f>
        <v/>
      </c>
      <c r="J331" s="183" t="str">
        <f>_xlfn.IFNA(HLOOKUP(H331,Table_BoxColors[#All],2,FALSE),"")</f>
        <v/>
      </c>
      <c r="K331" s="61" t="str">
        <f t="shared" ref="K331:K394" si="178">IF(C331&lt;&gt;"","No","")</f>
        <v/>
      </c>
      <c r="L331" s="64" t="str">
        <f t="shared" ref="L331:L394" si="179">IF(C331&lt;&gt;"",1,"")</f>
        <v/>
      </c>
      <c r="M331" s="185" t="str">
        <f>_xlfn.IFNA("E-"&amp;VLOOKUP(C331,Table_PN_DeviceType[],2,TRUE),"")&amp;IF(D331&lt;&gt;"",IF(D331&gt;99,D331,IF(D331&gt;9,"0"&amp;D331,"00"&amp;D331))&amp;VLOOKUP(E331,Table_PN_ConduitSize[],2,FALSE)&amp;VLOOKUP(F331,Table_PN_ConduitColor[],2,FALSE)&amp;IF(G331&lt;10,"0"&amp;G331,G331)&amp;VLOOKUP(H331,Table_PN_BoxMaterial[],2,FALSE)&amp;IF(I331&lt;&gt;"",VLOOKUP(I331,Table_PN_MountingKit[],2,FALSE)&amp;IF(OR(J331="Yes"),VLOOKUP(F331,Table_PN_BoxColor[],2,FALSE),"")&amp;VLOOKUP(K331,Table_PN_CircuitBreaker[],2,FALSE),""),"")</f>
        <v/>
      </c>
      <c r="N331" s="65"/>
      <c r="O331" s="65"/>
      <c r="P331" s="65"/>
      <c r="Q331" s="65"/>
      <c r="R331" s="65"/>
      <c r="S331" s="170" t="str">
        <f>IFERROR(VLOOKUP(C331,Table_DevicePN[],2,FALSE),"")</f>
        <v/>
      </c>
      <c r="T331" s="66" t="str">
        <f t="shared" ref="T331:T394" si="180">IF(LEN(D331)&gt;0,D331,"")</f>
        <v/>
      </c>
      <c r="U331" s="80"/>
      <c r="V331" s="81" t="str">
        <f t="shared" ref="V331:V394" si="181">IFERROR(VLOOKUP(C331,TechnicalDataLookup,2,FALSE),"")</f>
        <v/>
      </c>
      <c r="W331" s="65" t="str">
        <f t="shared" ref="W331:W394" si="182">IFERROR(VLOOKUP(C331,TechnicalDataLookup,3,FALSE),"")</f>
        <v/>
      </c>
      <c r="X331" s="65" t="str">
        <f t="shared" ref="X331:X394" si="183">IFERROR(VLOOKUP(C331,TechnicalDataLookup,4,FALSE),"")</f>
        <v/>
      </c>
      <c r="Y331" s="82" t="str">
        <f t="shared" ref="Y331:Y394" si="184">IFERROR(VLOOKUP(C331,TechnicalDataLookup,5,FALSE),"")</f>
        <v/>
      </c>
      <c r="Z331" s="83" t="str">
        <f t="shared" ref="Z331:Z394" si="185">IFERROR(VLOOKUP(C331,TechnicalDataLookup,6,FALSE),"")</f>
        <v/>
      </c>
      <c r="AA331" s="65" t="str">
        <f t="shared" ref="AA331:AA394" si="186">IFERROR(VLOOKUP(C331,TechnicalDataLookup,7,FALSE),"")</f>
        <v/>
      </c>
      <c r="AB331" s="65" t="str">
        <f t="shared" ref="AB331:AB394" si="187">IFERROR(VLOOKUP(C331,TechnicalDataLookup,8,FALSE),"")</f>
        <v/>
      </c>
      <c r="AC331" s="65" t="str">
        <f t="shared" ref="AC331:AC394" si="188">IFERROR(VLOOKUP(C331,TechnicalDataLookup,9,FALSE),"")</f>
        <v/>
      </c>
      <c r="AD331" s="84" t="str">
        <f t="shared" ref="AD331:AD394" si="189">IFERROR(VLOOKUP(C331,TechnicalDataLookup,10,FALSE),"")</f>
        <v/>
      </c>
      <c r="AE331" s="85" t="str">
        <f t="shared" ref="AE331:AE394" si="190">IFERROR(VLOOKUP(C331,TechnicalDataLookup,11,FALSE),"")</f>
        <v/>
      </c>
      <c r="AF331" s="85" t="str">
        <f t="shared" ref="AF331:AF394" si="191">IFERROR(VLOOKUP(C331,TechnicalDataLookup,12,FALSE),"")</f>
        <v/>
      </c>
      <c r="AG331" s="86" t="str">
        <f t="shared" ref="AG331:AG394" si="192">IFERROR(VLOOKUP(C331,TechnicalDataLookup,13,FALSE),"")</f>
        <v/>
      </c>
      <c r="AH331" s="87" t="str">
        <f t="shared" ref="AH331:AH394" si="193">IFERROR(VLOOKUP(C331,TechnicalDataLookup,14,FALSE),"")</f>
        <v/>
      </c>
      <c r="AI331" s="84" t="str">
        <f t="shared" ref="AI331:AI394" si="194">IFERROR(VLOOKUP(C331,TechnicalDataLookup,15,FALSE),"")</f>
        <v/>
      </c>
      <c r="AJ331" s="84" t="str">
        <f t="shared" ref="AJ331:AJ394" si="195">IFERROR(VLOOKUP(C331,TechnicalDataLookup,16,FALSE),"")</f>
        <v/>
      </c>
      <c r="AK331" s="88" t="str">
        <f t="shared" ref="AK331:AK394" si="196">IFERROR(VLOOKUP(C331,TechnicalDataLookup,17,FALSE),"")</f>
        <v/>
      </c>
      <c r="AL331" s="65" t="str">
        <f t="shared" ref="AL331:AL394" si="197">IFERROR(VLOOKUP(K331,TechnicalDataLookup,9,FALSE),"")</f>
        <v/>
      </c>
      <c r="AM331" s="84" t="str">
        <f t="shared" ref="AM331:AM394" si="198">IFERROR(VLOOKUP(K331,TechnicalDataLookup,10,FALSE),"")</f>
        <v/>
      </c>
      <c r="AN331" s="85" t="str">
        <f t="shared" ref="AN331:AN394" si="199">IFERROR(VLOOKUP(K331,TechnicalDataLookup,11,FALSE),"")</f>
        <v/>
      </c>
      <c r="AO331" s="85" t="str">
        <f t="shared" ref="AO331:AO394" si="200">IFERROR(VLOOKUP(K331,TechnicalDataLookup,12,FALSE),"")</f>
        <v/>
      </c>
      <c r="AP331" s="86" t="str">
        <f t="shared" ref="AP331:AP394" si="201">IFERROR(VLOOKUP(K331,TechnicalDataLookup,13,FALSE),"")</f>
        <v/>
      </c>
    </row>
    <row r="332" spans="1:42" s="76" customFormat="1" x14ac:dyDescent="0.25">
      <c r="A332" s="78">
        <f t="shared" si="176"/>
        <v>326</v>
      </c>
      <c r="B332" s="79"/>
      <c r="C332" s="79"/>
      <c r="D332" s="61"/>
      <c r="E332" s="180" t="str">
        <f>_xlfn.IFNA(HLOOKUP(TEXT(C332,"#"),Table_Conduit[#All],2,FALSE),"")</f>
        <v/>
      </c>
      <c r="F332" s="63" t="str">
        <f t="shared" si="177"/>
        <v/>
      </c>
      <c r="G332" s="61"/>
      <c r="H332" s="180" t="str">
        <f>_xlfn.IFNA(IF(HLOOKUP(TEXT(C332,"#"),Table_BoxMaterial[#All],2,FALSE)=0,"",HLOOKUP(TEXT(C332,"#"),Table_BoxMaterial[#All],2,FALSE)),"")</f>
        <v/>
      </c>
      <c r="I332" s="183" t="str">
        <f>_xlfn.IFNA(HLOOKUP(TEXT(C332,"#"),Table_MountingKits[#All],2,FALSE),"")</f>
        <v/>
      </c>
      <c r="J332" s="183" t="str">
        <f>_xlfn.IFNA(HLOOKUP(H332,Table_BoxColors[#All],2,FALSE),"")</f>
        <v/>
      </c>
      <c r="K332" s="61" t="str">
        <f t="shared" si="178"/>
        <v/>
      </c>
      <c r="L332" s="64" t="str">
        <f t="shared" si="179"/>
        <v/>
      </c>
      <c r="M332" s="185" t="str">
        <f>_xlfn.IFNA("E-"&amp;VLOOKUP(C332,Table_PN_DeviceType[],2,TRUE),"")&amp;IF(D332&lt;&gt;"",IF(D332&gt;99,D332,IF(D332&gt;9,"0"&amp;D332,"00"&amp;D332))&amp;VLOOKUP(E332,Table_PN_ConduitSize[],2,FALSE)&amp;VLOOKUP(F332,Table_PN_ConduitColor[],2,FALSE)&amp;IF(G332&lt;10,"0"&amp;G332,G332)&amp;VLOOKUP(H332,Table_PN_BoxMaterial[],2,FALSE)&amp;IF(I332&lt;&gt;"",VLOOKUP(I332,Table_PN_MountingKit[],2,FALSE)&amp;IF(OR(J332="Yes"),VLOOKUP(F332,Table_PN_BoxColor[],2,FALSE),"")&amp;VLOOKUP(K332,Table_PN_CircuitBreaker[],2,FALSE),""),"")</f>
        <v/>
      </c>
      <c r="N332" s="65"/>
      <c r="O332" s="65"/>
      <c r="P332" s="65"/>
      <c r="Q332" s="65"/>
      <c r="R332" s="65"/>
      <c r="S332" s="170" t="str">
        <f>IFERROR(VLOOKUP(C332,Table_DevicePN[],2,FALSE),"")</f>
        <v/>
      </c>
      <c r="T332" s="66" t="str">
        <f t="shared" si="180"/>
        <v/>
      </c>
      <c r="U332" s="80"/>
      <c r="V332" s="81" t="str">
        <f t="shared" si="181"/>
        <v/>
      </c>
      <c r="W332" s="65" t="str">
        <f t="shared" si="182"/>
        <v/>
      </c>
      <c r="X332" s="65" t="str">
        <f t="shared" si="183"/>
        <v/>
      </c>
      <c r="Y332" s="82" t="str">
        <f t="shared" si="184"/>
        <v/>
      </c>
      <c r="Z332" s="83" t="str">
        <f t="shared" si="185"/>
        <v/>
      </c>
      <c r="AA332" s="65" t="str">
        <f t="shared" si="186"/>
        <v/>
      </c>
      <c r="AB332" s="65" t="str">
        <f t="shared" si="187"/>
        <v/>
      </c>
      <c r="AC332" s="65" t="str">
        <f t="shared" si="188"/>
        <v/>
      </c>
      <c r="AD332" s="84" t="str">
        <f t="shared" si="189"/>
        <v/>
      </c>
      <c r="AE332" s="85" t="str">
        <f t="shared" si="190"/>
        <v/>
      </c>
      <c r="AF332" s="85" t="str">
        <f t="shared" si="191"/>
        <v/>
      </c>
      <c r="AG332" s="86" t="str">
        <f t="shared" si="192"/>
        <v/>
      </c>
      <c r="AH332" s="87" t="str">
        <f t="shared" si="193"/>
        <v/>
      </c>
      <c r="AI332" s="84" t="str">
        <f t="shared" si="194"/>
        <v/>
      </c>
      <c r="AJ332" s="84" t="str">
        <f t="shared" si="195"/>
        <v/>
      </c>
      <c r="AK332" s="88" t="str">
        <f t="shared" si="196"/>
        <v/>
      </c>
      <c r="AL332" s="65" t="str">
        <f t="shared" si="197"/>
        <v/>
      </c>
      <c r="AM332" s="84" t="str">
        <f t="shared" si="198"/>
        <v/>
      </c>
      <c r="AN332" s="85" t="str">
        <f t="shared" si="199"/>
        <v/>
      </c>
      <c r="AO332" s="85" t="str">
        <f t="shared" si="200"/>
        <v/>
      </c>
      <c r="AP332" s="86" t="str">
        <f t="shared" si="201"/>
        <v/>
      </c>
    </row>
    <row r="333" spans="1:42" s="76" customFormat="1" x14ac:dyDescent="0.25">
      <c r="A333" s="78">
        <f t="shared" si="176"/>
        <v>327</v>
      </c>
      <c r="B333" s="79"/>
      <c r="C333" s="79"/>
      <c r="D333" s="61"/>
      <c r="E333" s="180" t="str">
        <f>_xlfn.IFNA(HLOOKUP(TEXT(C333,"#"),Table_Conduit[#All],2,FALSE),"")</f>
        <v/>
      </c>
      <c r="F333" s="63" t="str">
        <f t="shared" si="177"/>
        <v/>
      </c>
      <c r="G333" s="61"/>
      <c r="H333" s="180" t="str">
        <f>_xlfn.IFNA(IF(HLOOKUP(TEXT(C333,"#"),Table_BoxMaterial[#All],2,FALSE)=0,"",HLOOKUP(TEXT(C333,"#"),Table_BoxMaterial[#All],2,FALSE)),"")</f>
        <v/>
      </c>
      <c r="I333" s="183" t="str">
        <f>_xlfn.IFNA(HLOOKUP(TEXT(C333,"#"),Table_MountingKits[#All],2,FALSE),"")</f>
        <v/>
      </c>
      <c r="J333" s="183" t="str">
        <f>_xlfn.IFNA(HLOOKUP(H333,Table_BoxColors[#All],2,FALSE),"")</f>
        <v/>
      </c>
      <c r="K333" s="61" t="str">
        <f t="shared" si="178"/>
        <v/>
      </c>
      <c r="L333" s="64" t="str">
        <f t="shared" si="179"/>
        <v/>
      </c>
      <c r="M333" s="185" t="str">
        <f>_xlfn.IFNA("E-"&amp;VLOOKUP(C333,Table_PN_DeviceType[],2,TRUE),"")&amp;IF(D333&lt;&gt;"",IF(D333&gt;99,D333,IF(D333&gt;9,"0"&amp;D333,"00"&amp;D333))&amp;VLOOKUP(E333,Table_PN_ConduitSize[],2,FALSE)&amp;VLOOKUP(F333,Table_PN_ConduitColor[],2,FALSE)&amp;IF(G333&lt;10,"0"&amp;G333,G333)&amp;VLOOKUP(H333,Table_PN_BoxMaterial[],2,FALSE)&amp;IF(I333&lt;&gt;"",VLOOKUP(I333,Table_PN_MountingKit[],2,FALSE)&amp;IF(OR(J333="Yes"),VLOOKUP(F333,Table_PN_BoxColor[],2,FALSE),"")&amp;VLOOKUP(K333,Table_PN_CircuitBreaker[],2,FALSE),""),"")</f>
        <v/>
      </c>
      <c r="N333" s="65"/>
      <c r="O333" s="65"/>
      <c r="P333" s="65"/>
      <c r="Q333" s="65"/>
      <c r="R333" s="65"/>
      <c r="S333" s="170" t="str">
        <f>IFERROR(VLOOKUP(C333,Table_DevicePN[],2,FALSE),"")</f>
        <v/>
      </c>
      <c r="T333" s="66" t="str">
        <f t="shared" si="180"/>
        <v/>
      </c>
      <c r="U333" s="80"/>
      <c r="V333" s="81" t="str">
        <f t="shared" si="181"/>
        <v/>
      </c>
      <c r="W333" s="65" t="str">
        <f t="shared" si="182"/>
        <v/>
      </c>
      <c r="X333" s="65" t="str">
        <f t="shared" si="183"/>
        <v/>
      </c>
      <c r="Y333" s="82" t="str">
        <f t="shared" si="184"/>
        <v/>
      </c>
      <c r="Z333" s="83" t="str">
        <f t="shared" si="185"/>
        <v/>
      </c>
      <c r="AA333" s="65" t="str">
        <f t="shared" si="186"/>
        <v/>
      </c>
      <c r="AB333" s="65" t="str">
        <f t="shared" si="187"/>
        <v/>
      </c>
      <c r="AC333" s="65" t="str">
        <f t="shared" si="188"/>
        <v/>
      </c>
      <c r="AD333" s="84" t="str">
        <f t="shared" si="189"/>
        <v/>
      </c>
      <c r="AE333" s="85" t="str">
        <f t="shared" si="190"/>
        <v/>
      </c>
      <c r="AF333" s="85" t="str">
        <f t="shared" si="191"/>
        <v/>
      </c>
      <c r="AG333" s="86" t="str">
        <f t="shared" si="192"/>
        <v/>
      </c>
      <c r="AH333" s="87" t="str">
        <f t="shared" si="193"/>
        <v/>
      </c>
      <c r="AI333" s="84" t="str">
        <f t="shared" si="194"/>
        <v/>
      </c>
      <c r="AJ333" s="84" t="str">
        <f t="shared" si="195"/>
        <v/>
      </c>
      <c r="AK333" s="88" t="str">
        <f t="shared" si="196"/>
        <v/>
      </c>
      <c r="AL333" s="65" t="str">
        <f t="shared" si="197"/>
        <v/>
      </c>
      <c r="AM333" s="84" t="str">
        <f t="shared" si="198"/>
        <v/>
      </c>
      <c r="AN333" s="85" t="str">
        <f t="shared" si="199"/>
        <v/>
      </c>
      <c r="AO333" s="85" t="str">
        <f t="shared" si="200"/>
        <v/>
      </c>
      <c r="AP333" s="86" t="str">
        <f t="shared" si="201"/>
        <v/>
      </c>
    </row>
    <row r="334" spans="1:42" s="76" customFormat="1" x14ac:dyDescent="0.25">
      <c r="A334" s="78">
        <f t="shared" si="176"/>
        <v>328</v>
      </c>
      <c r="B334" s="79"/>
      <c r="C334" s="79"/>
      <c r="D334" s="61"/>
      <c r="E334" s="180" t="str">
        <f>_xlfn.IFNA(HLOOKUP(TEXT(C334,"#"),Table_Conduit[#All],2,FALSE),"")</f>
        <v/>
      </c>
      <c r="F334" s="63" t="str">
        <f t="shared" si="177"/>
        <v/>
      </c>
      <c r="G334" s="61"/>
      <c r="H334" s="180" t="str">
        <f>_xlfn.IFNA(IF(HLOOKUP(TEXT(C334,"#"),Table_BoxMaterial[#All],2,FALSE)=0,"",HLOOKUP(TEXT(C334,"#"),Table_BoxMaterial[#All],2,FALSE)),"")</f>
        <v/>
      </c>
      <c r="I334" s="183" t="str">
        <f>_xlfn.IFNA(HLOOKUP(TEXT(C334,"#"),Table_MountingKits[#All],2,FALSE),"")</f>
        <v/>
      </c>
      <c r="J334" s="183" t="str">
        <f>_xlfn.IFNA(HLOOKUP(H334,Table_BoxColors[#All],2,FALSE),"")</f>
        <v/>
      </c>
      <c r="K334" s="61" t="str">
        <f t="shared" si="178"/>
        <v/>
      </c>
      <c r="L334" s="64" t="str">
        <f t="shared" si="179"/>
        <v/>
      </c>
      <c r="M334" s="185" t="str">
        <f>_xlfn.IFNA("E-"&amp;VLOOKUP(C334,Table_PN_DeviceType[],2,TRUE),"")&amp;IF(D334&lt;&gt;"",IF(D334&gt;99,D334,IF(D334&gt;9,"0"&amp;D334,"00"&amp;D334))&amp;VLOOKUP(E334,Table_PN_ConduitSize[],2,FALSE)&amp;VLOOKUP(F334,Table_PN_ConduitColor[],2,FALSE)&amp;IF(G334&lt;10,"0"&amp;G334,G334)&amp;VLOOKUP(H334,Table_PN_BoxMaterial[],2,FALSE)&amp;IF(I334&lt;&gt;"",VLOOKUP(I334,Table_PN_MountingKit[],2,FALSE)&amp;IF(OR(J334="Yes"),VLOOKUP(F334,Table_PN_BoxColor[],2,FALSE),"")&amp;VLOOKUP(K334,Table_PN_CircuitBreaker[],2,FALSE),""),"")</f>
        <v/>
      </c>
      <c r="N334" s="65"/>
      <c r="O334" s="65"/>
      <c r="P334" s="65"/>
      <c r="Q334" s="65"/>
      <c r="R334" s="65"/>
      <c r="S334" s="170" t="str">
        <f>IFERROR(VLOOKUP(C334,Table_DevicePN[],2,FALSE),"")</f>
        <v/>
      </c>
      <c r="T334" s="66" t="str">
        <f t="shared" si="180"/>
        <v/>
      </c>
      <c r="U334" s="80"/>
      <c r="V334" s="81" t="str">
        <f t="shared" si="181"/>
        <v/>
      </c>
      <c r="W334" s="65" t="str">
        <f t="shared" si="182"/>
        <v/>
      </c>
      <c r="X334" s="65" t="str">
        <f t="shared" si="183"/>
        <v/>
      </c>
      <c r="Y334" s="82" t="str">
        <f t="shared" si="184"/>
        <v/>
      </c>
      <c r="Z334" s="83" t="str">
        <f t="shared" si="185"/>
        <v/>
      </c>
      <c r="AA334" s="65" t="str">
        <f t="shared" si="186"/>
        <v/>
      </c>
      <c r="AB334" s="65" t="str">
        <f t="shared" si="187"/>
        <v/>
      </c>
      <c r="AC334" s="65" t="str">
        <f t="shared" si="188"/>
        <v/>
      </c>
      <c r="AD334" s="84" t="str">
        <f t="shared" si="189"/>
        <v/>
      </c>
      <c r="AE334" s="85" t="str">
        <f t="shared" si="190"/>
        <v/>
      </c>
      <c r="AF334" s="85" t="str">
        <f t="shared" si="191"/>
        <v/>
      </c>
      <c r="AG334" s="86" t="str">
        <f t="shared" si="192"/>
        <v/>
      </c>
      <c r="AH334" s="87" t="str">
        <f t="shared" si="193"/>
        <v/>
      </c>
      <c r="AI334" s="84" t="str">
        <f t="shared" si="194"/>
        <v/>
      </c>
      <c r="AJ334" s="84" t="str">
        <f t="shared" si="195"/>
        <v/>
      </c>
      <c r="AK334" s="88" t="str">
        <f t="shared" si="196"/>
        <v/>
      </c>
      <c r="AL334" s="65" t="str">
        <f t="shared" si="197"/>
        <v/>
      </c>
      <c r="AM334" s="84" t="str">
        <f t="shared" si="198"/>
        <v/>
      </c>
      <c r="AN334" s="85" t="str">
        <f t="shared" si="199"/>
        <v/>
      </c>
      <c r="AO334" s="85" t="str">
        <f t="shared" si="200"/>
        <v/>
      </c>
      <c r="AP334" s="86" t="str">
        <f t="shared" si="201"/>
        <v/>
      </c>
    </row>
    <row r="335" spans="1:42" s="76" customFormat="1" x14ac:dyDescent="0.25">
      <c r="A335" s="78">
        <f t="shared" si="176"/>
        <v>329</v>
      </c>
      <c r="B335" s="79"/>
      <c r="C335" s="79"/>
      <c r="D335" s="61"/>
      <c r="E335" s="180" t="str">
        <f>_xlfn.IFNA(HLOOKUP(TEXT(C335,"#"),Table_Conduit[#All],2,FALSE),"")</f>
        <v/>
      </c>
      <c r="F335" s="63" t="str">
        <f t="shared" si="177"/>
        <v/>
      </c>
      <c r="G335" s="61"/>
      <c r="H335" s="180" t="str">
        <f>_xlfn.IFNA(IF(HLOOKUP(TEXT(C335,"#"),Table_BoxMaterial[#All],2,FALSE)=0,"",HLOOKUP(TEXT(C335,"#"),Table_BoxMaterial[#All],2,FALSE)),"")</f>
        <v/>
      </c>
      <c r="I335" s="183" t="str">
        <f>_xlfn.IFNA(HLOOKUP(TEXT(C335,"#"),Table_MountingKits[#All],2,FALSE),"")</f>
        <v/>
      </c>
      <c r="J335" s="183" t="str">
        <f>_xlfn.IFNA(HLOOKUP(H335,Table_BoxColors[#All],2,FALSE),"")</f>
        <v/>
      </c>
      <c r="K335" s="61" t="str">
        <f t="shared" si="178"/>
        <v/>
      </c>
      <c r="L335" s="64" t="str">
        <f t="shared" si="179"/>
        <v/>
      </c>
      <c r="M335" s="185" t="str">
        <f>_xlfn.IFNA("E-"&amp;VLOOKUP(C335,Table_PN_DeviceType[],2,TRUE),"")&amp;IF(D335&lt;&gt;"",IF(D335&gt;99,D335,IF(D335&gt;9,"0"&amp;D335,"00"&amp;D335))&amp;VLOOKUP(E335,Table_PN_ConduitSize[],2,FALSE)&amp;VLOOKUP(F335,Table_PN_ConduitColor[],2,FALSE)&amp;IF(G335&lt;10,"0"&amp;G335,G335)&amp;VLOOKUP(H335,Table_PN_BoxMaterial[],2,FALSE)&amp;IF(I335&lt;&gt;"",VLOOKUP(I335,Table_PN_MountingKit[],2,FALSE)&amp;IF(OR(J335="Yes"),VLOOKUP(F335,Table_PN_BoxColor[],2,FALSE),"")&amp;VLOOKUP(K335,Table_PN_CircuitBreaker[],2,FALSE),""),"")</f>
        <v/>
      </c>
      <c r="N335" s="65"/>
      <c r="O335" s="65"/>
      <c r="P335" s="65"/>
      <c r="Q335" s="65"/>
      <c r="R335" s="65"/>
      <c r="S335" s="170" t="str">
        <f>IFERROR(VLOOKUP(C335,Table_DevicePN[],2,FALSE),"")</f>
        <v/>
      </c>
      <c r="T335" s="66" t="str">
        <f t="shared" si="180"/>
        <v/>
      </c>
      <c r="U335" s="80"/>
      <c r="V335" s="81" t="str">
        <f t="shared" si="181"/>
        <v/>
      </c>
      <c r="W335" s="65" t="str">
        <f t="shared" si="182"/>
        <v/>
      </c>
      <c r="X335" s="65" t="str">
        <f t="shared" si="183"/>
        <v/>
      </c>
      <c r="Y335" s="82" t="str">
        <f t="shared" si="184"/>
        <v/>
      </c>
      <c r="Z335" s="83" t="str">
        <f t="shared" si="185"/>
        <v/>
      </c>
      <c r="AA335" s="65" t="str">
        <f t="shared" si="186"/>
        <v/>
      </c>
      <c r="AB335" s="65" t="str">
        <f t="shared" si="187"/>
        <v/>
      </c>
      <c r="AC335" s="65" t="str">
        <f t="shared" si="188"/>
        <v/>
      </c>
      <c r="AD335" s="84" t="str">
        <f t="shared" si="189"/>
        <v/>
      </c>
      <c r="AE335" s="85" t="str">
        <f t="shared" si="190"/>
        <v/>
      </c>
      <c r="AF335" s="85" t="str">
        <f t="shared" si="191"/>
        <v/>
      </c>
      <c r="AG335" s="86" t="str">
        <f t="shared" si="192"/>
        <v/>
      </c>
      <c r="AH335" s="87" t="str">
        <f t="shared" si="193"/>
        <v/>
      </c>
      <c r="AI335" s="84" t="str">
        <f t="shared" si="194"/>
        <v/>
      </c>
      <c r="AJ335" s="84" t="str">
        <f t="shared" si="195"/>
        <v/>
      </c>
      <c r="AK335" s="88" t="str">
        <f t="shared" si="196"/>
        <v/>
      </c>
      <c r="AL335" s="65" t="str">
        <f t="shared" si="197"/>
        <v/>
      </c>
      <c r="AM335" s="84" t="str">
        <f t="shared" si="198"/>
        <v/>
      </c>
      <c r="AN335" s="85" t="str">
        <f t="shared" si="199"/>
        <v/>
      </c>
      <c r="AO335" s="85" t="str">
        <f t="shared" si="200"/>
        <v/>
      </c>
      <c r="AP335" s="86" t="str">
        <f t="shared" si="201"/>
        <v/>
      </c>
    </row>
    <row r="336" spans="1:42" s="76" customFormat="1" x14ac:dyDescent="0.25">
      <c r="A336" s="78">
        <f t="shared" si="176"/>
        <v>330</v>
      </c>
      <c r="B336" s="79"/>
      <c r="C336" s="79"/>
      <c r="D336" s="61"/>
      <c r="E336" s="180" t="str">
        <f>_xlfn.IFNA(HLOOKUP(TEXT(C336,"#"),Table_Conduit[#All],2,FALSE),"")</f>
        <v/>
      </c>
      <c r="F336" s="63" t="str">
        <f t="shared" si="177"/>
        <v/>
      </c>
      <c r="G336" s="61"/>
      <c r="H336" s="180" t="str">
        <f>_xlfn.IFNA(IF(HLOOKUP(TEXT(C336,"#"),Table_BoxMaterial[#All],2,FALSE)=0,"",HLOOKUP(TEXT(C336,"#"),Table_BoxMaterial[#All],2,FALSE)),"")</f>
        <v/>
      </c>
      <c r="I336" s="183" t="str">
        <f>_xlfn.IFNA(HLOOKUP(TEXT(C336,"#"),Table_MountingKits[#All],2,FALSE),"")</f>
        <v/>
      </c>
      <c r="J336" s="183" t="str">
        <f>_xlfn.IFNA(HLOOKUP(H336,Table_BoxColors[#All],2,FALSE),"")</f>
        <v/>
      </c>
      <c r="K336" s="61" t="str">
        <f t="shared" si="178"/>
        <v/>
      </c>
      <c r="L336" s="64" t="str">
        <f t="shared" si="179"/>
        <v/>
      </c>
      <c r="M336" s="185" t="str">
        <f>_xlfn.IFNA("E-"&amp;VLOOKUP(C336,Table_PN_DeviceType[],2,TRUE),"")&amp;IF(D336&lt;&gt;"",IF(D336&gt;99,D336,IF(D336&gt;9,"0"&amp;D336,"00"&amp;D336))&amp;VLOOKUP(E336,Table_PN_ConduitSize[],2,FALSE)&amp;VLOOKUP(F336,Table_PN_ConduitColor[],2,FALSE)&amp;IF(G336&lt;10,"0"&amp;G336,G336)&amp;VLOOKUP(H336,Table_PN_BoxMaterial[],2,FALSE)&amp;IF(I336&lt;&gt;"",VLOOKUP(I336,Table_PN_MountingKit[],2,FALSE)&amp;IF(OR(J336="Yes"),VLOOKUP(F336,Table_PN_BoxColor[],2,FALSE),"")&amp;VLOOKUP(K336,Table_PN_CircuitBreaker[],2,FALSE),""),"")</f>
        <v/>
      </c>
      <c r="N336" s="65"/>
      <c r="O336" s="65"/>
      <c r="P336" s="65"/>
      <c r="Q336" s="65"/>
      <c r="R336" s="65"/>
      <c r="S336" s="170" t="str">
        <f>IFERROR(VLOOKUP(C336,Table_DevicePN[],2,FALSE),"")</f>
        <v/>
      </c>
      <c r="T336" s="66" t="str">
        <f t="shared" si="180"/>
        <v/>
      </c>
      <c r="U336" s="80"/>
      <c r="V336" s="81" t="str">
        <f t="shared" si="181"/>
        <v/>
      </c>
      <c r="W336" s="65" t="str">
        <f t="shared" si="182"/>
        <v/>
      </c>
      <c r="X336" s="65" t="str">
        <f t="shared" si="183"/>
        <v/>
      </c>
      <c r="Y336" s="82" t="str">
        <f t="shared" si="184"/>
        <v/>
      </c>
      <c r="Z336" s="83" t="str">
        <f t="shared" si="185"/>
        <v/>
      </c>
      <c r="AA336" s="65" t="str">
        <f t="shared" si="186"/>
        <v/>
      </c>
      <c r="AB336" s="65" t="str">
        <f t="shared" si="187"/>
        <v/>
      </c>
      <c r="AC336" s="65" t="str">
        <f t="shared" si="188"/>
        <v/>
      </c>
      <c r="AD336" s="84" t="str">
        <f t="shared" si="189"/>
        <v/>
      </c>
      <c r="AE336" s="85" t="str">
        <f t="shared" si="190"/>
        <v/>
      </c>
      <c r="AF336" s="85" t="str">
        <f t="shared" si="191"/>
        <v/>
      </c>
      <c r="AG336" s="86" t="str">
        <f t="shared" si="192"/>
        <v/>
      </c>
      <c r="AH336" s="87" t="str">
        <f t="shared" si="193"/>
        <v/>
      </c>
      <c r="AI336" s="84" t="str">
        <f t="shared" si="194"/>
        <v/>
      </c>
      <c r="AJ336" s="84" t="str">
        <f t="shared" si="195"/>
        <v/>
      </c>
      <c r="AK336" s="88" t="str">
        <f t="shared" si="196"/>
        <v/>
      </c>
      <c r="AL336" s="65" t="str">
        <f t="shared" si="197"/>
        <v/>
      </c>
      <c r="AM336" s="84" t="str">
        <f t="shared" si="198"/>
        <v/>
      </c>
      <c r="AN336" s="85" t="str">
        <f t="shared" si="199"/>
        <v/>
      </c>
      <c r="AO336" s="85" t="str">
        <f t="shared" si="200"/>
        <v/>
      </c>
      <c r="AP336" s="86" t="str">
        <f t="shared" si="201"/>
        <v/>
      </c>
    </row>
    <row r="337" spans="1:42" s="76" customFormat="1" x14ac:dyDescent="0.25">
      <c r="A337" s="78">
        <f t="shared" si="176"/>
        <v>331</v>
      </c>
      <c r="B337" s="79"/>
      <c r="C337" s="79"/>
      <c r="D337" s="61"/>
      <c r="E337" s="180" t="str">
        <f>_xlfn.IFNA(HLOOKUP(TEXT(C337,"#"),Table_Conduit[#All],2,FALSE),"")</f>
        <v/>
      </c>
      <c r="F337" s="63" t="str">
        <f t="shared" si="177"/>
        <v/>
      </c>
      <c r="G337" s="61"/>
      <c r="H337" s="180" t="str">
        <f>_xlfn.IFNA(IF(HLOOKUP(TEXT(C337,"#"),Table_BoxMaterial[#All],2,FALSE)=0,"",HLOOKUP(TEXT(C337,"#"),Table_BoxMaterial[#All],2,FALSE)),"")</f>
        <v/>
      </c>
      <c r="I337" s="183" t="str">
        <f>_xlfn.IFNA(HLOOKUP(TEXT(C337,"#"),Table_MountingKits[#All],2,FALSE),"")</f>
        <v/>
      </c>
      <c r="J337" s="183" t="str">
        <f>_xlfn.IFNA(HLOOKUP(H337,Table_BoxColors[#All],2,FALSE),"")</f>
        <v/>
      </c>
      <c r="K337" s="61" t="str">
        <f t="shared" si="178"/>
        <v/>
      </c>
      <c r="L337" s="64" t="str">
        <f t="shared" si="179"/>
        <v/>
      </c>
      <c r="M337" s="185" t="str">
        <f>_xlfn.IFNA("E-"&amp;VLOOKUP(C337,Table_PN_DeviceType[],2,TRUE),"")&amp;IF(D337&lt;&gt;"",IF(D337&gt;99,D337,IF(D337&gt;9,"0"&amp;D337,"00"&amp;D337))&amp;VLOOKUP(E337,Table_PN_ConduitSize[],2,FALSE)&amp;VLOOKUP(F337,Table_PN_ConduitColor[],2,FALSE)&amp;IF(G337&lt;10,"0"&amp;G337,G337)&amp;VLOOKUP(H337,Table_PN_BoxMaterial[],2,FALSE)&amp;IF(I337&lt;&gt;"",VLOOKUP(I337,Table_PN_MountingKit[],2,FALSE)&amp;IF(OR(J337="Yes"),VLOOKUP(F337,Table_PN_BoxColor[],2,FALSE),"")&amp;VLOOKUP(K337,Table_PN_CircuitBreaker[],2,FALSE),""),"")</f>
        <v/>
      </c>
      <c r="N337" s="65"/>
      <c r="O337" s="65"/>
      <c r="P337" s="65"/>
      <c r="Q337" s="65"/>
      <c r="R337" s="65"/>
      <c r="S337" s="170" t="str">
        <f>IFERROR(VLOOKUP(C337,Table_DevicePN[],2,FALSE),"")</f>
        <v/>
      </c>
      <c r="T337" s="66" t="str">
        <f t="shared" si="180"/>
        <v/>
      </c>
      <c r="U337" s="80"/>
      <c r="V337" s="81" t="str">
        <f t="shared" si="181"/>
        <v/>
      </c>
      <c r="W337" s="65" t="str">
        <f t="shared" si="182"/>
        <v/>
      </c>
      <c r="X337" s="65" t="str">
        <f t="shared" si="183"/>
        <v/>
      </c>
      <c r="Y337" s="82" t="str">
        <f t="shared" si="184"/>
        <v/>
      </c>
      <c r="Z337" s="83" t="str">
        <f t="shared" si="185"/>
        <v/>
      </c>
      <c r="AA337" s="65" t="str">
        <f t="shared" si="186"/>
        <v/>
      </c>
      <c r="AB337" s="65" t="str">
        <f t="shared" si="187"/>
        <v/>
      </c>
      <c r="AC337" s="65" t="str">
        <f t="shared" si="188"/>
        <v/>
      </c>
      <c r="AD337" s="84" t="str">
        <f t="shared" si="189"/>
        <v/>
      </c>
      <c r="AE337" s="85" t="str">
        <f t="shared" si="190"/>
        <v/>
      </c>
      <c r="AF337" s="85" t="str">
        <f t="shared" si="191"/>
        <v/>
      </c>
      <c r="AG337" s="86" t="str">
        <f t="shared" si="192"/>
        <v/>
      </c>
      <c r="AH337" s="87" t="str">
        <f t="shared" si="193"/>
        <v/>
      </c>
      <c r="AI337" s="84" t="str">
        <f t="shared" si="194"/>
        <v/>
      </c>
      <c r="AJ337" s="84" t="str">
        <f t="shared" si="195"/>
        <v/>
      </c>
      <c r="AK337" s="88" t="str">
        <f t="shared" si="196"/>
        <v/>
      </c>
      <c r="AL337" s="65" t="str">
        <f t="shared" si="197"/>
        <v/>
      </c>
      <c r="AM337" s="84" t="str">
        <f t="shared" si="198"/>
        <v/>
      </c>
      <c r="AN337" s="85" t="str">
        <f t="shared" si="199"/>
        <v/>
      </c>
      <c r="AO337" s="85" t="str">
        <f t="shared" si="200"/>
        <v/>
      </c>
      <c r="AP337" s="86" t="str">
        <f t="shared" si="201"/>
        <v/>
      </c>
    </row>
    <row r="338" spans="1:42" s="76" customFormat="1" x14ac:dyDescent="0.25">
      <c r="A338" s="78">
        <f t="shared" si="176"/>
        <v>332</v>
      </c>
      <c r="B338" s="79"/>
      <c r="C338" s="79"/>
      <c r="D338" s="61"/>
      <c r="E338" s="180" t="str">
        <f>_xlfn.IFNA(HLOOKUP(TEXT(C338,"#"),Table_Conduit[#All],2,FALSE),"")</f>
        <v/>
      </c>
      <c r="F338" s="63" t="str">
        <f t="shared" si="177"/>
        <v/>
      </c>
      <c r="G338" s="61"/>
      <c r="H338" s="180" t="str">
        <f>_xlfn.IFNA(IF(HLOOKUP(TEXT(C338,"#"),Table_BoxMaterial[#All],2,FALSE)=0,"",HLOOKUP(TEXT(C338,"#"),Table_BoxMaterial[#All],2,FALSE)),"")</f>
        <v/>
      </c>
      <c r="I338" s="183" t="str">
        <f>_xlfn.IFNA(HLOOKUP(TEXT(C338,"#"),Table_MountingKits[#All],2,FALSE),"")</f>
        <v/>
      </c>
      <c r="J338" s="183" t="str">
        <f>_xlfn.IFNA(HLOOKUP(H338,Table_BoxColors[#All],2,FALSE),"")</f>
        <v/>
      </c>
      <c r="K338" s="61" t="str">
        <f t="shared" si="178"/>
        <v/>
      </c>
      <c r="L338" s="64" t="str">
        <f t="shared" si="179"/>
        <v/>
      </c>
      <c r="M338" s="185" t="str">
        <f>_xlfn.IFNA("E-"&amp;VLOOKUP(C338,Table_PN_DeviceType[],2,TRUE),"")&amp;IF(D338&lt;&gt;"",IF(D338&gt;99,D338,IF(D338&gt;9,"0"&amp;D338,"00"&amp;D338))&amp;VLOOKUP(E338,Table_PN_ConduitSize[],2,FALSE)&amp;VLOOKUP(F338,Table_PN_ConduitColor[],2,FALSE)&amp;IF(G338&lt;10,"0"&amp;G338,G338)&amp;VLOOKUP(H338,Table_PN_BoxMaterial[],2,FALSE)&amp;IF(I338&lt;&gt;"",VLOOKUP(I338,Table_PN_MountingKit[],2,FALSE)&amp;IF(OR(J338="Yes"),VLOOKUP(F338,Table_PN_BoxColor[],2,FALSE),"")&amp;VLOOKUP(K338,Table_PN_CircuitBreaker[],2,FALSE),""),"")</f>
        <v/>
      </c>
      <c r="N338" s="65"/>
      <c r="O338" s="65"/>
      <c r="P338" s="65"/>
      <c r="Q338" s="65"/>
      <c r="R338" s="65"/>
      <c r="S338" s="170" t="str">
        <f>IFERROR(VLOOKUP(C338,Table_DevicePN[],2,FALSE),"")</f>
        <v/>
      </c>
      <c r="T338" s="66" t="str">
        <f t="shared" si="180"/>
        <v/>
      </c>
      <c r="U338" s="80"/>
      <c r="V338" s="81" t="str">
        <f t="shared" si="181"/>
        <v/>
      </c>
      <c r="W338" s="65" t="str">
        <f t="shared" si="182"/>
        <v/>
      </c>
      <c r="X338" s="65" t="str">
        <f t="shared" si="183"/>
        <v/>
      </c>
      <c r="Y338" s="82" t="str">
        <f t="shared" si="184"/>
        <v/>
      </c>
      <c r="Z338" s="83" t="str">
        <f t="shared" si="185"/>
        <v/>
      </c>
      <c r="AA338" s="65" t="str">
        <f t="shared" si="186"/>
        <v/>
      </c>
      <c r="AB338" s="65" t="str">
        <f t="shared" si="187"/>
        <v/>
      </c>
      <c r="AC338" s="65" t="str">
        <f t="shared" si="188"/>
        <v/>
      </c>
      <c r="AD338" s="84" t="str">
        <f t="shared" si="189"/>
        <v/>
      </c>
      <c r="AE338" s="85" t="str">
        <f t="shared" si="190"/>
        <v/>
      </c>
      <c r="AF338" s="85" t="str">
        <f t="shared" si="191"/>
        <v/>
      </c>
      <c r="AG338" s="86" t="str">
        <f t="shared" si="192"/>
        <v/>
      </c>
      <c r="AH338" s="87" t="str">
        <f t="shared" si="193"/>
        <v/>
      </c>
      <c r="AI338" s="84" t="str">
        <f t="shared" si="194"/>
        <v/>
      </c>
      <c r="AJ338" s="84" t="str">
        <f t="shared" si="195"/>
        <v/>
      </c>
      <c r="AK338" s="88" t="str">
        <f t="shared" si="196"/>
        <v/>
      </c>
      <c r="AL338" s="65" t="str">
        <f t="shared" si="197"/>
        <v/>
      </c>
      <c r="AM338" s="84" t="str">
        <f t="shared" si="198"/>
        <v/>
      </c>
      <c r="AN338" s="85" t="str">
        <f t="shared" si="199"/>
        <v/>
      </c>
      <c r="AO338" s="85" t="str">
        <f t="shared" si="200"/>
        <v/>
      </c>
      <c r="AP338" s="86" t="str">
        <f t="shared" si="201"/>
        <v/>
      </c>
    </row>
    <row r="339" spans="1:42" s="76" customFormat="1" x14ac:dyDescent="0.25">
      <c r="A339" s="78">
        <f t="shared" si="176"/>
        <v>333</v>
      </c>
      <c r="B339" s="79"/>
      <c r="C339" s="79"/>
      <c r="D339" s="61"/>
      <c r="E339" s="180" t="str">
        <f>_xlfn.IFNA(HLOOKUP(TEXT(C339,"#"),Table_Conduit[#All],2,FALSE),"")</f>
        <v/>
      </c>
      <c r="F339" s="63" t="str">
        <f t="shared" si="177"/>
        <v/>
      </c>
      <c r="G339" s="61"/>
      <c r="H339" s="180" t="str">
        <f>_xlfn.IFNA(IF(HLOOKUP(TEXT(C339,"#"),Table_BoxMaterial[#All],2,FALSE)=0,"",HLOOKUP(TEXT(C339,"#"),Table_BoxMaterial[#All],2,FALSE)),"")</f>
        <v/>
      </c>
      <c r="I339" s="183" t="str">
        <f>_xlfn.IFNA(HLOOKUP(TEXT(C339,"#"),Table_MountingKits[#All],2,FALSE),"")</f>
        <v/>
      </c>
      <c r="J339" s="183" t="str">
        <f>_xlfn.IFNA(HLOOKUP(H339,Table_BoxColors[#All],2,FALSE),"")</f>
        <v/>
      </c>
      <c r="K339" s="61" t="str">
        <f t="shared" si="178"/>
        <v/>
      </c>
      <c r="L339" s="64" t="str">
        <f t="shared" si="179"/>
        <v/>
      </c>
      <c r="M339" s="185" t="str">
        <f>_xlfn.IFNA("E-"&amp;VLOOKUP(C339,Table_PN_DeviceType[],2,TRUE),"")&amp;IF(D339&lt;&gt;"",IF(D339&gt;99,D339,IF(D339&gt;9,"0"&amp;D339,"00"&amp;D339))&amp;VLOOKUP(E339,Table_PN_ConduitSize[],2,FALSE)&amp;VLOOKUP(F339,Table_PN_ConduitColor[],2,FALSE)&amp;IF(G339&lt;10,"0"&amp;G339,G339)&amp;VLOOKUP(H339,Table_PN_BoxMaterial[],2,FALSE)&amp;IF(I339&lt;&gt;"",VLOOKUP(I339,Table_PN_MountingKit[],2,FALSE)&amp;IF(OR(J339="Yes"),VLOOKUP(F339,Table_PN_BoxColor[],2,FALSE),"")&amp;VLOOKUP(K339,Table_PN_CircuitBreaker[],2,FALSE),""),"")</f>
        <v/>
      </c>
      <c r="N339" s="65"/>
      <c r="O339" s="65"/>
      <c r="P339" s="65"/>
      <c r="Q339" s="65"/>
      <c r="R339" s="65"/>
      <c r="S339" s="170" t="str">
        <f>IFERROR(VLOOKUP(C339,Table_DevicePN[],2,FALSE),"")</f>
        <v/>
      </c>
      <c r="T339" s="66" t="str">
        <f t="shared" si="180"/>
        <v/>
      </c>
      <c r="U339" s="80"/>
      <c r="V339" s="81" t="str">
        <f t="shared" si="181"/>
        <v/>
      </c>
      <c r="W339" s="65" t="str">
        <f t="shared" si="182"/>
        <v/>
      </c>
      <c r="X339" s="65" t="str">
        <f t="shared" si="183"/>
        <v/>
      </c>
      <c r="Y339" s="82" t="str">
        <f t="shared" si="184"/>
        <v/>
      </c>
      <c r="Z339" s="83" t="str">
        <f t="shared" si="185"/>
        <v/>
      </c>
      <c r="AA339" s="65" t="str">
        <f t="shared" si="186"/>
        <v/>
      </c>
      <c r="AB339" s="65" t="str">
        <f t="shared" si="187"/>
        <v/>
      </c>
      <c r="AC339" s="65" t="str">
        <f t="shared" si="188"/>
        <v/>
      </c>
      <c r="AD339" s="84" t="str">
        <f t="shared" si="189"/>
        <v/>
      </c>
      <c r="AE339" s="85" t="str">
        <f t="shared" si="190"/>
        <v/>
      </c>
      <c r="AF339" s="85" t="str">
        <f t="shared" si="191"/>
        <v/>
      </c>
      <c r="AG339" s="86" t="str">
        <f t="shared" si="192"/>
        <v/>
      </c>
      <c r="AH339" s="87" t="str">
        <f t="shared" si="193"/>
        <v/>
      </c>
      <c r="AI339" s="84" t="str">
        <f t="shared" si="194"/>
        <v/>
      </c>
      <c r="AJ339" s="84" t="str">
        <f t="shared" si="195"/>
        <v/>
      </c>
      <c r="AK339" s="88" t="str">
        <f t="shared" si="196"/>
        <v/>
      </c>
      <c r="AL339" s="65" t="str">
        <f t="shared" si="197"/>
        <v/>
      </c>
      <c r="AM339" s="84" t="str">
        <f t="shared" si="198"/>
        <v/>
      </c>
      <c r="AN339" s="85" t="str">
        <f t="shared" si="199"/>
        <v/>
      </c>
      <c r="AO339" s="85" t="str">
        <f t="shared" si="200"/>
        <v/>
      </c>
      <c r="AP339" s="86" t="str">
        <f t="shared" si="201"/>
        <v/>
      </c>
    </row>
    <row r="340" spans="1:42" s="76" customFormat="1" x14ac:dyDescent="0.25">
      <c r="A340" s="78">
        <f t="shared" si="176"/>
        <v>334</v>
      </c>
      <c r="B340" s="79"/>
      <c r="C340" s="79"/>
      <c r="D340" s="61"/>
      <c r="E340" s="180" t="str">
        <f>_xlfn.IFNA(HLOOKUP(TEXT(C340,"#"),Table_Conduit[#All],2,FALSE),"")</f>
        <v/>
      </c>
      <c r="F340" s="63" t="str">
        <f t="shared" si="177"/>
        <v/>
      </c>
      <c r="G340" s="61"/>
      <c r="H340" s="180" t="str">
        <f>_xlfn.IFNA(IF(HLOOKUP(TEXT(C340,"#"),Table_BoxMaterial[#All],2,FALSE)=0,"",HLOOKUP(TEXT(C340,"#"),Table_BoxMaterial[#All],2,FALSE)),"")</f>
        <v/>
      </c>
      <c r="I340" s="183" t="str">
        <f>_xlfn.IFNA(HLOOKUP(TEXT(C340,"#"),Table_MountingKits[#All],2,FALSE),"")</f>
        <v/>
      </c>
      <c r="J340" s="183" t="str">
        <f>_xlfn.IFNA(HLOOKUP(H340,Table_BoxColors[#All],2,FALSE),"")</f>
        <v/>
      </c>
      <c r="K340" s="61" t="str">
        <f t="shared" si="178"/>
        <v/>
      </c>
      <c r="L340" s="64" t="str">
        <f t="shared" si="179"/>
        <v/>
      </c>
      <c r="M340" s="185" t="str">
        <f>_xlfn.IFNA("E-"&amp;VLOOKUP(C340,Table_PN_DeviceType[],2,TRUE),"")&amp;IF(D340&lt;&gt;"",IF(D340&gt;99,D340,IF(D340&gt;9,"0"&amp;D340,"00"&amp;D340))&amp;VLOOKUP(E340,Table_PN_ConduitSize[],2,FALSE)&amp;VLOOKUP(F340,Table_PN_ConduitColor[],2,FALSE)&amp;IF(G340&lt;10,"0"&amp;G340,G340)&amp;VLOOKUP(H340,Table_PN_BoxMaterial[],2,FALSE)&amp;IF(I340&lt;&gt;"",VLOOKUP(I340,Table_PN_MountingKit[],2,FALSE)&amp;IF(OR(J340="Yes"),VLOOKUP(F340,Table_PN_BoxColor[],2,FALSE),"")&amp;VLOOKUP(K340,Table_PN_CircuitBreaker[],2,FALSE),""),"")</f>
        <v/>
      </c>
      <c r="N340" s="65"/>
      <c r="O340" s="65"/>
      <c r="P340" s="65"/>
      <c r="Q340" s="65"/>
      <c r="R340" s="65"/>
      <c r="S340" s="170" t="str">
        <f>IFERROR(VLOOKUP(C340,Table_DevicePN[],2,FALSE),"")</f>
        <v/>
      </c>
      <c r="T340" s="66" t="str">
        <f t="shared" si="180"/>
        <v/>
      </c>
      <c r="U340" s="80"/>
      <c r="V340" s="81" t="str">
        <f t="shared" si="181"/>
        <v/>
      </c>
      <c r="W340" s="65" t="str">
        <f t="shared" si="182"/>
        <v/>
      </c>
      <c r="X340" s="65" t="str">
        <f t="shared" si="183"/>
        <v/>
      </c>
      <c r="Y340" s="82" t="str">
        <f t="shared" si="184"/>
        <v/>
      </c>
      <c r="Z340" s="83" t="str">
        <f t="shared" si="185"/>
        <v/>
      </c>
      <c r="AA340" s="65" t="str">
        <f t="shared" si="186"/>
        <v/>
      </c>
      <c r="AB340" s="65" t="str">
        <f t="shared" si="187"/>
        <v/>
      </c>
      <c r="AC340" s="65" t="str">
        <f t="shared" si="188"/>
        <v/>
      </c>
      <c r="AD340" s="84" t="str">
        <f t="shared" si="189"/>
        <v/>
      </c>
      <c r="AE340" s="85" t="str">
        <f t="shared" si="190"/>
        <v/>
      </c>
      <c r="AF340" s="85" t="str">
        <f t="shared" si="191"/>
        <v/>
      </c>
      <c r="AG340" s="86" t="str">
        <f t="shared" si="192"/>
        <v/>
      </c>
      <c r="AH340" s="87" t="str">
        <f t="shared" si="193"/>
        <v/>
      </c>
      <c r="AI340" s="84" t="str">
        <f t="shared" si="194"/>
        <v/>
      </c>
      <c r="AJ340" s="84" t="str">
        <f t="shared" si="195"/>
        <v/>
      </c>
      <c r="AK340" s="88" t="str">
        <f t="shared" si="196"/>
        <v/>
      </c>
      <c r="AL340" s="65" t="str">
        <f t="shared" si="197"/>
        <v/>
      </c>
      <c r="AM340" s="84" t="str">
        <f t="shared" si="198"/>
        <v/>
      </c>
      <c r="AN340" s="85" t="str">
        <f t="shared" si="199"/>
        <v/>
      </c>
      <c r="AO340" s="85" t="str">
        <f t="shared" si="200"/>
        <v/>
      </c>
      <c r="AP340" s="86" t="str">
        <f t="shared" si="201"/>
        <v/>
      </c>
    </row>
    <row r="341" spans="1:42" s="76" customFormat="1" x14ac:dyDescent="0.25">
      <c r="A341" s="78">
        <f t="shared" si="176"/>
        <v>335</v>
      </c>
      <c r="B341" s="79"/>
      <c r="C341" s="79"/>
      <c r="D341" s="61"/>
      <c r="E341" s="180" t="str">
        <f>_xlfn.IFNA(HLOOKUP(TEXT(C341,"#"),Table_Conduit[#All],2,FALSE),"")</f>
        <v/>
      </c>
      <c r="F341" s="63" t="str">
        <f t="shared" si="177"/>
        <v/>
      </c>
      <c r="G341" s="61"/>
      <c r="H341" s="180" t="str">
        <f>_xlfn.IFNA(IF(HLOOKUP(TEXT(C341,"#"),Table_BoxMaterial[#All],2,FALSE)=0,"",HLOOKUP(TEXT(C341,"#"),Table_BoxMaterial[#All],2,FALSE)),"")</f>
        <v/>
      </c>
      <c r="I341" s="183" t="str">
        <f>_xlfn.IFNA(HLOOKUP(TEXT(C341,"#"),Table_MountingKits[#All],2,FALSE),"")</f>
        <v/>
      </c>
      <c r="J341" s="183" t="str">
        <f>_xlfn.IFNA(HLOOKUP(H341,Table_BoxColors[#All],2,FALSE),"")</f>
        <v/>
      </c>
      <c r="K341" s="61" t="str">
        <f t="shared" si="178"/>
        <v/>
      </c>
      <c r="L341" s="64" t="str">
        <f t="shared" si="179"/>
        <v/>
      </c>
      <c r="M341" s="185" t="str">
        <f>_xlfn.IFNA("E-"&amp;VLOOKUP(C341,Table_PN_DeviceType[],2,TRUE),"")&amp;IF(D341&lt;&gt;"",IF(D341&gt;99,D341,IF(D341&gt;9,"0"&amp;D341,"00"&amp;D341))&amp;VLOOKUP(E341,Table_PN_ConduitSize[],2,FALSE)&amp;VLOOKUP(F341,Table_PN_ConduitColor[],2,FALSE)&amp;IF(G341&lt;10,"0"&amp;G341,G341)&amp;VLOOKUP(H341,Table_PN_BoxMaterial[],2,FALSE)&amp;IF(I341&lt;&gt;"",VLOOKUP(I341,Table_PN_MountingKit[],2,FALSE)&amp;IF(OR(J341="Yes"),VLOOKUP(F341,Table_PN_BoxColor[],2,FALSE),"")&amp;VLOOKUP(K341,Table_PN_CircuitBreaker[],2,FALSE),""),"")</f>
        <v/>
      </c>
      <c r="N341" s="65"/>
      <c r="O341" s="65"/>
      <c r="P341" s="65"/>
      <c r="Q341" s="65"/>
      <c r="R341" s="65"/>
      <c r="S341" s="170" t="str">
        <f>IFERROR(VLOOKUP(C341,Table_DevicePN[],2,FALSE),"")</f>
        <v/>
      </c>
      <c r="T341" s="66" t="str">
        <f t="shared" si="180"/>
        <v/>
      </c>
      <c r="U341" s="80"/>
      <c r="V341" s="81" t="str">
        <f t="shared" si="181"/>
        <v/>
      </c>
      <c r="W341" s="65" t="str">
        <f t="shared" si="182"/>
        <v/>
      </c>
      <c r="X341" s="65" t="str">
        <f t="shared" si="183"/>
        <v/>
      </c>
      <c r="Y341" s="82" t="str">
        <f t="shared" si="184"/>
        <v/>
      </c>
      <c r="Z341" s="83" t="str">
        <f t="shared" si="185"/>
        <v/>
      </c>
      <c r="AA341" s="65" t="str">
        <f t="shared" si="186"/>
        <v/>
      </c>
      <c r="AB341" s="65" t="str">
        <f t="shared" si="187"/>
        <v/>
      </c>
      <c r="AC341" s="65" t="str">
        <f t="shared" si="188"/>
        <v/>
      </c>
      <c r="AD341" s="84" t="str">
        <f t="shared" si="189"/>
        <v/>
      </c>
      <c r="AE341" s="85" t="str">
        <f t="shared" si="190"/>
        <v/>
      </c>
      <c r="AF341" s="85" t="str">
        <f t="shared" si="191"/>
        <v/>
      </c>
      <c r="AG341" s="86" t="str">
        <f t="shared" si="192"/>
        <v/>
      </c>
      <c r="AH341" s="87" t="str">
        <f t="shared" si="193"/>
        <v/>
      </c>
      <c r="AI341" s="84" t="str">
        <f t="shared" si="194"/>
        <v/>
      </c>
      <c r="AJ341" s="84" t="str">
        <f t="shared" si="195"/>
        <v/>
      </c>
      <c r="AK341" s="88" t="str">
        <f t="shared" si="196"/>
        <v/>
      </c>
      <c r="AL341" s="65" t="str">
        <f t="shared" si="197"/>
        <v/>
      </c>
      <c r="AM341" s="84" t="str">
        <f t="shared" si="198"/>
        <v/>
      </c>
      <c r="AN341" s="85" t="str">
        <f t="shared" si="199"/>
        <v/>
      </c>
      <c r="AO341" s="85" t="str">
        <f t="shared" si="200"/>
        <v/>
      </c>
      <c r="AP341" s="86" t="str">
        <f t="shared" si="201"/>
        <v/>
      </c>
    </row>
    <row r="342" spans="1:42" s="76" customFormat="1" x14ac:dyDescent="0.25">
      <c r="A342" s="78">
        <f t="shared" si="176"/>
        <v>336</v>
      </c>
      <c r="B342" s="79"/>
      <c r="C342" s="79"/>
      <c r="D342" s="61"/>
      <c r="E342" s="180" t="str">
        <f>_xlfn.IFNA(HLOOKUP(TEXT(C342,"#"),Table_Conduit[#All],2,FALSE),"")</f>
        <v/>
      </c>
      <c r="F342" s="63" t="str">
        <f t="shared" si="177"/>
        <v/>
      </c>
      <c r="G342" s="61"/>
      <c r="H342" s="180" t="str">
        <f>_xlfn.IFNA(IF(HLOOKUP(TEXT(C342,"#"),Table_BoxMaterial[#All],2,FALSE)=0,"",HLOOKUP(TEXT(C342,"#"),Table_BoxMaterial[#All],2,FALSE)),"")</f>
        <v/>
      </c>
      <c r="I342" s="183" t="str">
        <f>_xlfn.IFNA(HLOOKUP(TEXT(C342,"#"),Table_MountingKits[#All],2,FALSE),"")</f>
        <v/>
      </c>
      <c r="J342" s="183" t="str">
        <f>_xlfn.IFNA(HLOOKUP(H342,Table_BoxColors[#All],2,FALSE),"")</f>
        <v/>
      </c>
      <c r="K342" s="61" t="str">
        <f t="shared" si="178"/>
        <v/>
      </c>
      <c r="L342" s="64" t="str">
        <f t="shared" si="179"/>
        <v/>
      </c>
      <c r="M342" s="185" t="str">
        <f>_xlfn.IFNA("E-"&amp;VLOOKUP(C342,Table_PN_DeviceType[],2,TRUE),"")&amp;IF(D342&lt;&gt;"",IF(D342&gt;99,D342,IF(D342&gt;9,"0"&amp;D342,"00"&amp;D342))&amp;VLOOKUP(E342,Table_PN_ConduitSize[],2,FALSE)&amp;VLOOKUP(F342,Table_PN_ConduitColor[],2,FALSE)&amp;IF(G342&lt;10,"0"&amp;G342,G342)&amp;VLOOKUP(H342,Table_PN_BoxMaterial[],2,FALSE)&amp;IF(I342&lt;&gt;"",VLOOKUP(I342,Table_PN_MountingKit[],2,FALSE)&amp;IF(OR(J342="Yes"),VLOOKUP(F342,Table_PN_BoxColor[],2,FALSE),"")&amp;VLOOKUP(K342,Table_PN_CircuitBreaker[],2,FALSE),""),"")</f>
        <v/>
      </c>
      <c r="N342" s="65"/>
      <c r="O342" s="65"/>
      <c r="P342" s="65"/>
      <c r="Q342" s="65"/>
      <c r="R342" s="65"/>
      <c r="S342" s="170" t="str">
        <f>IFERROR(VLOOKUP(C342,Table_DevicePN[],2,FALSE),"")</f>
        <v/>
      </c>
      <c r="T342" s="66" t="str">
        <f t="shared" si="180"/>
        <v/>
      </c>
      <c r="U342" s="80"/>
      <c r="V342" s="81" t="str">
        <f t="shared" si="181"/>
        <v/>
      </c>
      <c r="W342" s="65" t="str">
        <f t="shared" si="182"/>
        <v/>
      </c>
      <c r="X342" s="65" t="str">
        <f t="shared" si="183"/>
        <v/>
      </c>
      <c r="Y342" s="82" t="str">
        <f t="shared" si="184"/>
        <v/>
      </c>
      <c r="Z342" s="83" t="str">
        <f t="shared" si="185"/>
        <v/>
      </c>
      <c r="AA342" s="65" t="str">
        <f t="shared" si="186"/>
        <v/>
      </c>
      <c r="AB342" s="65" t="str">
        <f t="shared" si="187"/>
        <v/>
      </c>
      <c r="AC342" s="65" t="str">
        <f t="shared" si="188"/>
        <v/>
      </c>
      <c r="AD342" s="84" t="str">
        <f t="shared" si="189"/>
        <v/>
      </c>
      <c r="AE342" s="85" t="str">
        <f t="shared" si="190"/>
        <v/>
      </c>
      <c r="AF342" s="85" t="str">
        <f t="shared" si="191"/>
        <v/>
      </c>
      <c r="AG342" s="86" t="str">
        <f t="shared" si="192"/>
        <v/>
      </c>
      <c r="AH342" s="87" t="str">
        <f t="shared" si="193"/>
        <v/>
      </c>
      <c r="AI342" s="84" t="str">
        <f t="shared" si="194"/>
        <v/>
      </c>
      <c r="AJ342" s="84" t="str">
        <f t="shared" si="195"/>
        <v/>
      </c>
      <c r="AK342" s="88" t="str">
        <f t="shared" si="196"/>
        <v/>
      </c>
      <c r="AL342" s="65" t="str">
        <f t="shared" si="197"/>
        <v/>
      </c>
      <c r="AM342" s="84" t="str">
        <f t="shared" si="198"/>
        <v/>
      </c>
      <c r="AN342" s="85" t="str">
        <f t="shared" si="199"/>
        <v/>
      </c>
      <c r="AO342" s="85" t="str">
        <f t="shared" si="200"/>
        <v/>
      </c>
      <c r="AP342" s="86" t="str">
        <f t="shared" si="201"/>
        <v/>
      </c>
    </row>
    <row r="343" spans="1:42" s="76" customFormat="1" x14ac:dyDescent="0.25">
      <c r="A343" s="78">
        <f t="shared" si="176"/>
        <v>337</v>
      </c>
      <c r="B343" s="79"/>
      <c r="C343" s="79"/>
      <c r="D343" s="61"/>
      <c r="E343" s="180" t="str">
        <f>_xlfn.IFNA(HLOOKUP(TEXT(C343,"#"),Table_Conduit[#All],2,FALSE),"")</f>
        <v/>
      </c>
      <c r="F343" s="63" t="str">
        <f t="shared" si="177"/>
        <v/>
      </c>
      <c r="G343" s="61"/>
      <c r="H343" s="180" t="str">
        <f>_xlfn.IFNA(IF(HLOOKUP(TEXT(C343,"#"),Table_BoxMaterial[#All],2,FALSE)=0,"",HLOOKUP(TEXT(C343,"#"),Table_BoxMaterial[#All],2,FALSE)),"")</f>
        <v/>
      </c>
      <c r="I343" s="183" t="str">
        <f>_xlfn.IFNA(HLOOKUP(TEXT(C343,"#"),Table_MountingKits[#All],2,FALSE),"")</f>
        <v/>
      </c>
      <c r="J343" s="183" t="str">
        <f>_xlfn.IFNA(HLOOKUP(H343,Table_BoxColors[#All],2,FALSE),"")</f>
        <v/>
      </c>
      <c r="K343" s="61" t="str">
        <f t="shared" si="178"/>
        <v/>
      </c>
      <c r="L343" s="64" t="str">
        <f t="shared" si="179"/>
        <v/>
      </c>
      <c r="M343" s="185" t="str">
        <f>_xlfn.IFNA("E-"&amp;VLOOKUP(C343,Table_PN_DeviceType[],2,TRUE),"")&amp;IF(D343&lt;&gt;"",IF(D343&gt;99,D343,IF(D343&gt;9,"0"&amp;D343,"00"&amp;D343))&amp;VLOOKUP(E343,Table_PN_ConduitSize[],2,FALSE)&amp;VLOOKUP(F343,Table_PN_ConduitColor[],2,FALSE)&amp;IF(G343&lt;10,"0"&amp;G343,G343)&amp;VLOOKUP(H343,Table_PN_BoxMaterial[],2,FALSE)&amp;IF(I343&lt;&gt;"",VLOOKUP(I343,Table_PN_MountingKit[],2,FALSE)&amp;IF(OR(J343="Yes"),VLOOKUP(F343,Table_PN_BoxColor[],2,FALSE),"")&amp;VLOOKUP(K343,Table_PN_CircuitBreaker[],2,FALSE),""),"")</f>
        <v/>
      </c>
      <c r="N343" s="65"/>
      <c r="O343" s="65"/>
      <c r="P343" s="65"/>
      <c r="Q343" s="65"/>
      <c r="R343" s="65"/>
      <c r="S343" s="170" t="str">
        <f>IFERROR(VLOOKUP(C343,Table_DevicePN[],2,FALSE),"")</f>
        <v/>
      </c>
      <c r="T343" s="66" t="str">
        <f t="shared" si="180"/>
        <v/>
      </c>
      <c r="U343" s="80"/>
      <c r="V343" s="81" t="str">
        <f t="shared" si="181"/>
        <v/>
      </c>
      <c r="W343" s="65" t="str">
        <f t="shared" si="182"/>
        <v/>
      </c>
      <c r="X343" s="65" t="str">
        <f t="shared" si="183"/>
        <v/>
      </c>
      <c r="Y343" s="82" t="str">
        <f t="shared" si="184"/>
        <v/>
      </c>
      <c r="Z343" s="83" t="str">
        <f t="shared" si="185"/>
        <v/>
      </c>
      <c r="AA343" s="65" t="str">
        <f t="shared" si="186"/>
        <v/>
      </c>
      <c r="AB343" s="65" t="str">
        <f t="shared" si="187"/>
        <v/>
      </c>
      <c r="AC343" s="65" t="str">
        <f t="shared" si="188"/>
        <v/>
      </c>
      <c r="AD343" s="84" t="str">
        <f t="shared" si="189"/>
        <v/>
      </c>
      <c r="AE343" s="85" t="str">
        <f t="shared" si="190"/>
        <v/>
      </c>
      <c r="AF343" s="85" t="str">
        <f t="shared" si="191"/>
        <v/>
      </c>
      <c r="AG343" s="86" t="str">
        <f t="shared" si="192"/>
        <v/>
      </c>
      <c r="AH343" s="87" t="str">
        <f t="shared" si="193"/>
        <v/>
      </c>
      <c r="AI343" s="84" t="str">
        <f t="shared" si="194"/>
        <v/>
      </c>
      <c r="AJ343" s="84" t="str">
        <f t="shared" si="195"/>
        <v/>
      </c>
      <c r="AK343" s="88" t="str">
        <f t="shared" si="196"/>
        <v/>
      </c>
      <c r="AL343" s="65" t="str">
        <f t="shared" si="197"/>
        <v/>
      </c>
      <c r="AM343" s="84" t="str">
        <f t="shared" si="198"/>
        <v/>
      </c>
      <c r="AN343" s="85" t="str">
        <f t="shared" si="199"/>
        <v/>
      </c>
      <c r="AO343" s="85" t="str">
        <f t="shared" si="200"/>
        <v/>
      </c>
      <c r="AP343" s="86" t="str">
        <f t="shared" si="201"/>
        <v/>
      </c>
    </row>
    <row r="344" spans="1:42" s="76" customFormat="1" x14ac:dyDescent="0.25">
      <c r="A344" s="78">
        <f t="shared" si="176"/>
        <v>338</v>
      </c>
      <c r="B344" s="79"/>
      <c r="C344" s="79"/>
      <c r="D344" s="61"/>
      <c r="E344" s="180" t="str">
        <f>_xlfn.IFNA(HLOOKUP(TEXT(C344,"#"),Table_Conduit[#All],2,FALSE),"")</f>
        <v/>
      </c>
      <c r="F344" s="63" t="str">
        <f t="shared" si="177"/>
        <v/>
      </c>
      <c r="G344" s="61"/>
      <c r="H344" s="180" t="str">
        <f>_xlfn.IFNA(IF(HLOOKUP(TEXT(C344,"#"),Table_BoxMaterial[#All],2,FALSE)=0,"",HLOOKUP(TEXT(C344,"#"),Table_BoxMaterial[#All],2,FALSE)),"")</f>
        <v/>
      </c>
      <c r="I344" s="183" t="str">
        <f>_xlfn.IFNA(HLOOKUP(TEXT(C344,"#"),Table_MountingKits[#All],2,FALSE),"")</f>
        <v/>
      </c>
      <c r="J344" s="183" t="str">
        <f>_xlfn.IFNA(HLOOKUP(H344,Table_BoxColors[#All],2,FALSE),"")</f>
        <v/>
      </c>
      <c r="K344" s="61" t="str">
        <f t="shared" si="178"/>
        <v/>
      </c>
      <c r="L344" s="64" t="str">
        <f t="shared" si="179"/>
        <v/>
      </c>
      <c r="M344" s="185" t="str">
        <f>_xlfn.IFNA("E-"&amp;VLOOKUP(C344,Table_PN_DeviceType[],2,TRUE),"")&amp;IF(D344&lt;&gt;"",IF(D344&gt;99,D344,IF(D344&gt;9,"0"&amp;D344,"00"&amp;D344))&amp;VLOOKUP(E344,Table_PN_ConduitSize[],2,FALSE)&amp;VLOOKUP(F344,Table_PN_ConduitColor[],2,FALSE)&amp;IF(G344&lt;10,"0"&amp;G344,G344)&amp;VLOOKUP(H344,Table_PN_BoxMaterial[],2,FALSE)&amp;IF(I344&lt;&gt;"",VLOOKUP(I344,Table_PN_MountingKit[],2,FALSE)&amp;IF(OR(J344="Yes"),VLOOKUP(F344,Table_PN_BoxColor[],2,FALSE),"")&amp;VLOOKUP(K344,Table_PN_CircuitBreaker[],2,FALSE),""),"")</f>
        <v/>
      </c>
      <c r="N344" s="65"/>
      <c r="O344" s="65"/>
      <c r="P344" s="65"/>
      <c r="Q344" s="65"/>
      <c r="R344" s="65"/>
      <c r="S344" s="170" t="str">
        <f>IFERROR(VLOOKUP(C344,Table_DevicePN[],2,FALSE),"")</f>
        <v/>
      </c>
      <c r="T344" s="66" t="str">
        <f t="shared" si="180"/>
        <v/>
      </c>
      <c r="U344" s="80"/>
      <c r="V344" s="81" t="str">
        <f t="shared" si="181"/>
        <v/>
      </c>
      <c r="W344" s="65" t="str">
        <f t="shared" si="182"/>
        <v/>
      </c>
      <c r="X344" s="65" t="str">
        <f t="shared" si="183"/>
        <v/>
      </c>
      <c r="Y344" s="82" t="str">
        <f t="shared" si="184"/>
        <v/>
      </c>
      <c r="Z344" s="83" t="str">
        <f t="shared" si="185"/>
        <v/>
      </c>
      <c r="AA344" s="65" t="str">
        <f t="shared" si="186"/>
        <v/>
      </c>
      <c r="AB344" s="65" t="str">
        <f t="shared" si="187"/>
        <v/>
      </c>
      <c r="AC344" s="65" t="str">
        <f t="shared" si="188"/>
        <v/>
      </c>
      <c r="AD344" s="84" t="str">
        <f t="shared" si="189"/>
        <v/>
      </c>
      <c r="AE344" s="85" t="str">
        <f t="shared" si="190"/>
        <v/>
      </c>
      <c r="AF344" s="85" t="str">
        <f t="shared" si="191"/>
        <v/>
      </c>
      <c r="AG344" s="86" t="str">
        <f t="shared" si="192"/>
        <v/>
      </c>
      <c r="AH344" s="87" t="str">
        <f t="shared" si="193"/>
        <v/>
      </c>
      <c r="AI344" s="84" t="str">
        <f t="shared" si="194"/>
        <v/>
      </c>
      <c r="AJ344" s="84" t="str">
        <f t="shared" si="195"/>
        <v/>
      </c>
      <c r="AK344" s="88" t="str">
        <f t="shared" si="196"/>
        <v/>
      </c>
      <c r="AL344" s="65" t="str">
        <f t="shared" si="197"/>
        <v/>
      </c>
      <c r="AM344" s="84" t="str">
        <f t="shared" si="198"/>
        <v/>
      </c>
      <c r="AN344" s="85" t="str">
        <f t="shared" si="199"/>
        <v/>
      </c>
      <c r="AO344" s="85" t="str">
        <f t="shared" si="200"/>
        <v/>
      </c>
      <c r="AP344" s="86" t="str">
        <f t="shared" si="201"/>
        <v/>
      </c>
    </row>
    <row r="345" spans="1:42" s="76" customFormat="1" x14ac:dyDescent="0.25">
      <c r="A345" s="78">
        <f t="shared" si="176"/>
        <v>339</v>
      </c>
      <c r="B345" s="79"/>
      <c r="C345" s="79"/>
      <c r="D345" s="61"/>
      <c r="E345" s="180" t="str">
        <f>_xlfn.IFNA(HLOOKUP(TEXT(C345,"#"),Table_Conduit[#All],2,FALSE),"")</f>
        <v/>
      </c>
      <c r="F345" s="63" t="str">
        <f t="shared" si="177"/>
        <v/>
      </c>
      <c r="G345" s="61"/>
      <c r="H345" s="180" t="str">
        <f>_xlfn.IFNA(IF(HLOOKUP(TEXT(C345,"#"),Table_BoxMaterial[#All],2,FALSE)=0,"",HLOOKUP(TEXT(C345,"#"),Table_BoxMaterial[#All],2,FALSE)),"")</f>
        <v/>
      </c>
      <c r="I345" s="183" t="str">
        <f>_xlfn.IFNA(HLOOKUP(TEXT(C345,"#"),Table_MountingKits[#All],2,FALSE),"")</f>
        <v/>
      </c>
      <c r="J345" s="183" t="str">
        <f>_xlfn.IFNA(HLOOKUP(H345,Table_BoxColors[#All],2,FALSE),"")</f>
        <v/>
      </c>
      <c r="K345" s="61" t="str">
        <f t="shared" si="178"/>
        <v/>
      </c>
      <c r="L345" s="64" t="str">
        <f t="shared" si="179"/>
        <v/>
      </c>
      <c r="M345" s="185" t="str">
        <f>_xlfn.IFNA("E-"&amp;VLOOKUP(C345,Table_PN_DeviceType[],2,TRUE),"")&amp;IF(D345&lt;&gt;"",IF(D345&gt;99,D345,IF(D345&gt;9,"0"&amp;D345,"00"&amp;D345))&amp;VLOOKUP(E345,Table_PN_ConduitSize[],2,FALSE)&amp;VLOOKUP(F345,Table_PN_ConduitColor[],2,FALSE)&amp;IF(G345&lt;10,"0"&amp;G345,G345)&amp;VLOOKUP(H345,Table_PN_BoxMaterial[],2,FALSE)&amp;IF(I345&lt;&gt;"",VLOOKUP(I345,Table_PN_MountingKit[],2,FALSE)&amp;IF(OR(J345="Yes"),VLOOKUP(F345,Table_PN_BoxColor[],2,FALSE),"")&amp;VLOOKUP(K345,Table_PN_CircuitBreaker[],2,FALSE),""),"")</f>
        <v/>
      </c>
      <c r="N345" s="65"/>
      <c r="O345" s="65"/>
      <c r="P345" s="65"/>
      <c r="Q345" s="65"/>
      <c r="R345" s="65"/>
      <c r="S345" s="170" t="str">
        <f>IFERROR(VLOOKUP(C345,Table_DevicePN[],2,FALSE),"")</f>
        <v/>
      </c>
      <c r="T345" s="66" t="str">
        <f t="shared" si="180"/>
        <v/>
      </c>
      <c r="U345" s="80"/>
      <c r="V345" s="81" t="str">
        <f t="shared" si="181"/>
        <v/>
      </c>
      <c r="W345" s="65" t="str">
        <f t="shared" si="182"/>
        <v/>
      </c>
      <c r="X345" s="65" t="str">
        <f t="shared" si="183"/>
        <v/>
      </c>
      <c r="Y345" s="82" t="str">
        <f t="shared" si="184"/>
        <v/>
      </c>
      <c r="Z345" s="83" t="str">
        <f t="shared" si="185"/>
        <v/>
      </c>
      <c r="AA345" s="65" t="str">
        <f t="shared" si="186"/>
        <v/>
      </c>
      <c r="AB345" s="65" t="str">
        <f t="shared" si="187"/>
        <v/>
      </c>
      <c r="AC345" s="65" t="str">
        <f t="shared" si="188"/>
        <v/>
      </c>
      <c r="AD345" s="84" t="str">
        <f t="shared" si="189"/>
        <v/>
      </c>
      <c r="AE345" s="85" t="str">
        <f t="shared" si="190"/>
        <v/>
      </c>
      <c r="AF345" s="85" t="str">
        <f t="shared" si="191"/>
        <v/>
      </c>
      <c r="AG345" s="86" t="str">
        <f t="shared" si="192"/>
        <v/>
      </c>
      <c r="AH345" s="87" t="str">
        <f t="shared" si="193"/>
        <v/>
      </c>
      <c r="AI345" s="84" t="str">
        <f t="shared" si="194"/>
        <v/>
      </c>
      <c r="AJ345" s="84" t="str">
        <f t="shared" si="195"/>
        <v/>
      </c>
      <c r="AK345" s="88" t="str">
        <f t="shared" si="196"/>
        <v/>
      </c>
      <c r="AL345" s="65" t="str">
        <f t="shared" si="197"/>
        <v/>
      </c>
      <c r="AM345" s="84" t="str">
        <f t="shared" si="198"/>
        <v/>
      </c>
      <c r="AN345" s="85" t="str">
        <f t="shared" si="199"/>
        <v/>
      </c>
      <c r="AO345" s="85" t="str">
        <f t="shared" si="200"/>
        <v/>
      </c>
      <c r="AP345" s="86" t="str">
        <f t="shared" si="201"/>
        <v/>
      </c>
    </row>
    <row r="346" spans="1:42" s="76" customFormat="1" x14ac:dyDescent="0.25">
      <c r="A346" s="78">
        <f t="shared" si="176"/>
        <v>340</v>
      </c>
      <c r="B346" s="79"/>
      <c r="C346" s="79"/>
      <c r="D346" s="61"/>
      <c r="E346" s="180" t="str">
        <f>_xlfn.IFNA(HLOOKUP(TEXT(C346,"#"),Table_Conduit[#All],2,FALSE),"")</f>
        <v/>
      </c>
      <c r="F346" s="63" t="str">
        <f t="shared" si="177"/>
        <v/>
      </c>
      <c r="G346" s="61"/>
      <c r="H346" s="180" t="str">
        <f>_xlfn.IFNA(IF(HLOOKUP(TEXT(C346,"#"),Table_BoxMaterial[#All],2,FALSE)=0,"",HLOOKUP(TEXT(C346,"#"),Table_BoxMaterial[#All],2,FALSE)),"")</f>
        <v/>
      </c>
      <c r="I346" s="183" t="str">
        <f>_xlfn.IFNA(HLOOKUP(TEXT(C346,"#"),Table_MountingKits[#All],2,FALSE),"")</f>
        <v/>
      </c>
      <c r="J346" s="183" t="str">
        <f>_xlfn.IFNA(HLOOKUP(H346,Table_BoxColors[#All],2,FALSE),"")</f>
        <v/>
      </c>
      <c r="K346" s="61" t="str">
        <f t="shared" si="178"/>
        <v/>
      </c>
      <c r="L346" s="64" t="str">
        <f t="shared" si="179"/>
        <v/>
      </c>
      <c r="M346" s="185" t="str">
        <f>_xlfn.IFNA("E-"&amp;VLOOKUP(C346,Table_PN_DeviceType[],2,TRUE),"")&amp;IF(D346&lt;&gt;"",IF(D346&gt;99,D346,IF(D346&gt;9,"0"&amp;D346,"00"&amp;D346))&amp;VLOOKUP(E346,Table_PN_ConduitSize[],2,FALSE)&amp;VLOOKUP(F346,Table_PN_ConduitColor[],2,FALSE)&amp;IF(G346&lt;10,"0"&amp;G346,G346)&amp;VLOOKUP(H346,Table_PN_BoxMaterial[],2,FALSE)&amp;IF(I346&lt;&gt;"",VLOOKUP(I346,Table_PN_MountingKit[],2,FALSE)&amp;IF(OR(J346="Yes"),VLOOKUP(F346,Table_PN_BoxColor[],2,FALSE),"")&amp;VLOOKUP(K346,Table_PN_CircuitBreaker[],2,FALSE),""),"")</f>
        <v/>
      </c>
      <c r="N346" s="65"/>
      <c r="O346" s="65"/>
      <c r="P346" s="65"/>
      <c r="Q346" s="65"/>
      <c r="R346" s="65"/>
      <c r="S346" s="170" t="str">
        <f>IFERROR(VLOOKUP(C346,Table_DevicePN[],2,FALSE),"")</f>
        <v/>
      </c>
      <c r="T346" s="66" t="str">
        <f t="shared" si="180"/>
        <v/>
      </c>
      <c r="U346" s="80"/>
      <c r="V346" s="81" t="str">
        <f t="shared" si="181"/>
        <v/>
      </c>
      <c r="W346" s="65" t="str">
        <f t="shared" si="182"/>
        <v/>
      </c>
      <c r="X346" s="65" t="str">
        <f t="shared" si="183"/>
        <v/>
      </c>
      <c r="Y346" s="82" t="str">
        <f t="shared" si="184"/>
        <v/>
      </c>
      <c r="Z346" s="83" t="str">
        <f t="shared" si="185"/>
        <v/>
      </c>
      <c r="AA346" s="65" t="str">
        <f t="shared" si="186"/>
        <v/>
      </c>
      <c r="AB346" s="65" t="str">
        <f t="shared" si="187"/>
        <v/>
      </c>
      <c r="AC346" s="65" t="str">
        <f t="shared" si="188"/>
        <v/>
      </c>
      <c r="AD346" s="84" t="str">
        <f t="shared" si="189"/>
        <v/>
      </c>
      <c r="AE346" s="85" t="str">
        <f t="shared" si="190"/>
        <v/>
      </c>
      <c r="AF346" s="85" t="str">
        <f t="shared" si="191"/>
        <v/>
      </c>
      <c r="AG346" s="86" t="str">
        <f t="shared" si="192"/>
        <v/>
      </c>
      <c r="AH346" s="87" t="str">
        <f t="shared" si="193"/>
        <v/>
      </c>
      <c r="AI346" s="84" t="str">
        <f t="shared" si="194"/>
        <v/>
      </c>
      <c r="AJ346" s="84" t="str">
        <f t="shared" si="195"/>
        <v/>
      </c>
      <c r="AK346" s="88" t="str">
        <f t="shared" si="196"/>
        <v/>
      </c>
      <c r="AL346" s="65" t="str">
        <f t="shared" si="197"/>
        <v/>
      </c>
      <c r="AM346" s="84" t="str">
        <f t="shared" si="198"/>
        <v/>
      </c>
      <c r="AN346" s="85" t="str">
        <f t="shared" si="199"/>
        <v/>
      </c>
      <c r="AO346" s="85" t="str">
        <f t="shared" si="200"/>
        <v/>
      </c>
      <c r="AP346" s="86" t="str">
        <f t="shared" si="201"/>
        <v/>
      </c>
    </row>
    <row r="347" spans="1:42" s="76" customFormat="1" x14ac:dyDescent="0.25">
      <c r="A347" s="78">
        <f t="shared" si="176"/>
        <v>341</v>
      </c>
      <c r="B347" s="79"/>
      <c r="C347" s="79"/>
      <c r="D347" s="61"/>
      <c r="E347" s="180" t="str">
        <f>_xlfn.IFNA(HLOOKUP(TEXT(C347,"#"),Table_Conduit[#All],2,FALSE),"")</f>
        <v/>
      </c>
      <c r="F347" s="63" t="str">
        <f t="shared" si="177"/>
        <v/>
      </c>
      <c r="G347" s="61"/>
      <c r="H347" s="180" t="str">
        <f>_xlfn.IFNA(IF(HLOOKUP(TEXT(C347,"#"),Table_BoxMaterial[#All],2,FALSE)=0,"",HLOOKUP(TEXT(C347,"#"),Table_BoxMaterial[#All],2,FALSE)),"")</f>
        <v/>
      </c>
      <c r="I347" s="183" t="str">
        <f>_xlfn.IFNA(HLOOKUP(TEXT(C347,"#"),Table_MountingKits[#All],2,FALSE),"")</f>
        <v/>
      </c>
      <c r="J347" s="183" t="str">
        <f>_xlfn.IFNA(HLOOKUP(H347,Table_BoxColors[#All],2,FALSE),"")</f>
        <v/>
      </c>
      <c r="K347" s="61" t="str">
        <f t="shared" si="178"/>
        <v/>
      </c>
      <c r="L347" s="64" t="str">
        <f t="shared" si="179"/>
        <v/>
      </c>
      <c r="M347" s="185" t="str">
        <f>_xlfn.IFNA("E-"&amp;VLOOKUP(C347,Table_PN_DeviceType[],2,TRUE),"")&amp;IF(D347&lt;&gt;"",IF(D347&gt;99,D347,IF(D347&gt;9,"0"&amp;D347,"00"&amp;D347))&amp;VLOOKUP(E347,Table_PN_ConduitSize[],2,FALSE)&amp;VLOOKUP(F347,Table_PN_ConduitColor[],2,FALSE)&amp;IF(G347&lt;10,"0"&amp;G347,G347)&amp;VLOOKUP(H347,Table_PN_BoxMaterial[],2,FALSE)&amp;IF(I347&lt;&gt;"",VLOOKUP(I347,Table_PN_MountingKit[],2,FALSE)&amp;IF(OR(J347="Yes"),VLOOKUP(F347,Table_PN_BoxColor[],2,FALSE),"")&amp;VLOOKUP(K347,Table_PN_CircuitBreaker[],2,FALSE),""),"")</f>
        <v/>
      </c>
      <c r="N347" s="65"/>
      <c r="O347" s="65"/>
      <c r="P347" s="65"/>
      <c r="Q347" s="65"/>
      <c r="R347" s="65"/>
      <c r="S347" s="170" t="str">
        <f>IFERROR(VLOOKUP(C347,Table_DevicePN[],2,FALSE),"")</f>
        <v/>
      </c>
      <c r="T347" s="66" t="str">
        <f t="shared" si="180"/>
        <v/>
      </c>
      <c r="U347" s="80"/>
      <c r="V347" s="81" t="str">
        <f t="shared" si="181"/>
        <v/>
      </c>
      <c r="W347" s="65" t="str">
        <f t="shared" si="182"/>
        <v/>
      </c>
      <c r="X347" s="65" t="str">
        <f t="shared" si="183"/>
        <v/>
      </c>
      <c r="Y347" s="82" t="str">
        <f t="shared" si="184"/>
        <v/>
      </c>
      <c r="Z347" s="83" t="str">
        <f t="shared" si="185"/>
        <v/>
      </c>
      <c r="AA347" s="65" t="str">
        <f t="shared" si="186"/>
        <v/>
      </c>
      <c r="AB347" s="65" t="str">
        <f t="shared" si="187"/>
        <v/>
      </c>
      <c r="AC347" s="65" t="str">
        <f t="shared" si="188"/>
        <v/>
      </c>
      <c r="AD347" s="84" t="str">
        <f t="shared" si="189"/>
        <v/>
      </c>
      <c r="AE347" s="85" t="str">
        <f t="shared" si="190"/>
        <v/>
      </c>
      <c r="AF347" s="85" t="str">
        <f t="shared" si="191"/>
        <v/>
      </c>
      <c r="AG347" s="86" t="str">
        <f t="shared" si="192"/>
        <v/>
      </c>
      <c r="AH347" s="87" t="str">
        <f t="shared" si="193"/>
        <v/>
      </c>
      <c r="AI347" s="84" t="str">
        <f t="shared" si="194"/>
        <v/>
      </c>
      <c r="AJ347" s="84" t="str">
        <f t="shared" si="195"/>
        <v/>
      </c>
      <c r="AK347" s="88" t="str">
        <f t="shared" si="196"/>
        <v/>
      </c>
      <c r="AL347" s="65" t="str">
        <f t="shared" si="197"/>
        <v/>
      </c>
      <c r="AM347" s="84" t="str">
        <f t="shared" si="198"/>
        <v/>
      </c>
      <c r="AN347" s="85" t="str">
        <f t="shared" si="199"/>
        <v/>
      </c>
      <c r="AO347" s="85" t="str">
        <f t="shared" si="200"/>
        <v/>
      </c>
      <c r="AP347" s="86" t="str">
        <f t="shared" si="201"/>
        <v/>
      </c>
    </row>
    <row r="348" spans="1:42" s="76" customFormat="1" x14ac:dyDescent="0.25">
      <c r="A348" s="78">
        <f t="shared" si="176"/>
        <v>342</v>
      </c>
      <c r="B348" s="79"/>
      <c r="C348" s="79"/>
      <c r="D348" s="61"/>
      <c r="E348" s="180" t="str">
        <f>_xlfn.IFNA(HLOOKUP(TEXT(C348,"#"),Table_Conduit[#All],2,FALSE),"")</f>
        <v/>
      </c>
      <c r="F348" s="63" t="str">
        <f t="shared" si="177"/>
        <v/>
      </c>
      <c r="G348" s="61"/>
      <c r="H348" s="180" t="str">
        <f>_xlfn.IFNA(IF(HLOOKUP(TEXT(C348,"#"),Table_BoxMaterial[#All],2,FALSE)=0,"",HLOOKUP(TEXT(C348,"#"),Table_BoxMaterial[#All],2,FALSE)),"")</f>
        <v/>
      </c>
      <c r="I348" s="183" t="str">
        <f>_xlfn.IFNA(HLOOKUP(TEXT(C348,"#"),Table_MountingKits[#All],2,FALSE),"")</f>
        <v/>
      </c>
      <c r="J348" s="183" t="str">
        <f>_xlfn.IFNA(HLOOKUP(H348,Table_BoxColors[#All],2,FALSE),"")</f>
        <v/>
      </c>
      <c r="K348" s="61" t="str">
        <f t="shared" si="178"/>
        <v/>
      </c>
      <c r="L348" s="64" t="str">
        <f t="shared" si="179"/>
        <v/>
      </c>
      <c r="M348" s="185" t="str">
        <f>_xlfn.IFNA("E-"&amp;VLOOKUP(C348,Table_PN_DeviceType[],2,TRUE),"")&amp;IF(D348&lt;&gt;"",IF(D348&gt;99,D348,IF(D348&gt;9,"0"&amp;D348,"00"&amp;D348))&amp;VLOOKUP(E348,Table_PN_ConduitSize[],2,FALSE)&amp;VLOOKUP(F348,Table_PN_ConduitColor[],2,FALSE)&amp;IF(G348&lt;10,"0"&amp;G348,G348)&amp;VLOOKUP(H348,Table_PN_BoxMaterial[],2,FALSE)&amp;IF(I348&lt;&gt;"",VLOOKUP(I348,Table_PN_MountingKit[],2,FALSE)&amp;IF(OR(J348="Yes"),VLOOKUP(F348,Table_PN_BoxColor[],2,FALSE),"")&amp;VLOOKUP(K348,Table_PN_CircuitBreaker[],2,FALSE),""),"")</f>
        <v/>
      </c>
      <c r="N348" s="65"/>
      <c r="O348" s="65"/>
      <c r="P348" s="65"/>
      <c r="Q348" s="65"/>
      <c r="R348" s="65"/>
      <c r="S348" s="170" t="str">
        <f>IFERROR(VLOOKUP(C348,Table_DevicePN[],2,FALSE),"")</f>
        <v/>
      </c>
      <c r="T348" s="66" t="str">
        <f t="shared" si="180"/>
        <v/>
      </c>
      <c r="U348" s="80"/>
      <c r="V348" s="81" t="str">
        <f t="shared" si="181"/>
        <v/>
      </c>
      <c r="W348" s="65" t="str">
        <f t="shared" si="182"/>
        <v/>
      </c>
      <c r="X348" s="65" t="str">
        <f t="shared" si="183"/>
        <v/>
      </c>
      <c r="Y348" s="82" t="str">
        <f t="shared" si="184"/>
        <v/>
      </c>
      <c r="Z348" s="83" t="str">
        <f t="shared" si="185"/>
        <v/>
      </c>
      <c r="AA348" s="65" t="str">
        <f t="shared" si="186"/>
        <v/>
      </c>
      <c r="AB348" s="65" t="str">
        <f t="shared" si="187"/>
        <v/>
      </c>
      <c r="AC348" s="65" t="str">
        <f t="shared" si="188"/>
        <v/>
      </c>
      <c r="AD348" s="84" t="str">
        <f t="shared" si="189"/>
        <v/>
      </c>
      <c r="AE348" s="85" t="str">
        <f t="shared" si="190"/>
        <v/>
      </c>
      <c r="AF348" s="85" t="str">
        <f t="shared" si="191"/>
        <v/>
      </c>
      <c r="AG348" s="86" t="str">
        <f t="shared" si="192"/>
        <v/>
      </c>
      <c r="AH348" s="87" t="str">
        <f t="shared" si="193"/>
        <v/>
      </c>
      <c r="AI348" s="84" t="str">
        <f t="shared" si="194"/>
        <v/>
      </c>
      <c r="AJ348" s="84" t="str">
        <f t="shared" si="195"/>
        <v/>
      </c>
      <c r="AK348" s="88" t="str">
        <f t="shared" si="196"/>
        <v/>
      </c>
      <c r="AL348" s="65" t="str">
        <f t="shared" si="197"/>
        <v/>
      </c>
      <c r="AM348" s="84" t="str">
        <f t="shared" si="198"/>
        <v/>
      </c>
      <c r="AN348" s="85" t="str">
        <f t="shared" si="199"/>
        <v/>
      </c>
      <c r="AO348" s="85" t="str">
        <f t="shared" si="200"/>
        <v/>
      </c>
      <c r="AP348" s="86" t="str">
        <f t="shared" si="201"/>
        <v/>
      </c>
    </row>
    <row r="349" spans="1:42" s="76" customFormat="1" x14ac:dyDescent="0.25">
      <c r="A349" s="78">
        <f t="shared" si="176"/>
        <v>343</v>
      </c>
      <c r="B349" s="79"/>
      <c r="C349" s="79"/>
      <c r="D349" s="61"/>
      <c r="E349" s="180" t="str">
        <f>_xlfn.IFNA(HLOOKUP(TEXT(C349,"#"),Table_Conduit[#All],2,FALSE),"")</f>
        <v/>
      </c>
      <c r="F349" s="63" t="str">
        <f t="shared" si="177"/>
        <v/>
      </c>
      <c r="G349" s="61"/>
      <c r="H349" s="180" t="str">
        <f>_xlfn.IFNA(IF(HLOOKUP(TEXT(C349,"#"),Table_BoxMaterial[#All],2,FALSE)=0,"",HLOOKUP(TEXT(C349,"#"),Table_BoxMaterial[#All],2,FALSE)),"")</f>
        <v/>
      </c>
      <c r="I349" s="183" t="str">
        <f>_xlfn.IFNA(HLOOKUP(TEXT(C349,"#"),Table_MountingKits[#All],2,FALSE),"")</f>
        <v/>
      </c>
      <c r="J349" s="183" t="str">
        <f>_xlfn.IFNA(HLOOKUP(H349,Table_BoxColors[#All],2,FALSE),"")</f>
        <v/>
      </c>
      <c r="K349" s="61" t="str">
        <f t="shared" si="178"/>
        <v/>
      </c>
      <c r="L349" s="64" t="str">
        <f t="shared" si="179"/>
        <v/>
      </c>
      <c r="M349" s="185" t="str">
        <f>_xlfn.IFNA("E-"&amp;VLOOKUP(C349,Table_PN_DeviceType[],2,TRUE),"")&amp;IF(D349&lt;&gt;"",IF(D349&gt;99,D349,IF(D349&gt;9,"0"&amp;D349,"00"&amp;D349))&amp;VLOOKUP(E349,Table_PN_ConduitSize[],2,FALSE)&amp;VLOOKUP(F349,Table_PN_ConduitColor[],2,FALSE)&amp;IF(G349&lt;10,"0"&amp;G349,G349)&amp;VLOOKUP(H349,Table_PN_BoxMaterial[],2,FALSE)&amp;IF(I349&lt;&gt;"",VLOOKUP(I349,Table_PN_MountingKit[],2,FALSE)&amp;IF(OR(J349="Yes"),VLOOKUP(F349,Table_PN_BoxColor[],2,FALSE),"")&amp;VLOOKUP(K349,Table_PN_CircuitBreaker[],2,FALSE),""),"")</f>
        <v/>
      </c>
      <c r="N349" s="65"/>
      <c r="O349" s="65"/>
      <c r="P349" s="65"/>
      <c r="Q349" s="65"/>
      <c r="R349" s="65"/>
      <c r="S349" s="170" t="str">
        <f>IFERROR(VLOOKUP(C349,Table_DevicePN[],2,FALSE),"")</f>
        <v/>
      </c>
      <c r="T349" s="66" t="str">
        <f t="shared" si="180"/>
        <v/>
      </c>
      <c r="U349" s="80"/>
      <c r="V349" s="81" t="str">
        <f t="shared" si="181"/>
        <v/>
      </c>
      <c r="W349" s="65" t="str">
        <f t="shared" si="182"/>
        <v/>
      </c>
      <c r="X349" s="65" t="str">
        <f t="shared" si="183"/>
        <v/>
      </c>
      <c r="Y349" s="82" t="str">
        <f t="shared" si="184"/>
        <v/>
      </c>
      <c r="Z349" s="83" t="str">
        <f t="shared" si="185"/>
        <v/>
      </c>
      <c r="AA349" s="65" t="str">
        <f t="shared" si="186"/>
        <v/>
      </c>
      <c r="AB349" s="65" t="str">
        <f t="shared" si="187"/>
        <v/>
      </c>
      <c r="AC349" s="65" t="str">
        <f t="shared" si="188"/>
        <v/>
      </c>
      <c r="AD349" s="84" t="str">
        <f t="shared" si="189"/>
        <v/>
      </c>
      <c r="AE349" s="85" t="str">
        <f t="shared" si="190"/>
        <v/>
      </c>
      <c r="AF349" s="85" t="str">
        <f t="shared" si="191"/>
        <v/>
      </c>
      <c r="AG349" s="86" t="str">
        <f t="shared" si="192"/>
        <v/>
      </c>
      <c r="AH349" s="87" t="str">
        <f t="shared" si="193"/>
        <v/>
      </c>
      <c r="AI349" s="84" t="str">
        <f t="shared" si="194"/>
        <v/>
      </c>
      <c r="AJ349" s="84" t="str">
        <f t="shared" si="195"/>
        <v/>
      </c>
      <c r="AK349" s="88" t="str">
        <f t="shared" si="196"/>
        <v/>
      </c>
      <c r="AL349" s="65" t="str">
        <f t="shared" si="197"/>
        <v/>
      </c>
      <c r="AM349" s="84" t="str">
        <f t="shared" si="198"/>
        <v/>
      </c>
      <c r="AN349" s="85" t="str">
        <f t="shared" si="199"/>
        <v/>
      </c>
      <c r="AO349" s="85" t="str">
        <f t="shared" si="200"/>
        <v/>
      </c>
      <c r="AP349" s="86" t="str">
        <f t="shared" si="201"/>
        <v/>
      </c>
    </row>
    <row r="350" spans="1:42" s="76" customFormat="1" x14ac:dyDescent="0.25">
      <c r="A350" s="78">
        <f t="shared" si="176"/>
        <v>344</v>
      </c>
      <c r="B350" s="79"/>
      <c r="C350" s="79"/>
      <c r="D350" s="61"/>
      <c r="E350" s="180" t="str">
        <f>_xlfn.IFNA(HLOOKUP(TEXT(C350,"#"),Table_Conduit[#All],2,FALSE),"")</f>
        <v/>
      </c>
      <c r="F350" s="63" t="str">
        <f t="shared" si="177"/>
        <v/>
      </c>
      <c r="G350" s="61"/>
      <c r="H350" s="180" t="str">
        <f>_xlfn.IFNA(IF(HLOOKUP(TEXT(C350,"#"),Table_BoxMaterial[#All],2,FALSE)=0,"",HLOOKUP(TEXT(C350,"#"),Table_BoxMaterial[#All],2,FALSE)),"")</f>
        <v/>
      </c>
      <c r="I350" s="183" t="str">
        <f>_xlfn.IFNA(HLOOKUP(TEXT(C350,"#"),Table_MountingKits[#All],2,FALSE),"")</f>
        <v/>
      </c>
      <c r="J350" s="183" t="str">
        <f>_xlfn.IFNA(HLOOKUP(H350,Table_BoxColors[#All],2,FALSE),"")</f>
        <v/>
      </c>
      <c r="K350" s="61" t="str">
        <f t="shared" si="178"/>
        <v/>
      </c>
      <c r="L350" s="64" t="str">
        <f t="shared" si="179"/>
        <v/>
      </c>
      <c r="M350" s="185" t="str">
        <f>_xlfn.IFNA("E-"&amp;VLOOKUP(C350,Table_PN_DeviceType[],2,TRUE),"")&amp;IF(D350&lt;&gt;"",IF(D350&gt;99,D350,IF(D350&gt;9,"0"&amp;D350,"00"&amp;D350))&amp;VLOOKUP(E350,Table_PN_ConduitSize[],2,FALSE)&amp;VLOOKUP(F350,Table_PN_ConduitColor[],2,FALSE)&amp;IF(G350&lt;10,"0"&amp;G350,G350)&amp;VLOOKUP(H350,Table_PN_BoxMaterial[],2,FALSE)&amp;IF(I350&lt;&gt;"",VLOOKUP(I350,Table_PN_MountingKit[],2,FALSE)&amp;IF(OR(J350="Yes"),VLOOKUP(F350,Table_PN_BoxColor[],2,FALSE),"")&amp;VLOOKUP(K350,Table_PN_CircuitBreaker[],2,FALSE),""),"")</f>
        <v/>
      </c>
      <c r="N350" s="65"/>
      <c r="O350" s="65"/>
      <c r="P350" s="65"/>
      <c r="Q350" s="65"/>
      <c r="R350" s="65"/>
      <c r="S350" s="170" t="str">
        <f>IFERROR(VLOOKUP(C350,Table_DevicePN[],2,FALSE),"")</f>
        <v/>
      </c>
      <c r="T350" s="66" t="str">
        <f t="shared" si="180"/>
        <v/>
      </c>
      <c r="U350" s="80"/>
      <c r="V350" s="81" t="str">
        <f t="shared" si="181"/>
        <v/>
      </c>
      <c r="W350" s="65" t="str">
        <f t="shared" si="182"/>
        <v/>
      </c>
      <c r="X350" s="65" t="str">
        <f t="shared" si="183"/>
        <v/>
      </c>
      <c r="Y350" s="82" t="str">
        <f t="shared" si="184"/>
        <v/>
      </c>
      <c r="Z350" s="83" t="str">
        <f t="shared" si="185"/>
        <v/>
      </c>
      <c r="AA350" s="65" t="str">
        <f t="shared" si="186"/>
        <v/>
      </c>
      <c r="AB350" s="65" t="str">
        <f t="shared" si="187"/>
        <v/>
      </c>
      <c r="AC350" s="65" t="str">
        <f t="shared" si="188"/>
        <v/>
      </c>
      <c r="AD350" s="84" t="str">
        <f t="shared" si="189"/>
        <v/>
      </c>
      <c r="AE350" s="85" t="str">
        <f t="shared" si="190"/>
        <v/>
      </c>
      <c r="AF350" s="85" t="str">
        <f t="shared" si="191"/>
        <v/>
      </c>
      <c r="AG350" s="86" t="str">
        <f t="shared" si="192"/>
        <v/>
      </c>
      <c r="AH350" s="87" t="str">
        <f t="shared" si="193"/>
        <v/>
      </c>
      <c r="AI350" s="84" t="str">
        <f t="shared" si="194"/>
        <v/>
      </c>
      <c r="AJ350" s="84" t="str">
        <f t="shared" si="195"/>
        <v/>
      </c>
      <c r="AK350" s="88" t="str">
        <f t="shared" si="196"/>
        <v/>
      </c>
      <c r="AL350" s="65" t="str">
        <f t="shared" si="197"/>
        <v/>
      </c>
      <c r="AM350" s="84" t="str">
        <f t="shared" si="198"/>
        <v/>
      </c>
      <c r="AN350" s="85" t="str">
        <f t="shared" si="199"/>
        <v/>
      </c>
      <c r="AO350" s="85" t="str">
        <f t="shared" si="200"/>
        <v/>
      </c>
      <c r="AP350" s="86" t="str">
        <f t="shared" si="201"/>
        <v/>
      </c>
    </row>
    <row r="351" spans="1:42" s="76" customFormat="1" x14ac:dyDescent="0.25">
      <c r="A351" s="78">
        <f t="shared" si="176"/>
        <v>345</v>
      </c>
      <c r="B351" s="79"/>
      <c r="C351" s="79"/>
      <c r="D351" s="61"/>
      <c r="E351" s="180" t="str">
        <f>_xlfn.IFNA(HLOOKUP(TEXT(C351,"#"),Table_Conduit[#All],2,FALSE),"")</f>
        <v/>
      </c>
      <c r="F351" s="63" t="str">
        <f t="shared" si="177"/>
        <v/>
      </c>
      <c r="G351" s="61"/>
      <c r="H351" s="180" t="str">
        <f>_xlfn.IFNA(IF(HLOOKUP(TEXT(C351,"#"),Table_BoxMaterial[#All],2,FALSE)=0,"",HLOOKUP(TEXT(C351,"#"),Table_BoxMaterial[#All],2,FALSE)),"")</f>
        <v/>
      </c>
      <c r="I351" s="183" t="str">
        <f>_xlfn.IFNA(HLOOKUP(TEXT(C351,"#"),Table_MountingKits[#All],2,FALSE),"")</f>
        <v/>
      </c>
      <c r="J351" s="183" t="str">
        <f>_xlfn.IFNA(HLOOKUP(H351,Table_BoxColors[#All],2,FALSE),"")</f>
        <v/>
      </c>
      <c r="K351" s="61" t="str">
        <f t="shared" si="178"/>
        <v/>
      </c>
      <c r="L351" s="64" t="str">
        <f t="shared" si="179"/>
        <v/>
      </c>
      <c r="M351" s="185" t="str">
        <f>_xlfn.IFNA("E-"&amp;VLOOKUP(C351,Table_PN_DeviceType[],2,TRUE),"")&amp;IF(D351&lt;&gt;"",IF(D351&gt;99,D351,IF(D351&gt;9,"0"&amp;D351,"00"&amp;D351))&amp;VLOOKUP(E351,Table_PN_ConduitSize[],2,FALSE)&amp;VLOOKUP(F351,Table_PN_ConduitColor[],2,FALSE)&amp;IF(G351&lt;10,"0"&amp;G351,G351)&amp;VLOOKUP(H351,Table_PN_BoxMaterial[],2,FALSE)&amp;IF(I351&lt;&gt;"",VLOOKUP(I351,Table_PN_MountingKit[],2,FALSE)&amp;IF(OR(J351="Yes"),VLOOKUP(F351,Table_PN_BoxColor[],2,FALSE),"")&amp;VLOOKUP(K351,Table_PN_CircuitBreaker[],2,FALSE),""),"")</f>
        <v/>
      </c>
      <c r="N351" s="65"/>
      <c r="O351" s="65"/>
      <c r="P351" s="65"/>
      <c r="Q351" s="65"/>
      <c r="R351" s="65"/>
      <c r="S351" s="170" t="str">
        <f>IFERROR(VLOOKUP(C351,Table_DevicePN[],2,FALSE),"")</f>
        <v/>
      </c>
      <c r="T351" s="66" t="str">
        <f t="shared" si="180"/>
        <v/>
      </c>
      <c r="U351" s="80"/>
      <c r="V351" s="81" t="str">
        <f t="shared" si="181"/>
        <v/>
      </c>
      <c r="W351" s="65" t="str">
        <f t="shared" si="182"/>
        <v/>
      </c>
      <c r="X351" s="65" t="str">
        <f t="shared" si="183"/>
        <v/>
      </c>
      <c r="Y351" s="82" t="str">
        <f t="shared" si="184"/>
        <v/>
      </c>
      <c r="Z351" s="83" t="str">
        <f t="shared" si="185"/>
        <v/>
      </c>
      <c r="AA351" s="65" t="str">
        <f t="shared" si="186"/>
        <v/>
      </c>
      <c r="AB351" s="65" t="str">
        <f t="shared" si="187"/>
        <v/>
      </c>
      <c r="AC351" s="65" t="str">
        <f t="shared" si="188"/>
        <v/>
      </c>
      <c r="AD351" s="84" t="str">
        <f t="shared" si="189"/>
        <v/>
      </c>
      <c r="AE351" s="85" t="str">
        <f t="shared" si="190"/>
        <v/>
      </c>
      <c r="AF351" s="85" t="str">
        <f t="shared" si="191"/>
        <v/>
      </c>
      <c r="AG351" s="86" t="str">
        <f t="shared" si="192"/>
        <v/>
      </c>
      <c r="AH351" s="87" t="str">
        <f t="shared" si="193"/>
        <v/>
      </c>
      <c r="AI351" s="84" t="str">
        <f t="shared" si="194"/>
        <v/>
      </c>
      <c r="AJ351" s="84" t="str">
        <f t="shared" si="195"/>
        <v/>
      </c>
      <c r="AK351" s="88" t="str">
        <f t="shared" si="196"/>
        <v/>
      </c>
      <c r="AL351" s="65" t="str">
        <f t="shared" si="197"/>
        <v/>
      </c>
      <c r="AM351" s="84" t="str">
        <f t="shared" si="198"/>
        <v/>
      </c>
      <c r="AN351" s="85" t="str">
        <f t="shared" si="199"/>
        <v/>
      </c>
      <c r="AO351" s="85" t="str">
        <f t="shared" si="200"/>
        <v/>
      </c>
      <c r="AP351" s="86" t="str">
        <f t="shared" si="201"/>
        <v/>
      </c>
    </row>
    <row r="352" spans="1:42" s="76" customFormat="1" x14ac:dyDescent="0.25">
      <c r="A352" s="78">
        <f t="shared" si="176"/>
        <v>346</v>
      </c>
      <c r="B352" s="79"/>
      <c r="C352" s="79"/>
      <c r="D352" s="61"/>
      <c r="E352" s="180" t="str">
        <f>_xlfn.IFNA(HLOOKUP(TEXT(C352,"#"),Table_Conduit[#All],2,FALSE),"")</f>
        <v/>
      </c>
      <c r="F352" s="63" t="str">
        <f t="shared" si="177"/>
        <v/>
      </c>
      <c r="G352" s="61"/>
      <c r="H352" s="180" t="str">
        <f>_xlfn.IFNA(IF(HLOOKUP(TEXT(C352,"#"),Table_BoxMaterial[#All],2,FALSE)=0,"",HLOOKUP(TEXT(C352,"#"),Table_BoxMaterial[#All],2,FALSE)),"")</f>
        <v/>
      </c>
      <c r="I352" s="183" t="str">
        <f>_xlfn.IFNA(HLOOKUP(TEXT(C352,"#"),Table_MountingKits[#All],2,FALSE),"")</f>
        <v/>
      </c>
      <c r="J352" s="183" t="str">
        <f>_xlfn.IFNA(HLOOKUP(H352,Table_BoxColors[#All],2,FALSE),"")</f>
        <v/>
      </c>
      <c r="K352" s="61" t="str">
        <f t="shared" si="178"/>
        <v/>
      </c>
      <c r="L352" s="64" t="str">
        <f t="shared" si="179"/>
        <v/>
      </c>
      <c r="M352" s="185" t="str">
        <f>_xlfn.IFNA("E-"&amp;VLOOKUP(C352,Table_PN_DeviceType[],2,TRUE),"")&amp;IF(D352&lt;&gt;"",IF(D352&gt;99,D352,IF(D352&gt;9,"0"&amp;D352,"00"&amp;D352))&amp;VLOOKUP(E352,Table_PN_ConduitSize[],2,FALSE)&amp;VLOOKUP(F352,Table_PN_ConduitColor[],2,FALSE)&amp;IF(G352&lt;10,"0"&amp;G352,G352)&amp;VLOOKUP(H352,Table_PN_BoxMaterial[],2,FALSE)&amp;IF(I352&lt;&gt;"",VLOOKUP(I352,Table_PN_MountingKit[],2,FALSE)&amp;IF(OR(J352="Yes"),VLOOKUP(F352,Table_PN_BoxColor[],2,FALSE),"")&amp;VLOOKUP(K352,Table_PN_CircuitBreaker[],2,FALSE),""),"")</f>
        <v/>
      </c>
      <c r="N352" s="65"/>
      <c r="O352" s="65"/>
      <c r="P352" s="65"/>
      <c r="Q352" s="65"/>
      <c r="R352" s="65"/>
      <c r="S352" s="170" t="str">
        <f>IFERROR(VLOOKUP(C352,Table_DevicePN[],2,FALSE),"")</f>
        <v/>
      </c>
      <c r="T352" s="66" t="str">
        <f t="shared" si="180"/>
        <v/>
      </c>
      <c r="U352" s="80"/>
      <c r="V352" s="81" t="str">
        <f t="shared" si="181"/>
        <v/>
      </c>
      <c r="W352" s="65" t="str">
        <f t="shared" si="182"/>
        <v/>
      </c>
      <c r="X352" s="65" t="str">
        <f t="shared" si="183"/>
        <v/>
      </c>
      <c r="Y352" s="82" t="str">
        <f t="shared" si="184"/>
        <v/>
      </c>
      <c r="Z352" s="83" t="str">
        <f t="shared" si="185"/>
        <v/>
      </c>
      <c r="AA352" s="65" t="str">
        <f t="shared" si="186"/>
        <v/>
      </c>
      <c r="AB352" s="65" t="str">
        <f t="shared" si="187"/>
        <v/>
      </c>
      <c r="AC352" s="65" t="str">
        <f t="shared" si="188"/>
        <v/>
      </c>
      <c r="AD352" s="84" t="str">
        <f t="shared" si="189"/>
        <v/>
      </c>
      <c r="AE352" s="85" t="str">
        <f t="shared" si="190"/>
        <v/>
      </c>
      <c r="AF352" s="85" t="str">
        <f t="shared" si="191"/>
        <v/>
      </c>
      <c r="AG352" s="86" t="str">
        <f t="shared" si="192"/>
        <v/>
      </c>
      <c r="AH352" s="87" t="str">
        <f t="shared" si="193"/>
        <v/>
      </c>
      <c r="AI352" s="84" t="str">
        <f t="shared" si="194"/>
        <v/>
      </c>
      <c r="AJ352" s="84" t="str">
        <f t="shared" si="195"/>
        <v/>
      </c>
      <c r="AK352" s="88" t="str">
        <f t="shared" si="196"/>
        <v/>
      </c>
      <c r="AL352" s="65" t="str">
        <f t="shared" si="197"/>
        <v/>
      </c>
      <c r="AM352" s="84" t="str">
        <f t="shared" si="198"/>
        <v/>
      </c>
      <c r="AN352" s="85" t="str">
        <f t="shared" si="199"/>
        <v/>
      </c>
      <c r="AO352" s="85" t="str">
        <f t="shared" si="200"/>
        <v/>
      </c>
      <c r="AP352" s="86" t="str">
        <f t="shared" si="201"/>
        <v/>
      </c>
    </row>
    <row r="353" spans="1:42" s="76" customFormat="1" x14ac:dyDescent="0.25">
      <c r="A353" s="78">
        <f t="shared" si="176"/>
        <v>347</v>
      </c>
      <c r="B353" s="79"/>
      <c r="C353" s="79"/>
      <c r="D353" s="61"/>
      <c r="E353" s="180" t="str">
        <f>_xlfn.IFNA(HLOOKUP(TEXT(C353,"#"),Table_Conduit[#All],2,FALSE),"")</f>
        <v/>
      </c>
      <c r="F353" s="63" t="str">
        <f t="shared" si="177"/>
        <v/>
      </c>
      <c r="G353" s="61"/>
      <c r="H353" s="180" t="str">
        <f>_xlfn.IFNA(IF(HLOOKUP(TEXT(C353,"#"),Table_BoxMaterial[#All],2,FALSE)=0,"",HLOOKUP(TEXT(C353,"#"),Table_BoxMaterial[#All],2,FALSE)),"")</f>
        <v/>
      </c>
      <c r="I353" s="183" t="str">
        <f>_xlfn.IFNA(HLOOKUP(TEXT(C353,"#"),Table_MountingKits[#All],2,FALSE),"")</f>
        <v/>
      </c>
      <c r="J353" s="183" t="str">
        <f>_xlfn.IFNA(HLOOKUP(H353,Table_BoxColors[#All],2,FALSE),"")</f>
        <v/>
      </c>
      <c r="K353" s="61" t="str">
        <f t="shared" si="178"/>
        <v/>
      </c>
      <c r="L353" s="64" t="str">
        <f t="shared" si="179"/>
        <v/>
      </c>
      <c r="M353" s="185" t="str">
        <f>_xlfn.IFNA("E-"&amp;VLOOKUP(C353,Table_PN_DeviceType[],2,TRUE),"")&amp;IF(D353&lt;&gt;"",IF(D353&gt;99,D353,IF(D353&gt;9,"0"&amp;D353,"00"&amp;D353))&amp;VLOOKUP(E353,Table_PN_ConduitSize[],2,FALSE)&amp;VLOOKUP(F353,Table_PN_ConduitColor[],2,FALSE)&amp;IF(G353&lt;10,"0"&amp;G353,G353)&amp;VLOOKUP(H353,Table_PN_BoxMaterial[],2,FALSE)&amp;IF(I353&lt;&gt;"",VLOOKUP(I353,Table_PN_MountingKit[],2,FALSE)&amp;IF(OR(J353="Yes"),VLOOKUP(F353,Table_PN_BoxColor[],2,FALSE),"")&amp;VLOOKUP(K353,Table_PN_CircuitBreaker[],2,FALSE),""),"")</f>
        <v/>
      </c>
      <c r="N353" s="65"/>
      <c r="O353" s="65"/>
      <c r="P353" s="65"/>
      <c r="Q353" s="65"/>
      <c r="R353" s="65"/>
      <c r="S353" s="170" t="str">
        <f>IFERROR(VLOOKUP(C353,Table_DevicePN[],2,FALSE),"")</f>
        <v/>
      </c>
      <c r="T353" s="66" t="str">
        <f t="shared" si="180"/>
        <v/>
      </c>
      <c r="U353" s="80"/>
      <c r="V353" s="81" t="str">
        <f t="shared" si="181"/>
        <v/>
      </c>
      <c r="W353" s="65" t="str">
        <f t="shared" si="182"/>
        <v/>
      </c>
      <c r="X353" s="65" t="str">
        <f t="shared" si="183"/>
        <v/>
      </c>
      <c r="Y353" s="82" t="str">
        <f t="shared" si="184"/>
        <v/>
      </c>
      <c r="Z353" s="83" t="str">
        <f t="shared" si="185"/>
        <v/>
      </c>
      <c r="AA353" s="65" t="str">
        <f t="shared" si="186"/>
        <v/>
      </c>
      <c r="AB353" s="65" t="str">
        <f t="shared" si="187"/>
        <v/>
      </c>
      <c r="AC353" s="65" t="str">
        <f t="shared" si="188"/>
        <v/>
      </c>
      <c r="AD353" s="84" t="str">
        <f t="shared" si="189"/>
        <v/>
      </c>
      <c r="AE353" s="85" t="str">
        <f t="shared" si="190"/>
        <v/>
      </c>
      <c r="AF353" s="85" t="str">
        <f t="shared" si="191"/>
        <v/>
      </c>
      <c r="AG353" s="86" t="str">
        <f t="shared" si="192"/>
        <v/>
      </c>
      <c r="AH353" s="87" t="str">
        <f t="shared" si="193"/>
        <v/>
      </c>
      <c r="AI353" s="84" t="str">
        <f t="shared" si="194"/>
        <v/>
      </c>
      <c r="AJ353" s="84" t="str">
        <f t="shared" si="195"/>
        <v/>
      </c>
      <c r="AK353" s="88" t="str">
        <f t="shared" si="196"/>
        <v/>
      </c>
      <c r="AL353" s="65" t="str">
        <f t="shared" si="197"/>
        <v/>
      </c>
      <c r="AM353" s="84" t="str">
        <f t="shared" si="198"/>
        <v/>
      </c>
      <c r="AN353" s="85" t="str">
        <f t="shared" si="199"/>
        <v/>
      </c>
      <c r="AO353" s="85" t="str">
        <f t="shared" si="200"/>
        <v/>
      </c>
      <c r="AP353" s="86" t="str">
        <f t="shared" si="201"/>
        <v/>
      </c>
    </row>
    <row r="354" spans="1:42" s="76" customFormat="1" x14ac:dyDescent="0.25">
      <c r="A354" s="78">
        <f t="shared" si="176"/>
        <v>348</v>
      </c>
      <c r="B354" s="79"/>
      <c r="C354" s="79"/>
      <c r="D354" s="61"/>
      <c r="E354" s="180" t="str">
        <f>_xlfn.IFNA(HLOOKUP(TEXT(C354,"#"),Table_Conduit[#All],2,FALSE),"")</f>
        <v/>
      </c>
      <c r="F354" s="63" t="str">
        <f t="shared" si="177"/>
        <v/>
      </c>
      <c r="G354" s="61"/>
      <c r="H354" s="180" t="str">
        <f>_xlfn.IFNA(IF(HLOOKUP(TEXT(C354,"#"),Table_BoxMaterial[#All],2,FALSE)=0,"",HLOOKUP(TEXT(C354,"#"),Table_BoxMaterial[#All],2,FALSE)),"")</f>
        <v/>
      </c>
      <c r="I354" s="183" t="str">
        <f>_xlfn.IFNA(HLOOKUP(TEXT(C354,"#"),Table_MountingKits[#All],2,FALSE),"")</f>
        <v/>
      </c>
      <c r="J354" s="183" t="str">
        <f>_xlfn.IFNA(HLOOKUP(H354,Table_BoxColors[#All],2,FALSE),"")</f>
        <v/>
      </c>
      <c r="K354" s="61" t="str">
        <f t="shared" si="178"/>
        <v/>
      </c>
      <c r="L354" s="64" t="str">
        <f t="shared" si="179"/>
        <v/>
      </c>
      <c r="M354" s="185" t="str">
        <f>_xlfn.IFNA("E-"&amp;VLOOKUP(C354,Table_PN_DeviceType[],2,TRUE),"")&amp;IF(D354&lt;&gt;"",IF(D354&gt;99,D354,IF(D354&gt;9,"0"&amp;D354,"00"&amp;D354))&amp;VLOOKUP(E354,Table_PN_ConduitSize[],2,FALSE)&amp;VLOOKUP(F354,Table_PN_ConduitColor[],2,FALSE)&amp;IF(G354&lt;10,"0"&amp;G354,G354)&amp;VLOOKUP(H354,Table_PN_BoxMaterial[],2,FALSE)&amp;IF(I354&lt;&gt;"",VLOOKUP(I354,Table_PN_MountingKit[],2,FALSE)&amp;IF(OR(J354="Yes"),VLOOKUP(F354,Table_PN_BoxColor[],2,FALSE),"")&amp;VLOOKUP(K354,Table_PN_CircuitBreaker[],2,FALSE),""),"")</f>
        <v/>
      </c>
      <c r="N354" s="65"/>
      <c r="O354" s="65"/>
      <c r="P354" s="65"/>
      <c r="Q354" s="65"/>
      <c r="R354" s="65"/>
      <c r="S354" s="170" t="str">
        <f>IFERROR(VLOOKUP(C354,Table_DevicePN[],2,FALSE),"")</f>
        <v/>
      </c>
      <c r="T354" s="66" t="str">
        <f t="shared" si="180"/>
        <v/>
      </c>
      <c r="U354" s="80"/>
      <c r="V354" s="81" t="str">
        <f t="shared" si="181"/>
        <v/>
      </c>
      <c r="W354" s="65" t="str">
        <f t="shared" si="182"/>
        <v/>
      </c>
      <c r="X354" s="65" t="str">
        <f t="shared" si="183"/>
        <v/>
      </c>
      <c r="Y354" s="82" t="str">
        <f t="shared" si="184"/>
        <v/>
      </c>
      <c r="Z354" s="83" t="str">
        <f t="shared" si="185"/>
        <v/>
      </c>
      <c r="AA354" s="65" t="str">
        <f t="shared" si="186"/>
        <v/>
      </c>
      <c r="AB354" s="65" t="str">
        <f t="shared" si="187"/>
        <v/>
      </c>
      <c r="AC354" s="65" t="str">
        <f t="shared" si="188"/>
        <v/>
      </c>
      <c r="AD354" s="84" t="str">
        <f t="shared" si="189"/>
        <v/>
      </c>
      <c r="AE354" s="85" t="str">
        <f t="shared" si="190"/>
        <v/>
      </c>
      <c r="AF354" s="85" t="str">
        <f t="shared" si="191"/>
        <v/>
      </c>
      <c r="AG354" s="86" t="str">
        <f t="shared" si="192"/>
        <v/>
      </c>
      <c r="AH354" s="87" t="str">
        <f t="shared" si="193"/>
        <v/>
      </c>
      <c r="AI354" s="84" t="str">
        <f t="shared" si="194"/>
        <v/>
      </c>
      <c r="AJ354" s="84" t="str">
        <f t="shared" si="195"/>
        <v/>
      </c>
      <c r="AK354" s="88" t="str">
        <f t="shared" si="196"/>
        <v/>
      </c>
      <c r="AL354" s="65" t="str">
        <f t="shared" si="197"/>
        <v/>
      </c>
      <c r="AM354" s="84" t="str">
        <f t="shared" si="198"/>
        <v/>
      </c>
      <c r="AN354" s="85" t="str">
        <f t="shared" si="199"/>
        <v/>
      </c>
      <c r="AO354" s="85" t="str">
        <f t="shared" si="200"/>
        <v/>
      </c>
      <c r="AP354" s="86" t="str">
        <f t="shared" si="201"/>
        <v/>
      </c>
    </row>
    <row r="355" spans="1:42" s="76" customFormat="1" x14ac:dyDescent="0.25">
      <c r="A355" s="78">
        <f t="shared" si="176"/>
        <v>349</v>
      </c>
      <c r="B355" s="79"/>
      <c r="C355" s="79"/>
      <c r="D355" s="61"/>
      <c r="E355" s="180" t="str">
        <f>_xlfn.IFNA(HLOOKUP(TEXT(C355,"#"),Table_Conduit[#All],2,FALSE),"")</f>
        <v/>
      </c>
      <c r="F355" s="63" t="str">
        <f t="shared" si="177"/>
        <v/>
      </c>
      <c r="G355" s="61"/>
      <c r="H355" s="180" t="str">
        <f>_xlfn.IFNA(IF(HLOOKUP(TEXT(C355,"#"),Table_BoxMaterial[#All],2,FALSE)=0,"",HLOOKUP(TEXT(C355,"#"),Table_BoxMaterial[#All],2,FALSE)),"")</f>
        <v/>
      </c>
      <c r="I355" s="183" t="str">
        <f>_xlfn.IFNA(HLOOKUP(TEXT(C355,"#"),Table_MountingKits[#All],2,FALSE),"")</f>
        <v/>
      </c>
      <c r="J355" s="183" t="str">
        <f>_xlfn.IFNA(HLOOKUP(H355,Table_BoxColors[#All],2,FALSE),"")</f>
        <v/>
      </c>
      <c r="K355" s="61" t="str">
        <f t="shared" si="178"/>
        <v/>
      </c>
      <c r="L355" s="64" t="str">
        <f t="shared" si="179"/>
        <v/>
      </c>
      <c r="M355" s="185" t="str">
        <f>_xlfn.IFNA("E-"&amp;VLOOKUP(C355,Table_PN_DeviceType[],2,TRUE),"")&amp;IF(D355&lt;&gt;"",IF(D355&gt;99,D355,IF(D355&gt;9,"0"&amp;D355,"00"&amp;D355))&amp;VLOOKUP(E355,Table_PN_ConduitSize[],2,FALSE)&amp;VLOOKUP(F355,Table_PN_ConduitColor[],2,FALSE)&amp;IF(G355&lt;10,"0"&amp;G355,G355)&amp;VLOOKUP(H355,Table_PN_BoxMaterial[],2,FALSE)&amp;IF(I355&lt;&gt;"",VLOOKUP(I355,Table_PN_MountingKit[],2,FALSE)&amp;IF(OR(J355="Yes"),VLOOKUP(F355,Table_PN_BoxColor[],2,FALSE),"")&amp;VLOOKUP(K355,Table_PN_CircuitBreaker[],2,FALSE),""),"")</f>
        <v/>
      </c>
      <c r="N355" s="65"/>
      <c r="O355" s="65"/>
      <c r="P355" s="65"/>
      <c r="Q355" s="65"/>
      <c r="R355" s="65"/>
      <c r="S355" s="170" t="str">
        <f>IFERROR(VLOOKUP(C355,Table_DevicePN[],2,FALSE),"")</f>
        <v/>
      </c>
      <c r="T355" s="66" t="str">
        <f t="shared" si="180"/>
        <v/>
      </c>
      <c r="U355" s="80"/>
      <c r="V355" s="81" t="str">
        <f t="shared" si="181"/>
        <v/>
      </c>
      <c r="W355" s="65" t="str">
        <f t="shared" si="182"/>
        <v/>
      </c>
      <c r="X355" s="65" t="str">
        <f t="shared" si="183"/>
        <v/>
      </c>
      <c r="Y355" s="82" t="str">
        <f t="shared" si="184"/>
        <v/>
      </c>
      <c r="Z355" s="83" t="str">
        <f t="shared" si="185"/>
        <v/>
      </c>
      <c r="AA355" s="65" t="str">
        <f t="shared" si="186"/>
        <v/>
      </c>
      <c r="AB355" s="65" t="str">
        <f t="shared" si="187"/>
        <v/>
      </c>
      <c r="AC355" s="65" t="str">
        <f t="shared" si="188"/>
        <v/>
      </c>
      <c r="AD355" s="84" t="str">
        <f t="shared" si="189"/>
        <v/>
      </c>
      <c r="AE355" s="85" t="str">
        <f t="shared" si="190"/>
        <v/>
      </c>
      <c r="AF355" s="85" t="str">
        <f t="shared" si="191"/>
        <v/>
      </c>
      <c r="AG355" s="86" t="str">
        <f t="shared" si="192"/>
        <v/>
      </c>
      <c r="AH355" s="87" t="str">
        <f t="shared" si="193"/>
        <v/>
      </c>
      <c r="AI355" s="84" t="str">
        <f t="shared" si="194"/>
        <v/>
      </c>
      <c r="AJ355" s="84" t="str">
        <f t="shared" si="195"/>
        <v/>
      </c>
      <c r="AK355" s="88" t="str">
        <f t="shared" si="196"/>
        <v/>
      </c>
      <c r="AL355" s="65" t="str">
        <f t="shared" si="197"/>
        <v/>
      </c>
      <c r="AM355" s="84" t="str">
        <f t="shared" si="198"/>
        <v/>
      </c>
      <c r="AN355" s="85" t="str">
        <f t="shared" si="199"/>
        <v/>
      </c>
      <c r="AO355" s="85" t="str">
        <f t="shared" si="200"/>
        <v/>
      </c>
      <c r="AP355" s="86" t="str">
        <f t="shared" si="201"/>
        <v/>
      </c>
    </row>
    <row r="356" spans="1:42" s="76" customFormat="1" x14ac:dyDescent="0.25">
      <c r="A356" s="78">
        <f t="shared" si="176"/>
        <v>350</v>
      </c>
      <c r="B356" s="79"/>
      <c r="C356" s="79"/>
      <c r="D356" s="61"/>
      <c r="E356" s="180" t="str">
        <f>_xlfn.IFNA(HLOOKUP(TEXT(C356,"#"),Table_Conduit[#All],2,FALSE),"")</f>
        <v/>
      </c>
      <c r="F356" s="63" t="str">
        <f t="shared" si="177"/>
        <v/>
      </c>
      <c r="G356" s="61"/>
      <c r="H356" s="180" t="str">
        <f>_xlfn.IFNA(IF(HLOOKUP(TEXT(C356,"#"),Table_BoxMaterial[#All],2,FALSE)=0,"",HLOOKUP(TEXT(C356,"#"),Table_BoxMaterial[#All],2,FALSE)),"")</f>
        <v/>
      </c>
      <c r="I356" s="183" t="str">
        <f>_xlfn.IFNA(HLOOKUP(TEXT(C356,"#"),Table_MountingKits[#All],2,FALSE),"")</f>
        <v/>
      </c>
      <c r="J356" s="183" t="str">
        <f>_xlfn.IFNA(HLOOKUP(H356,Table_BoxColors[#All],2,FALSE),"")</f>
        <v/>
      </c>
      <c r="K356" s="61" t="str">
        <f t="shared" si="178"/>
        <v/>
      </c>
      <c r="L356" s="64" t="str">
        <f t="shared" si="179"/>
        <v/>
      </c>
      <c r="M356" s="185" t="str">
        <f>_xlfn.IFNA("E-"&amp;VLOOKUP(C356,Table_PN_DeviceType[],2,TRUE),"")&amp;IF(D356&lt;&gt;"",IF(D356&gt;99,D356,IF(D356&gt;9,"0"&amp;D356,"00"&amp;D356))&amp;VLOOKUP(E356,Table_PN_ConduitSize[],2,FALSE)&amp;VLOOKUP(F356,Table_PN_ConduitColor[],2,FALSE)&amp;IF(G356&lt;10,"0"&amp;G356,G356)&amp;VLOOKUP(H356,Table_PN_BoxMaterial[],2,FALSE)&amp;IF(I356&lt;&gt;"",VLOOKUP(I356,Table_PN_MountingKit[],2,FALSE)&amp;IF(OR(J356="Yes"),VLOOKUP(F356,Table_PN_BoxColor[],2,FALSE),"")&amp;VLOOKUP(K356,Table_PN_CircuitBreaker[],2,FALSE),""),"")</f>
        <v/>
      </c>
      <c r="N356" s="65"/>
      <c r="O356" s="65"/>
      <c r="P356" s="65"/>
      <c r="Q356" s="65"/>
      <c r="R356" s="65"/>
      <c r="S356" s="170" t="str">
        <f>IFERROR(VLOOKUP(C356,Table_DevicePN[],2,FALSE),"")</f>
        <v/>
      </c>
      <c r="T356" s="66" t="str">
        <f t="shared" si="180"/>
        <v/>
      </c>
      <c r="U356" s="80"/>
      <c r="V356" s="81" t="str">
        <f t="shared" si="181"/>
        <v/>
      </c>
      <c r="W356" s="65" t="str">
        <f t="shared" si="182"/>
        <v/>
      </c>
      <c r="X356" s="65" t="str">
        <f t="shared" si="183"/>
        <v/>
      </c>
      <c r="Y356" s="82" t="str">
        <f t="shared" si="184"/>
        <v/>
      </c>
      <c r="Z356" s="83" t="str">
        <f t="shared" si="185"/>
        <v/>
      </c>
      <c r="AA356" s="65" t="str">
        <f t="shared" si="186"/>
        <v/>
      </c>
      <c r="AB356" s="65" t="str">
        <f t="shared" si="187"/>
        <v/>
      </c>
      <c r="AC356" s="65" t="str">
        <f t="shared" si="188"/>
        <v/>
      </c>
      <c r="AD356" s="84" t="str">
        <f t="shared" si="189"/>
        <v/>
      </c>
      <c r="AE356" s="85" t="str">
        <f t="shared" si="190"/>
        <v/>
      </c>
      <c r="AF356" s="85" t="str">
        <f t="shared" si="191"/>
        <v/>
      </c>
      <c r="AG356" s="86" t="str">
        <f t="shared" si="192"/>
        <v/>
      </c>
      <c r="AH356" s="87" t="str">
        <f t="shared" si="193"/>
        <v/>
      </c>
      <c r="AI356" s="84" t="str">
        <f t="shared" si="194"/>
        <v/>
      </c>
      <c r="AJ356" s="84" t="str">
        <f t="shared" si="195"/>
        <v/>
      </c>
      <c r="AK356" s="88" t="str">
        <f t="shared" si="196"/>
        <v/>
      </c>
      <c r="AL356" s="65" t="str">
        <f t="shared" si="197"/>
        <v/>
      </c>
      <c r="AM356" s="84" t="str">
        <f t="shared" si="198"/>
        <v/>
      </c>
      <c r="AN356" s="85" t="str">
        <f t="shared" si="199"/>
        <v/>
      </c>
      <c r="AO356" s="85" t="str">
        <f t="shared" si="200"/>
        <v/>
      </c>
      <c r="AP356" s="86" t="str">
        <f t="shared" si="201"/>
        <v/>
      </c>
    </row>
    <row r="357" spans="1:42" s="76" customFormat="1" x14ac:dyDescent="0.25">
      <c r="A357" s="78">
        <f t="shared" si="176"/>
        <v>351</v>
      </c>
      <c r="B357" s="79"/>
      <c r="C357" s="79"/>
      <c r="D357" s="61"/>
      <c r="E357" s="180" t="str">
        <f>_xlfn.IFNA(HLOOKUP(TEXT(C357,"#"),Table_Conduit[#All],2,FALSE),"")</f>
        <v/>
      </c>
      <c r="F357" s="63" t="str">
        <f t="shared" si="177"/>
        <v/>
      </c>
      <c r="G357" s="61"/>
      <c r="H357" s="180" t="str">
        <f>_xlfn.IFNA(IF(HLOOKUP(TEXT(C357,"#"),Table_BoxMaterial[#All],2,FALSE)=0,"",HLOOKUP(TEXT(C357,"#"),Table_BoxMaterial[#All],2,FALSE)),"")</f>
        <v/>
      </c>
      <c r="I357" s="183" t="str">
        <f>_xlfn.IFNA(HLOOKUP(TEXT(C357,"#"),Table_MountingKits[#All],2,FALSE),"")</f>
        <v/>
      </c>
      <c r="J357" s="183" t="str">
        <f>_xlfn.IFNA(HLOOKUP(H357,Table_BoxColors[#All],2,FALSE),"")</f>
        <v/>
      </c>
      <c r="K357" s="61" t="str">
        <f t="shared" si="178"/>
        <v/>
      </c>
      <c r="L357" s="64" t="str">
        <f t="shared" si="179"/>
        <v/>
      </c>
      <c r="M357" s="185" t="str">
        <f>_xlfn.IFNA("E-"&amp;VLOOKUP(C357,Table_PN_DeviceType[],2,TRUE),"")&amp;IF(D357&lt;&gt;"",IF(D357&gt;99,D357,IF(D357&gt;9,"0"&amp;D357,"00"&amp;D357))&amp;VLOOKUP(E357,Table_PN_ConduitSize[],2,FALSE)&amp;VLOOKUP(F357,Table_PN_ConduitColor[],2,FALSE)&amp;IF(G357&lt;10,"0"&amp;G357,G357)&amp;VLOOKUP(H357,Table_PN_BoxMaterial[],2,FALSE)&amp;IF(I357&lt;&gt;"",VLOOKUP(I357,Table_PN_MountingKit[],2,FALSE)&amp;IF(OR(J357="Yes"),VLOOKUP(F357,Table_PN_BoxColor[],2,FALSE),"")&amp;VLOOKUP(K357,Table_PN_CircuitBreaker[],2,FALSE),""),"")</f>
        <v/>
      </c>
      <c r="N357" s="65"/>
      <c r="O357" s="65"/>
      <c r="P357" s="65"/>
      <c r="Q357" s="65"/>
      <c r="R357" s="65"/>
      <c r="S357" s="170" t="str">
        <f>IFERROR(VLOOKUP(C357,Table_DevicePN[],2,FALSE),"")</f>
        <v/>
      </c>
      <c r="T357" s="66" t="str">
        <f t="shared" si="180"/>
        <v/>
      </c>
      <c r="U357" s="80"/>
      <c r="V357" s="81" t="str">
        <f t="shared" si="181"/>
        <v/>
      </c>
      <c r="W357" s="65" t="str">
        <f t="shared" si="182"/>
        <v/>
      </c>
      <c r="X357" s="65" t="str">
        <f t="shared" si="183"/>
        <v/>
      </c>
      <c r="Y357" s="82" t="str">
        <f t="shared" si="184"/>
        <v/>
      </c>
      <c r="Z357" s="83" t="str">
        <f t="shared" si="185"/>
        <v/>
      </c>
      <c r="AA357" s="65" t="str">
        <f t="shared" si="186"/>
        <v/>
      </c>
      <c r="AB357" s="65" t="str">
        <f t="shared" si="187"/>
        <v/>
      </c>
      <c r="AC357" s="65" t="str">
        <f t="shared" si="188"/>
        <v/>
      </c>
      <c r="AD357" s="84" t="str">
        <f t="shared" si="189"/>
        <v/>
      </c>
      <c r="AE357" s="85" t="str">
        <f t="shared" si="190"/>
        <v/>
      </c>
      <c r="AF357" s="85" t="str">
        <f t="shared" si="191"/>
        <v/>
      </c>
      <c r="AG357" s="86" t="str">
        <f t="shared" si="192"/>
        <v/>
      </c>
      <c r="AH357" s="87" t="str">
        <f t="shared" si="193"/>
        <v/>
      </c>
      <c r="AI357" s="84" t="str">
        <f t="shared" si="194"/>
        <v/>
      </c>
      <c r="AJ357" s="84" t="str">
        <f t="shared" si="195"/>
        <v/>
      </c>
      <c r="AK357" s="88" t="str">
        <f t="shared" si="196"/>
        <v/>
      </c>
      <c r="AL357" s="65" t="str">
        <f t="shared" si="197"/>
        <v/>
      </c>
      <c r="AM357" s="84" t="str">
        <f t="shared" si="198"/>
        <v/>
      </c>
      <c r="AN357" s="85" t="str">
        <f t="shared" si="199"/>
        <v/>
      </c>
      <c r="AO357" s="85" t="str">
        <f t="shared" si="200"/>
        <v/>
      </c>
      <c r="AP357" s="86" t="str">
        <f t="shared" si="201"/>
        <v/>
      </c>
    </row>
    <row r="358" spans="1:42" s="76" customFormat="1" x14ac:dyDescent="0.25">
      <c r="A358" s="78">
        <f t="shared" si="176"/>
        <v>352</v>
      </c>
      <c r="B358" s="79"/>
      <c r="C358" s="79"/>
      <c r="D358" s="61"/>
      <c r="E358" s="180" t="str">
        <f>_xlfn.IFNA(HLOOKUP(TEXT(C358,"#"),Table_Conduit[#All],2,FALSE),"")</f>
        <v/>
      </c>
      <c r="F358" s="63" t="str">
        <f t="shared" si="177"/>
        <v/>
      </c>
      <c r="G358" s="61"/>
      <c r="H358" s="180" t="str">
        <f>_xlfn.IFNA(IF(HLOOKUP(TEXT(C358,"#"),Table_BoxMaterial[#All],2,FALSE)=0,"",HLOOKUP(TEXT(C358,"#"),Table_BoxMaterial[#All],2,FALSE)),"")</f>
        <v/>
      </c>
      <c r="I358" s="183" t="str">
        <f>_xlfn.IFNA(HLOOKUP(TEXT(C358,"#"),Table_MountingKits[#All],2,FALSE),"")</f>
        <v/>
      </c>
      <c r="J358" s="183" t="str">
        <f>_xlfn.IFNA(HLOOKUP(H358,Table_BoxColors[#All],2,FALSE),"")</f>
        <v/>
      </c>
      <c r="K358" s="61" t="str">
        <f t="shared" si="178"/>
        <v/>
      </c>
      <c r="L358" s="64" t="str">
        <f t="shared" si="179"/>
        <v/>
      </c>
      <c r="M358" s="185" t="str">
        <f>_xlfn.IFNA("E-"&amp;VLOOKUP(C358,Table_PN_DeviceType[],2,TRUE),"")&amp;IF(D358&lt;&gt;"",IF(D358&gt;99,D358,IF(D358&gt;9,"0"&amp;D358,"00"&amp;D358))&amp;VLOOKUP(E358,Table_PN_ConduitSize[],2,FALSE)&amp;VLOOKUP(F358,Table_PN_ConduitColor[],2,FALSE)&amp;IF(G358&lt;10,"0"&amp;G358,G358)&amp;VLOOKUP(H358,Table_PN_BoxMaterial[],2,FALSE)&amp;IF(I358&lt;&gt;"",VLOOKUP(I358,Table_PN_MountingKit[],2,FALSE)&amp;IF(OR(J358="Yes"),VLOOKUP(F358,Table_PN_BoxColor[],2,FALSE),"")&amp;VLOOKUP(K358,Table_PN_CircuitBreaker[],2,FALSE),""),"")</f>
        <v/>
      </c>
      <c r="N358" s="65"/>
      <c r="O358" s="65"/>
      <c r="P358" s="65"/>
      <c r="Q358" s="65"/>
      <c r="R358" s="65"/>
      <c r="S358" s="170" t="str">
        <f>IFERROR(VLOOKUP(C358,Table_DevicePN[],2,FALSE),"")</f>
        <v/>
      </c>
      <c r="T358" s="66" t="str">
        <f t="shared" si="180"/>
        <v/>
      </c>
      <c r="U358" s="80"/>
      <c r="V358" s="81" t="str">
        <f t="shared" si="181"/>
        <v/>
      </c>
      <c r="W358" s="65" t="str">
        <f t="shared" si="182"/>
        <v/>
      </c>
      <c r="X358" s="65" t="str">
        <f t="shared" si="183"/>
        <v/>
      </c>
      <c r="Y358" s="82" t="str">
        <f t="shared" si="184"/>
        <v/>
      </c>
      <c r="Z358" s="83" t="str">
        <f t="shared" si="185"/>
        <v/>
      </c>
      <c r="AA358" s="65" t="str">
        <f t="shared" si="186"/>
        <v/>
      </c>
      <c r="AB358" s="65" t="str">
        <f t="shared" si="187"/>
        <v/>
      </c>
      <c r="AC358" s="65" t="str">
        <f t="shared" si="188"/>
        <v/>
      </c>
      <c r="AD358" s="84" t="str">
        <f t="shared" si="189"/>
        <v/>
      </c>
      <c r="AE358" s="85" t="str">
        <f t="shared" si="190"/>
        <v/>
      </c>
      <c r="AF358" s="85" t="str">
        <f t="shared" si="191"/>
        <v/>
      </c>
      <c r="AG358" s="86" t="str">
        <f t="shared" si="192"/>
        <v/>
      </c>
      <c r="AH358" s="87" t="str">
        <f t="shared" si="193"/>
        <v/>
      </c>
      <c r="AI358" s="84" t="str">
        <f t="shared" si="194"/>
        <v/>
      </c>
      <c r="AJ358" s="84" t="str">
        <f t="shared" si="195"/>
        <v/>
      </c>
      <c r="AK358" s="88" t="str">
        <f t="shared" si="196"/>
        <v/>
      </c>
      <c r="AL358" s="65" t="str">
        <f t="shared" si="197"/>
        <v/>
      </c>
      <c r="AM358" s="84" t="str">
        <f t="shared" si="198"/>
        <v/>
      </c>
      <c r="AN358" s="85" t="str">
        <f t="shared" si="199"/>
        <v/>
      </c>
      <c r="AO358" s="85" t="str">
        <f t="shared" si="200"/>
        <v/>
      </c>
      <c r="AP358" s="86" t="str">
        <f t="shared" si="201"/>
        <v/>
      </c>
    </row>
    <row r="359" spans="1:42" s="76" customFormat="1" x14ac:dyDescent="0.25">
      <c r="A359" s="78">
        <f t="shared" si="176"/>
        <v>353</v>
      </c>
      <c r="B359" s="79"/>
      <c r="C359" s="79"/>
      <c r="D359" s="61"/>
      <c r="E359" s="180" t="str">
        <f>_xlfn.IFNA(HLOOKUP(TEXT(C359,"#"),Table_Conduit[#All],2,FALSE),"")</f>
        <v/>
      </c>
      <c r="F359" s="63" t="str">
        <f t="shared" si="177"/>
        <v/>
      </c>
      <c r="G359" s="61"/>
      <c r="H359" s="180" t="str">
        <f>_xlfn.IFNA(IF(HLOOKUP(TEXT(C359,"#"),Table_BoxMaterial[#All],2,FALSE)=0,"",HLOOKUP(TEXT(C359,"#"),Table_BoxMaterial[#All],2,FALSE)),"")</f>
        <v/>
      </c>
      <c r="I359" s="183" t="str">
        <f>_xlfn.IFNA(HLOOKUP(TEXT(C359,"#"),Table_MountingKits[#All],2,FALSE),"")</f>
        <v/>
      </c>
      <c r="J359" s="183" t="str">
        <f>_xlfn.IFNA(HLOOKUP(H359,Table_BoxColors[#All],2,FALSE),"")</f>
        <v/>
      </c>
      <c r="K359" s="61" t="str">
        <f t="shared" si="178"/>
        <v/>
      </c>
      <c r="L359" s="64" t="str">
        <f t="shared" si="179"/>
        <v/>
      </c>
      <c r="M359" s="185" t="str">
        <f>_xlfn.IFNA("E-"&amp;VLOOKUP(C359,Table_PN_DeviceType[],2,TRUE),"")&amp;IF(D359&lt;&gt;"",IF(D359&gt;99,D359,IF(D359&gt;9,"0"&amp;D359,"00"&amp;D359))&amp;VLOOKUP(E359,Table_PN_ConduitSize[],2,FALSE)&amp;VLOOKUP(F359,Table_PN_ConduitColor[],2,FALSE)&amp;IF(G359&lt;10,"0"&amp;G359,G359)&amp;VLOOKUP(H359,Table_PN_BoxMaterial[],2,FALSE)&amp;IF(I359&lt;&gt;"",VLOOKUP(I359,Table_PN_MountingKit[],2,FALSE)&amp;IF(OR(J359="Yes"),VLOOKUP(F359,Table_PN_BoxColor[],2,FALSE),"")&amp;VLOOKUP(K359,Table_PN_CircuitBreaker[],2,FALSE),""),"")</f>
        <v/>
      </c>
      <c r="N359" s="65"/>
      <c r="O359" s="65"/>
      <c r="P359" s="65"/>
      <c r="Q359" s="65"/>
      <c r="R359" s="65"/>
      <c r="S359" s="170" t="str">
        <f>IFERROR(VLOOKUP(C359,Table_DevicePN[],2,FALSE),"")</f>
        <v/>
      </c>
      <c r="T359" s="66" t="str">
        <f t="shared" si="180"/>
        <v/>
      </c>
      <c r="U359" s="80"/>
      <c r="V359" s="81" t="str">
        <f t="shared" si="181"/>
        <v/>
      </c>
      <c r="W359" s="65" t="str">
        <f t="shared" si="182"/>
        <v/>
      </c>
      <c r="X359" s="65" t="str">
        <f t="shared" si="183"/>
        <v/>
      </c>
      <c r="Y359" s="82" t="str">
        <f t="shared" si="184"/>
        <v/>
      </c>
      <c r="Z359" s="83" t="str">
        <f t="shared" si="185"/>
        <v/>
      </c>
      <c r="AA359" s="65" t="str">
        <f t="shared" si="186"/>
        <v/>
      </c>
      <c r="AB359" s="65" t="str">
        <f t="shared" si="187"/>
        <v/>
      </c>
      <c r="AC359" s="65" t="str">
        <f t="shared" si="188"/>
        <v/>
      </c>
      <c r="AD359" s="84" t="str">
        <f t="shared" si="189"/>
        <v/>
      </c>
      <c r="AE359" s="85" t="str">
        <f t="shared" si="190"/>
        <v/>
      </c>
      <c r="AF359" s="85" t="str">
        <f t="shared" si="191"/>
        <v/>
      </c>
      <c r="AG359" s="86" t="str">
        <f t="shared" si="192"/>
        <v/>
      </c>
      <c r="AH359" s="87" t="str">
        <f t="shared" si="193"/>
        <v/>
      </c>
      <c r="AI359" s="84" t="str">
        <f t="shared" si="194"/>
        <v/>
      </c>
      <c r="AJ359" s="84" t="str">
        <f t="shared" si="195"/>
        <v/>
      </c>
      <c r="AK359" s="88" t="str">
        <f t="shared" si="196"/>
        <v/>
      </c>
      <c r="AL359" s="65" t="str">
        <f t="shared" si="197"/>
        <v/>
      </c>
      <c r="AM359" s="84" t="str">
        <f t="shared" si="198"/>
        <v/>
      </c>
      <c r="AN359" s="85" t="str">
        <f t="shared" si="199"/>
        <v/>
      </c>
      <c r="AO359" s="85" t="str">
        <f t="shared" si="200"/>
        <v/>
      </c>
      <c r="AP359" s="86" t="str">
        <f t="shared" si="201"/>
        <v/>
      </c>
    </row>
    <row r="360" spans="1:42" s="76" customFormat="1" x14ac:dyDescent="0.25">
      <c r="A360" s="78">
        <f t="shared" si="176"/>
        <v>354</v>
      </c>
      <c r="B360" s="79"/>
      <c r="C360" s="79"/>
      <c r="D360" s="61"/>
      <c r="E360" s="180" t="str">
        <f>_xlfn.IFNA(HLOOKUP(TEXT(C360,"#"),Table_Conduit[#All],2,FALSE),"")</f>
        <v/>
      </c>
      <c r="F360" s="63" t="str">
        <f t="shared" si="177"/>
        <v/>
      </c>
      <c r="G360" s="61"/>
      <c r="H360" s="180" t="str">
        <f>_xlfn.IFNA(IF(HLOOKUP(TEXT(C360,"#"),Table_BoxMaterial[#All],2,FALSE)=0,"",HLOOKUP(TEXT(C360,"#"),Table_BoxMaterial[#All],2,FALSE)),"")</f>
        <v/>
      </c>
      <c r="I360" s="183" t="str">
        <f>_xlfn.IFNA(HLOOKUP(TEXT(C360,"#"),Table_MountingKits[#All],2,FALSE),"")</f>
        <v/>
      </c>
      <c r="J360" s="183" t="str">
        <f>_xlfn.IFNA(HLOOKUP(H360,Table_BoxColors[#All],2,FALSE),"")</f>
        <v/>
      </c>
      <c r="K360" s="61" t="str">
        <f t="shared" si="178"/>
        <v/>
      </c>
      <c r="L360" s="64" t="str">
        <f t="shared" si="179"/>
        <v/>
      </c>
      <c r="M360" s="185" t="str">
        <f>_xlfn.IFNA("E-"&amp;VLOOKUP(C360,Table_PN_DeviceType[],2,TRUE),"")&amp;IF(D360&lt;&gt;"",IF(D360&gt;99,D360,IF(D360&gt;9,"0"&amp;D360,"00"&amp;D360))&amp;VLOOKUP(E360,Table_PN_ConduitSize[],2,FALSE)&amp;VLOOKUP(F360,Table_PN_ConduitColor[],2,FALSE)&amp;IF(G360&lt;10,"0"&amp;G360,G360)&amp;VLOOKUP(H360,Table_PN_BoxMaterial[],2,FALSE)&amp;IF(I360&lt;&gt;"",VLOOKUP(I360,Table_PN_MountingKit[],2,FALSE)&amp;IF(OR(J360="Yes"),VLOOKUP(F360,Table_PN_BoxColor[],2,FALSE),"")&amp;VLOOKUP(K360,Table_PN_CircuitBreaker[],2,FALSE),""),"")</f>
        <v/>
      </c>
      <c r="N360" s="65"/>
      <c r="O360" s="65"/>
      <c r="P360" s="65"/>
      <c r="Q360" s="65"/>
      <c r="R360" s="65"/>
      <c r="S360" s="170" t="str">
        <f>IFERROR(VLOOKUP(C360,Table_DevicePN[],2,FALSE),"")</f>
        <v/>
      </c>
      <c r="T360" s="66" t="str">
        <f t="shared" si="180"/>
        <v/>
      </c>
      <c r="U360" s="80"/>
      <c r="V360" s="81" t="str">
        <f t="shared" si="181"/>
        <v/>
      </c>
      <c r="W360" s="65" t="str">
        <f t="shared" si="182"/>
        <v/>
      </c>
      <c r="X360" s="65" t="str">
        <f t="shared" si="183"/>
        <v/>
      </c>
      <c r="Y360" s="82" t="str">
        <f t="shared" si="184"/>
        <v/>
      </c>
      <c r="Z360" s="83" t="str">
        <f t="shared" si="185"/>
        <v/>
      </c>
      <c r="AA360" s="65" t="str">
        <f t="shared" si="186"/>
        <v/>
      </c>
      <c r="AB360" s="65" t="str">
        <f t="shared" si="187"/>
        <v/>
      </c>
      <c r="AC360" s="65" t="str">
        <f t="shared" si="188"/>
        <v/>
      </c>
      <c r="AD360" s="84" t="str">
        <f t="shared" si="189"/>
        <v/>
      </c>
      <c r="AE360" s="85" t="str">
        <f t="shared" si="190"/>
        <v/>
      </c>
      <c r="AF360" s="85" t="str">
        <f t="shared" si="191"/>
        <v/>
      </c>
      <c r="AG360" s="86" t="str">
        <f t="shared" si="192"/>
        <v/>
      </c>
      <c r="AH360" s="87" t="str">
        <f t="shared" si="193"/>
        <v/>
      </c>
      <c r="AI360" s="84" t="str">
        <f t="shared" si="194"/>
        <v/>
      </c>
      <c r="AJ360" s="84" t="str">
        <f t="shared" si="195"/>
        <v/>
      </c>
      <c r="AK360" s="88" t="str">
        <f t="shared" si="196"/>
        <v/>
      </c>
      <c r="AL360" s="65" t="str">
        <f t="shared" si="197"/>
        <v/>
      </c>
      <c r="AM360" s="84" t="str">
        <f t="shared" si="198"/>
        <v/>
      </c>
      <c r="AN360" s="85" t="str">
        <f t="shared" si="199"/>
        <v/>
      </c>
      <c r="AO360" s="85" t="str">
        <f t="shared" si="200"/>
        <v/>
      </c>
      <c r="AP360" s="86" t="str">
        <f t="shared" si="201"/>
        <v/>
      </c>
    </row>
    <row r="361" spans="1:42" s="76" customFormat="1" x14ac:dyDescent="0.25">
      <c r="A361" s="78">
        <f t="shared" si="176"/>
        <v>355</v>
      </c>
      <c r="B361" s="79"/>
      <c r="C361" s="79"/>
      <c r="D361" s="61"/>
      <c r="E361" s="180" t="str">
        <f>_xlfn.IFNA(HLOOKUP(TEXT(C361,"#"),Table_Conduit[#All],2,FALSE),"")</f>
        <v/>
      </c>
      <c r="F361" s="63" t="str">
        <f t="shared" si="177"/>
        <v/>
      </c>
      <c r="G361" s="61"/>
      <c r="H361" s="180" t="str">
        <f>_xlfn.IFNA(IF(HLOOKUP(TEXT(C361,"#"),Table_BoxMaterial[#All],2,FALSE)=0,"",HLOOKUP(TEXT(C361,"#"),Table_BoxMaterial[#All],2,FALSE)),"")</f>
        <v/>
      </c>
      <c r="I361" s="183" t="str">
        <f>_xlfn.IFNA(HLOOKUP(TEXT(C361,"#"),Table_MountingKits[#All],2,FALSE),"")</f>
        <v/>
      </c>
      <c r="J361" s="183" t="str">
        <f>_xlfn.IFNA(HLOOKUP(H361,Table_BoxColors[#All],2,FALSE),"")</f>
        <v/>
      </c>
      <c r="K361" s="61" t="str">
        <f t="shared" si="178"/>
        <v/>
      </c>
      <c r="L361" s="64" t="str">
        <f t="shared" si="179"/>
        <v/>
      </c>
      <c r="M361" s="185" t="str">
        <f>_xlfn.IFNA("E-"&amp;VLOOKUP(C361,Table_PN_DeviceType[],2,TRUE),"")&amp;IF(D361&lt;&gt;"",IF(D361&gt;99,D361,IF(D361&gt;9,"0"&amp;D361,"00"&amp;D361))&amp;VLOOKUP(E361,Table_PN_ConduitSize[],2,FALSE)&amp;VLOOKUP(F361,Table_PN_ConduitColor[],2,FALSE)&amp;IF(G361&lt;10,"0"&amp;G361,G361)&amp;VLOOKUP(H361,Table_PN_BoxMaterial[],2,FALSE)&amp;IF(I361&lt;&gt;"",VLOOKUP(I361,Table_PN_MountingKit[],2,FALSE)&amp;IF(OR(J361="Yes"),VLOOKUP(F361,Table_PN_BoxColor[],2,FALSE),"")&amp;VLOOKUP(K361,Table_PN_CircuitBreaker[],2,FALSE),""),"")</f>
        <v/>
      </c>
      <c r="N361" s="65"/>
      <c r="O361" s="65"/>
      <c r="P361" s="65"/>
      <c r="Q361" s="65"/>
      <c r="R361" s="65"/>
      <c r="S361" s="170" t="str">
        <f>IFERROR(VLOOKUP(C361,Table_DevicePN[],2,FALSE),"")</f>
        <v/>
      </c>
      <c r="T361" s="66" t="str">
        <f t="shared" si="180"/>
        <v/>
      </c>
      <c r="U361" s="80"/>
      <c r="V361" s="81" t="str">
        <f t="shared" si="181"/>
        <v/>
      </c>
      <c r="W361" s="65" t="str">
        <f t="shared" si="182"/>
        <v/>
      </c>
      <c r="X361" s="65" t="str">
        <f t="shared" si="183"/>
        <v/>
      </c>
      <c r="Y361" s="82" t="str">
        <f t="shared" si="184"/>
        <v/>
      </c>
      <c r="Z361" s="83" t="str">
        <f t="shared" si="185"/>
        <v/>
      </c>
      <c r="AA361" s="65" t="str">
        <f t="shared" si="186"/>
        <v/>
      </c>
      <c r="AB361" s="65" t="str">
        <f t="shared" si="187"/>
        <v/>
      </c>
      <c r="AC361" s="65" t="str">
        <f t="shared" si="188"/>
        <v/>
      </c>
      <c r="AD361" s="84" t="str">
        <f t="shared" si="189"/>
        <v/>
      </c>
      <c r="AE361" s="85" t="str">
        <f t="shared" si="190"/>
        <v/>
      </c>
      <c r="AF361" s="85" t="str">
        <f t="shared" si="191"/>
        <v/>
      </c>
      <c r="AG361" s="86" t="str">
        <f t="shared" si="192"/>
        <v/>
      </c>
      <c r="AH361" s="87" t="str">
        <f t="shared" si="193"/>
        <v/>
      </c>
      <c r="AI361" s="84" t="str">
        <f t="shared" si="194"/>
        <v/>
      </c>
      <c r="AJ361" s="84" t="str">
        <f t="shared" si="195"/>
        <v/>
      </c>
      <c r="AK361" s="88" t="str">
        <f t="shared" si="196"/>
        <v/>
      </c>
      <c r="AL361" s="65" t="str">
        <f t="shared" si="197"/>
        <v/>
      </c>
      <c r="AM361" s="84" t="str">
        <f t="shared" si="198"/>
        <v/>
      </c>
      <c r="AN361" s="85" t="str">
        <f t="shared" si="199"/>
        <v/>
      </c>
      <c r="AO361" s="85" t="str">
        <f t="shared" si="200"/>
        <v/>
      </c>
      <c r="AP361" s="86" t="str">
        <f t="shared" si="201"/>
        <v/>
      </c>
    </row>
    <row r="362" spans="1:42" s="76" customFormat="1" x14ac:dyDescent="0.25">
      <c r="A362" s="78">
        <f t="shared" si="176"/>
        <v>356</v>
      </c>
      <c r="B362" s="79"/>
      <c r="C362" s="79"/>
      <c r="D362" s="61"/>
      <c r="E362" s="180" t="str">
        <f>_xlfn.IFNA(HLOOKUP(TEXT(C362,"#"),Table_Conduit[#All],2,FALSE),"")</f>
        <v/>
      </c>
      <c r="F362" s="63" t="str">
        <f t="shared" si="177"/>
        <v/>
      </c>
      <c r="G362" s="61"/>
      <c r="H362" s="180" t="str">
        <f>_xlfn.IFNA(IF(HLOOKUP(TEXT(C362,"#"),Table_BoxMaterial[#All],2,FALSE)=0,"",HLOOKUP(TEXT(C362,"#"),Table_BoxMaterial[#All],2,FALSE)),"")</f>
        <v/>
      </c>
      <c r="I362" s="183" t="str">
        <f>_xlfn.IFNA(HLOOKUP(TEXT(C362,"#"),Table_MountingKits[#All],2,FALSE),"")</f>
        <v/>
      </c>
      <c r="J362" s="183" t="str">
        <f>_xlfn.IFNA(HLOOKUP(H362,Table_BoxColors[#All],2,FALSE),"")</f>
        <v/>
      </c>
      <c r="K362" s="61" t="str">
        <f t="shared" si="178"/>
        <v/>
      </c>
      <c r="L362" s="64" t="str">
        <f t="shared" si="179"/>
        <v/>
      </c>
      <c r="M362" s="185" t="str">
        <f>_xlfn.IFNA("E-"&amp;VLOOKUP(C362,Table_PN_DeviceType[],2,TRUE),"")&amp;IF(D362&lt;&gt;"",IF(D362&gt;99,D362,IF(D362&gt;9,"0"&amp;D362,"00"&amp;D362))&amp;VLOOKUP(E362,Table_PN_ConduitSize[],2,FALSE)&amp;VLOOKUP(F362,Table_PN_ConduitColor[],2,FALSE)&amp;IF(G362&lt;10,"0"&amp;G362,G362)&amp;VLOOKUP(H362,Table_PN_BoxMaterial[],2,FALSE)&amp;IF(I362&lt;&gt;"",VLOOKUP(I362,Table_PN_MountingKit[],2,FALSE)&amp;IF(OR(J362="Yes"),VLOOKUP(F362,Table_PN_BoxColor[],2,FALSE),"")&amp;VLOOKUP(K362,Table_PN_CircuitBreaker[],2,FALSE),""),"")</f>
        <v/>
      </c>
      <c r="N362" s="65"/>
      <c r="O362" s="65"/>
      <c r="P362" s="65"/>
      <c r="Q362" s="65"/>
      <c r="R362" s="65"/>
      <c r="S362" s="170" t="str">
        <f>IFERROR(VLOOKUP(C362,Table_DevicePN[],2,FALSE),"")</f>
        <v/>
      </c>
      <c r="T362" s="66" t="str">
        <f t="shared" si="180"/>
        <v/>
      </c>
      <c r="U362" s="80"/>
      <c r="V362" s="81" t="str">
        <f t="shared" si="181"/>
        <v/>
      </c>
      <c r="W362" s="65" t="str">
        <f t="shared" si="182"/>
        <v/>
      </c>
      <c r="X362" s="65" t="str">
        <f t="shared" si="183"/>
        <v/>
      </c>
      <c r="Y362" s="82" t="str">
        <f t="shared" si="184"/>
        <v/>
      </c>
      <c r="Z362" s="83" t="str">
        <f t="shared" si="185"/>
        <v/>
      </c>
      <c r="AA362" s="65" t="str">
        <f t="shared" si="186"/>
        <v/>
      </c>
      <c r="AB362" s="65" t="str">
        <f t="shared" si="187"/>
        <v/>
      </c>
      <c r="AC362" s="65" t="str">
        <f t="shared" si="188"/>
        <v/>
      </c>
      <c r="AD362" s="84" t="str">
        <f t="shared" si="189"/>
        <v/>
      </c>
      <c r="AE362" s="85" t="str">
        <f t="shared" si="190"/>
        <v/>
      </c>
      <c r="AF362" s="85" t="str">
        <f t="shared" si="191"/>
        <v/>
      </c>
      <c r="AG362" s="86" t="str">
        <f t="shared" si="192"/>
        <v/>
      </c>
      <c r="AH362" s="87" t="str">
        <f t="shared" si="193"/>
        <v/>
      </c>
      <c r="AI362" s="84" t="str">
        <f t="shared" si="194"/>
        <v/>
      </c>
      <c r="AJ362" s="84" t="str">
        <f t="shared" si="195"/>
        <v/>
      </c>
      <c r="AK362" s="88" t="str">
        <f t="shared" si="196"/>
        <v/>
      </c>
      <c r="AL362" s="65" t="str">
        <f t="shared" si="197"/>
        <v/>
      </c>
      <c r="AM362" s="84" t="str">
        <f t="shared" si="198"/>
        <v/>
      </c>
      <c r="AN362" s="85" t="str">
        <f t="shared" si="199"/>
        <v/>
      </c>
      <c r="AO362" s="85" t="str">
        <f t="shared" si="200"/>
        <v/>
      </c>
      <c r="AP362" s="86" t="str">
        <f t="shared" si="201"/>
        <v/>
      </c>
    </row>
    <row r="363" spans="1:42" s="76" customFormat="1" x14ac:dyDescent="0.25">
      <c r="A363" s="78">
        <f t="shared" si="176"/>
        <v>357</v>
      </c>
      <c r="B363" s="79"/>
      <c r="C363" s="79"/>
      <c r="D363" s="61"/>
      <c r="E363" s="180" t="str">
        <f>_xlfn.IFNA(HLOOKUP(TEXT(C363,"#"),Table_Conduit[#All],2,FALSE),"")</f>
        <v/>
      </c>
      <c r="F363" s="63" t="str">
        <f t="shared" si="177"/>
        <v/>
      </c>
      <c r="G363" s="61"/>
      <c r="H363" s="180" t="str">
        <f>_xlfn.IFNA(IF(HLOOKUP(TEXT(C363,"#"),Table_BoxMaterial[#All],2,FALSE)=0,"",HLOOKUP(TEXT(C363,"#"),Table_BoxMaterial[#All],2,FALSE)),"")</f>
        <v/>
      </c>
      <c r="I363" s="183" t="str">
        <f>_xlfn.IFNA(HLOOKUP(TEXT(C363,"#"),Table_MountingKits[#All],2,FALSE),"")</f>
        <v/>
      </c>
      <c r="J363" s="183" t="str">
        <f>_xlfn.IFNA(HLOOKUP(H363,Table_BoxColors[#All],2,FALSE),"")</f>
        <v/>
      </c>
      <c r="K363" s="61" t="str">
        <f t="shared" si="178"/>
        <v/>
      </c>
      <c r="L363" s="64" t="str">
        <f t="shared" si="179"/>
        <v/>
      </c>
      <c r="M363" s="185" t="str">
        <f>_xlfn.IFNA("E-"&amp;VLOOKUP(C363,Table_PN_DeviceType[],2,TRUE),"")&amp;IF(D363&lt;&gt;"",IF(D363&gt;99,D363,IF(D363&gt;9,"0"&amp;D363,"00"&amp;D363))&amp;VLOOKUP(E363,Table_PN_ConduitSize[],2,FALSE)&amp;VLOOKUP(F363,Table_PN_ConduitColor[],2,FALSE)&amp;IF(G363&lt;10,"0"&amp;G363,G363)&amp;VLOOKUP(H363,Table_PN_BoxMaterial[],2,FALSE)&amp;IF(I363&lt;&gt;"",VLOOKUP(I363,Table_PN_MountingKit[],2,FALSE)&amp;IF(OR(J363="Yes"),VLOOKUP(F363,Table_PN_BoxColor[],2,FALSE),"")&amp;VLOOKUP(K363,Table_PN_CircuitBreaker[],2,FALSE),""),"")</f>
        <v/>
      </c>
      <c r="N363" s="65"/>
      <c r="O363" s="65"/>
      <c r="P363" s="65"/>
      <c r="Q363" s="65"/>
      <c r="R363" s="65"/>
      <c r="S363" s="170" t="str">
        <f>IFERROR(VLOOKUP(C363,Table_DevicePN[],2,FALSE),"")</f>
        <v/>
      </c>
      <c r="T363" s="66" t="str">
        <f t="shared" si="180"/>
        <v/>
      </c>
      <c r="U363" s="80"/>
      <c r="V363" s="81" t="str">
        <f t="shared" si="181"/>
        <v/>
      </c>
      <c r="W363" s="65" t="str">
        <f t="shared" si="182"/>
        <v/>
      </c>
      <c r="X363" s="65" t="str">
        <f t="shared" si="183"/>
        <v/>
      </c>
      <c r="Y363" s="82" t="str">
        <f t="shared" si="184"/>
        <v/>
      </c>
      <c r="Z363" s="83" t="str">
        <f t="shared" si="185"/>
        <v/>
      </c>
      <c r="AA363" s="65" t="str">
        <f t="shared" si="186"/>
        <v/>
      </c>
      <c r="AB363" s="65" t="str">
        <f t="shared" si="187"/>
        <v/>
      </c>
      <c r="AC363" s="65" t="str">
        <f t="shared" si="188"/>
        <v/>
      </c>
      <c r="AD363" s="84" t="str">
        <f t="shared" si="189"/>
        <v/>
      </c>
      <c r="AE363" s="85" t="str">
        <f t="shared" si="190"/>
        <v/>
      </c>
      <c r="AF363" s="85" t="str">
        <f t="shared" si="191"/>
        <v/>
      </c>
      <c r="AG363" s="86" t="str">
        <f t="shared" si="192"/>
        <v/>
      </c>
      <c r="AH363" s="87" t="str">
        <f t="shared" si="193"/>
        <v/>
      </c>
      <c r="AI363" s="84" t="str">
        <f t="shared" si="194"/>
        <v/>
      </c>
      <c r="AJ363" s="84" t="str">
        <f t="shared" si="195"/>
        <v/>
      </c>
      <c r="AK363" s="88" t="str">
        <f t="shared" si="196"/>
        <v/>
      </c>
      <c r="AL363" s="65" t="str">
        <f t="shared" si="197"/>
        <v/>
      </c>
      <c r="AM363" s="84" t="str">
        <f t="shared" si="198"/>
        <v/>
      </c>
      <c r="AN363" s="85" t="str">
        <f t="shared" si="199"/>
        <v/>
      </c>
      <c r="AO363" s="85" t="str">
        <f t="shared" si="200"/>
        <v/>
      </c>
      <c r="AP363" s="86" t="str">
        <f t="shared" si="201"/>
        <v/>
      </c>
    </row>
    <row r="364" spans="1:42" s="76" customFormat="1" x14ac:dyDescent="0.25">
      <c r="A364" s="78">
        <f t="shared" si="176"/>
        <v>358</v>
      </c>
      <c r="B364" s="79"/>
      <c r="C364" s="79"/>
      <c r="D364" s="61"/>
      <c r="E364" s="180" t="str">
        <f>_xlfn.IFNA(HLOOKUP(TEXT(C364,"#"),Table_Conduit[#All],2,FALSE),"")</f>
        <v/>
      </c>
      <c r="F364" s="63" t="str">
        <f t="shared" si="177"/>
        <v/>
      </c>
      <c r="G364" s="61"/>
      <c r="H364" s="180" t="str">
        <f>_xlfn.IFNA(IF(HLOOKUP(TEXT(C364,"#"),Table_BoxMaterial[#All],2,FALSE)=0,"",HLOOKUP(TEXT(C364,"#"),Table_BoxMaterial[#All],2,FALSE)),"")</f>
        <v/>
      </c>
      <c r="I364" s="183" t="str">
        <f>_xlfn.IFNA(HLOOKUP(TEXT(C364,"#"),Table_MountingKits[#All],2,FALSE),"")</f>
        <v/>
      </c>
      <c r="J364" s="183" t="str">
        <f>_xlfn.IFNA(HLOOKUP(H364,Table_BoxColors[#All],2,FALSE),"")</f>
        <v/>
      </c>
      <c r="K364" s="61" t="str">
        <f t="shared" si="178"/>
        <v/>
      </c>
      <c r="L364" s="64" t="str">
        <f t="shared" si="179"/>
        <v/>
      </c>
      <c r="M364" s="185" t="str">
        <f>_xlfn.IFNA("E-"&amp;VLOOKUP(C364,Table_PN_DeviceType[],2,TRUE),"")&amp;IF(D364&lt;&gt;"",IF(D364&gt;99,D364,IF(D364&gt;9,"0"&amp;D364,"00"&amp;D364))&amp;VLOOKUP(E364,Table_PN_ConduitSize[],2,FALSE)&amp;VLOOKUP(F364,Table_PN_ConduitColor[],2,FALSE)&amp;IF(G364&lt;10,"0"&amp;G364,G364)&amp;VLOOKUP(H364,Table_PN_BoxMaterial[],2,FALSE)&amp;IF(I364&lt;&gt;"",VLOOKUP(I364,Table_PN_MountingKit[],2,FALSE)&amp;IF(OR(J364="Yes"),VLOOKUP(F364,Table_PN_BoxColor[],2,FALSE),"")&amp;VLOOKUP(K364,Table_PN_CircuitBreaker[],2,FALSE),""),"")</f>
        <v/>
      </c>
      <c r="N364" s="65"/>
      <c r="O364" s="65"/>
      <c r="P364" s="65"/>
      <c r="Q364" s="65"/>
      <c r="R364" s="65"/>
      <c r="S364" s="170" t="str">
        <f>IFERROR(VLOOKUP(C364,Table_DevicePN[],2,FALSE),"")</f>
        <v/>
      </c>
      <c r="T364" s="66" t="str">
        <f t="shared" si="180"/>
        <v/>
      </c>
      <c r="U364" s="80"/>
      <c r="V364" s="81" t="str">
        <f t="shared" si="181"/>
        <v/>
      </c>
      <c r="W364" s="65" t="str">
        <f t="shared" si="182"/>
        <v/>
      </c>
      <c r="X364" s="65" t="str">
        <f t="shared" si="183"/>
        <v/>
      </c>
      <c r="Y364" s="82" t="str">
        <f t="shared" si="184"/>
        <v/>
      </c>
      <c r="Z364" s="83" t="str">
        <f t="shared" si="185"/>
        <v/>
      </c>
      <c r="AA364" s="65" t="str">
        <f t="shared" si="186"/>
        <v/>
      </c>
      <c r="AB364" s="65" t="str">
        <f t="shared" si="187"/>
        <v/>
      </c>
      <c r="AC364" s="65" t="str">
        <f t="shared" si="188"/>
        <v/>
      </c>
      <c r="AD364" s="84" t="str">
        <f t="shared" si="189"/>
        <v/>
      </c>
      <c r="AE364" s="85" t="str">
        <f t="shared" si="190"/>
        <v/>
      </c>
      <c r="AF364" s="85" t="str">
        <f t="shared" si="191"/>
        <v/>
      </c>
      <c r="AG364" s="86" t="str">
        <f t="shared" si="192"/>
        <v/>
      </c>
      <c r="AH364" s="87" t="str">
        <f t="shared" si="193"/>
        <v/>
      </c>
      <c r="AI364" s="84" t="str">
        <f t="shared" si="194"/>
        <v/>
      </c>
      <c r="AJ364" s="84" t="str">
        <f t="shared" si="195"/>
        <v/>
      </c>
      <c r="AK364" s="88" t="str">
        <f t="shared" si="196"/>
        <v/>
      </c>
      <c r="AL364" s="65" t="str">
        <f t="shared" si="197"/>
        <v/>
      </c>
      <c r="AM364" s="84" t="str">
        <f t="shared" si="198"/>
        <v/>
      </c>
      <c r="AN364" s="85" t="str">
        <f t="shared" si="199"/>
        <v/>
      </c>
      <c r="AO364" s="85" t="str">
        <f t="shared" si="200"/>
        <v/>
      </c>
      <c r="AP364" s="86" t="str">
        <f t="shared" si="201"/>
        <v/>
      </c>
    </row>
    <row r="365" spans="1:42" s="76" customFormat="1" x14ac:dyDescent="0.25">
      <c r="A365" s="78">
        <f t="shared" si="176"/>
        <v>359</v>
      </c>
      <c r="B365" s="79"/>
      <c r="C365" s="79"/>
      <c r="D365" s="61"/>
      <c r="E365" s="180" t="str">
        <f>_xlfn.IFNA(HLOOKUP(TEXT(C365,"#"),Table_Conduit[#All],2,FALSE),"")</f>
        <v/>
      </c>
      <c r="F365" s="63" t="str">
        <f t="shared" si="177"/>
        <v/>
      </c>
      <c r="G365" s="61"/>
      <c r="H365" s="180" t="str">
        <f>_xlfn.IFNA(IF(HLOOKUP(TEXT(C365,"#"),Table_BoxMaterial[#All],2,FALSE)=0,"",HLOOKUP(TEXT(C365,"#"),Table_BoxMaterial[#All],2,FALSE)),"")</f>
        <v/>
      </c>
      <c r="I365" s="183" t="str">
        <f>_xlfn.IFNA(HLOOKUP(TEXT(C365,"#"),Table_MountingKits[#All],2,FALSE),"")</f>
        <v/>
      </c>
      <c r="J365" s="183" t="str">
        <f>_xlfn.IFNA(HLOOKUP(H365,Table_BoxColors[#All],2,FALSE),"")</f>
        <v/>
      </c>
      <c r="K365" s="61" t="str">
        <f t="shared" si="178"/>
        <v/>
      </c>
      <c r="L365" s="64" t="str">
        <f t="shared" si="179"/>
        <v/>
      </c>
      <c r="M365" s="185" t="str">
        <f>_xlfn.IFNA("E-"&amp;VLOOKUP(C365,Table_PN_DeviceType[],2,TRUE),"")&amp;IF(D365&lt;&gt;"",IF(D365&gt;99,D365,IF(D365&gt;9,"0"&amp;D365,"00"&amp;D365))&amp;VLOOKUP(E365,Table_PN_ConduitSize[],2,FALSE)&amp;VLOOKUP(F365,Table_PN_ConduitColor[],2,FALSE)&amp;IF(G365&lt;10,"0"&amp;G365,G365)&amp;VLOOKUP(H365,Table_PN_BoxMaterial[],2,FALSE)&amp;IF(I365&lt;&gt;"",VLOOKUP(I365,Table_PN_MountingKit[],2,FALSE)&amp;IF(OR(J365="Yes"),VLOOKUP(F365,Table_PN_BoxColor[],2,FALSE),"")&amp;VLOOKUP(K365,Table_PN_CircuitBreaker[],2,FALSE),""),"")</f>
        <v/>
      </c>
      <c r="N365" s="65"/>
      <c r="O365" s="65"/>
      <c r="P365" s="65"/>
      <c r="Q365" s="65"/>
      <c r="R365" s="65"/>
      <c r="S365" s="170" t="str">
        <f>IFERROR(VLOOKUP(C365,Table_DevicePN[],2,FALSE),"")</f>
        <v/>
      </c>
      <c r="T365" s="66" t="str">
        <f t="shared" si="180"/>
        <v/>
      </c>
      <c r="U365" s="80"/>
      <c r="V365" s="81" t="str">
        <f t="shared" si="181"/>
        <v/>
      </c>
      <c r="W365" s="65" t="str">
        <f t="shared" si="182"/>
        <v/>
      </c>
      <c r="X365" s="65" t="str">
        <f t="shared" si="183"/>
        <v/>
      </c>
      <c r="Y365" s="82" t="str">
        <f t="shared" si="184"/>
        <v/>
      </c>
      <c r="Z365" s="83" t="str">
        <f t="shared" si="185"/>
        <v/>
      </c>
      <c r="AA365" s="65" t="str">
        <f t="shared" si="186"/>
        <v/>
      </c>
      <c r="AB365" s="65" t="str">
        <f t="shared" si="187"/>
        <v/>
      </c>
      <c r="AC365" s="65" t="str">
        <f t="shared" si="188"/>
        <v/>
      </c>
      <c r="AD365" s="84" t="str">
        <f t="shared" si="189"/>
        <v/>
      </c>
      <c r="AE365" s="85" t="str">
        <f t="shared" si="190"/>
        <v/>
      </c>
      <c r="AF365" s="85" t="str">
        <f t="shared" si="191"/>
        <v/>
      </c>
      <c r="AG365" s="86" t="str">
        <f t="shared" si="192"/>
        <v/>
      </c>
      <c r="AH365" s="87" t="str">
        <f t="shared" si="193"/>
        <v/>
      </c>
      <c r="AI365" s="84" t="str">
        <f t="shared" si="194"/>
        <v/>
      </c>
      <c r="AJ365" s="84" t="str">
        <f t="shared" si="195"/>
        <v/>
      </c>
      <c r="AK365" s="88" t="str">
        <f t="shared" si="196"/>
        <v/>
      </c>
      <c r="AL365" s="65" t="str">
        <f t="shared" si="197"/>
        <v/>
      </c>
      <c r="AM365" s="84" t="str">
        <f t="shared" si="198"/>
        <v/>
      </c>
      <c r="AN365" s="85" t="str">
        <f t="shared" si="199"/>
        <v/>
      </c>
      <c r="AO365" s="85" t="str">
        <f t="shared" si="200"/>
        <v/>
      </c>
      <c r="AP365" s="86" t="str">
        <f t="shared" si="201"/>
        <v/>
      </c>
    </row>
    <row r="366" spans="1:42" s="76" customFormat="1" x14ac:dyDescent="0.25">
      <c r="A366" s="78">
        <f t="shared" si="176"/>
        <v>360</v>
      </c>
      <c r="B366" s="79"/>
      <c r="C366" s="79"/>
      <c r="D366" s="61"/>
      <c r="E366" s="180" t="str">
        <f>_xlfn.IFNA(HLOOKUP(TEXT(C366,"#"),Table_Conduit[#All],2,FALSE),"")</f>
        <v/>
      </c>
      <c r="F366" s="63" t="str">
        <f t="shared" si="177"/>
        <v/>
      </c>
      <c r="G366" s="61"/>
      <c r="H366" s="180" t="str">
        <f>_xlfn.IFNA(IF(HLOOKUP(TEXT(C366,"#"),Table_BoxMaterial[#All],2,FALSE)=0,"",HLOOKUP(TEXT(C366,"#"),Table_BoxMaterial[#All],2,FALSE)),"")</f>
        <v/>
      </c>
      <c r="I366" s="183" t="str">
        <f>_xlfn.IFNA(HLOOKUP(TEXT(C366,"#"),Table_MountingKits[#All],2,FALSE),"")</f>
        <v/>
      </c>
      <c r="J366" s="183" t="str">
        <f>_xlfn.IFNA(HLOOKUP(H366,Table_BoxColors[#All],2,FALSE),"")</f>
        <v/>
      </c>
      <c r="K366" s="61" t="str">
        <f t="shared" si="178"/>
        <v/>
      </c>
      <c r="L366" s="64" t="str">
        <f t="shared" si="179"/>
        <v/>
      </c>
      <c r="M366" s="185" t="str">
        <f>_xlfn.IFNA("E-"&amp;VLOOKUP(C366,Table_PN_DeviceType[],2,TRUE),"")&amp;IF(D366&lt;&gt;"",IF(D366&gt;99,D366,IF(D366&gt;9,"0"&amp;D366,"00"&amp;D366))&amp;VLOOKUP(E366,Table_PN_ConduitSize[],2,FALSE)&amp;VLOOKUP(F366,Table_PN_ConduitColor[],2,FALSE)&amp;IF(G366&lt;10,"0"&amp;G366,G366)&amp;VLOOKUP(H366,Table_PN_BoxMaterial[],2,FALSE)&amp;IF(I366&lt;&gt;"",VLOOKUP(I366,Table_PN_MountingKit[],2,FALSE)&amp;IF(OR(J366="Yes"),VLOOKUP(F366,Table_PN_BoxColor[],2,FALSE),"")&amp;VLOOKUP(K366,Table_PN_CircuitBreaker[],2,FALSE),""),"")</f>
        <v/>
      </c>
      <c r="N366" s="65"/>
      <c r="O366" s="65"/>
      <c r="P366" s="65"/>
      <c r="Q366" s="65"/>
      <c r="R366" s="65"/>
      <c r="S366" s="170" t="str">
        <f>IFERROR(VLOOKUP(C366,Table_DevicePN[],2,FALSE),"")</f>
        <v/>
      </c>
      <c r="T366" s="66" t="str">
        <f t="shared" si="180"/>
        <v/>
      </c>
      <c r="U366" s="80"/>
      <c r="V366" s="81" t="str">
        <f t="shared" si="181"/>
        <v/>
      </c>
      <c r="W366" s="65" t="str">
        <f t="shared" si="182"/>
        <v/>
      </c>
      <c r="X366" s="65" t="str">
        <f t="shared" si="183"/>
        <v/>
      </c>
      <c r="Y366" s="82" t="str">
        <f t="shared" si="184"/>
        <v/>
      </c>
      <c r="Z366" s="83" t="str">
        <f t="shared" si="185"/>
        <v/>
      </c>
      <c r="AA366" s="65" t="str">
        <f t="shared" si="186"/>
        <v/>
      </c>
      <c r="AB366" s="65" t="str">
        <f t="shared" si="187"/>
        <v/>
      </c>
      <c r="AC366" s="65" t="str">
        <f t="shared" si="188"/>
        <v/>
      </c>
      <c r="AD366" s="84" t="str">
        <f t="shared" si="189"/>
        <v/>
      </c>
      <c r="AE366" s="85" t="str">
        <f t="shared" si="190"/>
        <v/>
      </c>
      <c r="AF366" s="85" t="str">
        <f t="shared" si="191"/>
        <v/>
      </c>
      <c r="AG366" s="86" t="str">
        <f t="shared" si="192"/>
        <v/>
      </c>
      <c r="AH366" s="87" t="str">
        <f t="shared" si="193"/>
        <v/>
      </c>
      <c r="AI366" s="84" t="str">
        <f t="shared" si="194"/>
        <v/>
      </c>
      <c r="AJ366" s="84" t="str">
        <f t="shared" si="195"/>
        <v/>
      </c>
      <c r="AK366" s="88" t="str">
        <f t="shared" si="196"/>
        <v/>
      </c>
      <c r="AL366" s="65" t="str">
        <f t="shared" si="197"/>
        <v/>
      </c>
      <c r="AM366" s="84" t="str">
        <f t="shared" si="198"/>
        <v/>
      </c>
      <c r="AN366" s="85" t="str">
        <f t="shared" si="199"/>
        <v/>
      </c>
      <c r="AO366" s="85" t="str">
        <f t="shared" si="200"/>
        <v/>
      </c>
      <c r="AP366" s="86" t="str">
        <f t="shared" si="201"/>
        <v/>
      </c>
    </row>
    <row r="367" spans="1:42" s="76" customFormat="1" x14ac:dyDescent="0.25">
      <c r="A367" s="78">
        <f t="shared" si="176"/>
        <v>361</v>
      </c>
      <c r="B367" s="79"/>
      <c r="C367" s="79"/>
      <c r="D367" s="61"/>
      <c r="E367" s="180" t="str">
        <f>_xlfn.IFNA(HLOOKUP(TEXT(C367,"#"),Table_Conduit[#All],2,FALSE),"")</f>
        <v/>
      </c>
      <c r="F367" s="63" t="str">
        <f t="shared" si="177"/>
        <v/>
      </c>
      <c r="G367" s="61"/>
      <c r="H367" s="180" t="str">
        <f>_xlfn.IFNA(IF(HLOOKUP(TEXT(C367,"#"),Table_BoxMaterial[#All],2,FALSE)=0,"",HLOOKUP(TEXT(C367,"#"),Table_BoxMaterial[#All],2,FALSE)),"")</f>
        <v/>
      </c>
      <c r="I367" s="183" t="str">
        <f>_xlfn.IFNA(HLOOKUP(TEXT(C367,"#"),Table_MountingKits[#All],2,FALSE),"")</f>
        <v/>
      </c>
      <c r="J367" s="183" t="str">
        <f>_xlfn.IFNA(HLOOKUP(H367,Table_BoxColors[#All],2,FALSE),"")</f>
        <v/>
      </c>
      <c r="K367" s="61" t="str">
        <f t="shared" si="178"/>
        <v/>
      </c>
      <c r="L367" s="64" t="str">
        <f t="shared" si="179"/>
        <v/>
      </c>
      <c r="M367" s="185" t="str">
        <f>_xlfn.IFNA("E-"&amp;VLOOKUP(C367,Table_PN_DeviceType[],2,TRUE),"")&amp;IF(D367&lt;&gt;"",IF(D367&gt;99,D367,IF(D367&gt;9,"0"&amp;D367,"00"&amp;D367))&amp;VLOOKUP(E367,Table_PN_ConduitSize[],2,FALSE)&amp;VLOOKUP(F367,Table_PN_ConduitColor[],2,FALSE)&amp;IF(G367&lt;10,"0"&amp;G367,G367)&amp;VLOOKUP(H367,Table_PN_BoxMaterial[],2,FALSE)&amp;IF(I367&lt;&gt;"",VLOOKUP(I367,Table_PN_MountingKit[],2,FALSE)&amp;IF(OR(J367="Yes"),VLOOKUP(F367,Table_PN_BoxColor[],2,FALSE),"")&amp;VLOOKUP(K367,Table_PN_CircuitBreaker[],2,FALSE),""),"")</f>
        <v/>
      </c>
      <c r="N367" s="65"/>
      <c r="O367" s="65"/>
      <c r="P367" s="65"/>
      <c r="Q367" s="65"/>
      <c r="R367" s="65"/>
      <c r="S367" s="170" t="str">
        <f>IFERROR(VLOOKUP(C367,Table_DevicePN[],2,FALSE),"")</f>
        <v/>
      </c>
      <c r="T367" s="66" t="str">
        <f t="shared" si="180"/>
        <v/>
      </c>
      <c r="U367" s="80"/>
      <c r="V367" s="81" t="str">
        <f t="shared" si="181"/>
        <v/>
      </c>
      <c r="W367" s="65" t="str">
        <f t="shared" si="182"/>
        <v/>
      </c>
      <c r="X367" s="65" t="str">
        <f t="shared" si="183"/>
        <v/>
      </c>
      <c r="Y367" s="82" t="str">
        <f t="shared" si="184"/>
        <v/>
      </c>
      <c r="Z367" s="83" t="str">
        <f t="shared" si="185"/>
        <v/>
      </c>
      <c r="AA367" s="65" t="str">
        <f t="shared" si="186"/>
        <v/>
      </c>
      <c r="AB367" s="65" t="str">
        <f t="shared" si="187"/>
        <v/>
      </c>
      <c r="AC367" s="65" t="str">
        <f t="shared" si="188"/>
        <v/>
      </c>
      <c r="AD367" s="84" t="str">
        <f t="shared" si="189"/>
        <v/>
      </c>
      <c r="AE367" s="85" t="str">
        <f t="shared" si="190"/>
        <v/>
      </c>
      <c r="AF367" s="85" t="str">
        <f t="shared" si="191"/>
        <v/>
      </c>
      <c r="AG367" s="86" t="str">
        <f t="shared" si="192"/>
        <v/>
      </c>
      <c r="AH367" s="87" t="str">
        <f t="shared" si="193"/>
        <v/>
      </c>
      <c r="AI367" s="84" t="str">
        <f t="shared" si="194"/>
        <v/>
      </c>
      <c r="AJ367" s="84" t="str">
        <f t="shared" si="195"/>
        <v/>
      </c>
      <c r="AK367" s="88" t="str">
        <f t="shared" si="196"/>
        <v/>
      </c>
      <c r="AL367" s="65" t="str">
        <f t="shared" si="197"/>
        <v/>
      </c>
      <c r="AM367" s="84" t="str">
        <f t="shared" si="198"/>
        <v/>
      </c>
      <c r="AN367" s="85" t="str">
        <f t="shared" si="199"/>
        <v/>
      </c>
      <c r="AO367" s="85" t="str">
        <f t="shared" si="200"/>
        <v/>
      </c>
      <c r="AP367" s="86" t="str">
        <f t="shared" si="201"/>
        <v/>
      </c>
    </row>
    <row r="368" spans="1:42" s="76" customFormat="1" x14ac:dyDescent="0.25">
      <c r="A368" s="78">
        <f t="shared" si="176"/>
        <v>362</v>
      </c>
      <c r="B368" s="79"/>
      <c r="C368" s="79"/>
      <c r="D368" s="61"/>
      <c r="E368" s="180" t="str">
        <f>_xlfn.IFNA(HLOOKUP(TEXT(C368,"#"),Table_Conduit[#All],2,FALSE),"")</f>
        <v/>
      </c>
      <c r="F368" s="63" t="str">
        <f t="shared" si="177"/>
        <v/>
      </c>
      <c r="G368" s="61"/>
      <c r="H368" s="180" t="str">
        <f>_xlfn.IFNA(IF(HLOOKUP(TEXT(C368,"#"),Table_BoxMaterial[#All],2,FALSE)=0,"",HLOOKUP(TEXT(C368,"#"),Table_BoxMaterial[#All],2,FALSE)),"")</f>
        <v/>
      </c>
      <c r="I368" s="183" t="str">
        <f>_xlfn.IFNA(HLOOKUP(TEXT(C368,"#"),Table_MountingKits[#All],2,FALSE),"")</f>
        <v/>
      </c>
      <c r="J368" s="183" t="str">
        <f>_xlfn.IFNA(HLOOKUP(H368,Table_BoxColors[#All],2,FALSE),"")</f>
        <v/>
      </c>
      <c r="K368" s="61" t="str">
        <f t="shared" si="178"/>
        <v/>
      </c>
      <c r="L368" s="64" t="str">
        <f t="shared" si="179"/>
        <v/>
      </c>
      <c r="M368" s="185" t="str">
        <f>_xlfn.IFNA("E-"&amp;VLOOKUP(C368,Table_PN_DeviceType[],2,TRUE),"")&amp;IF(D368&lt;&gt;"",IF(D368&gt;99,D368,IF(D368&gt;9,"0"&amp;D368,"00"&amp;D368))&amp;VLOOKUP(E368,Table_PN_ConduitSize[],2,FALSE)&amp;VLOOKUP(F368,Table_PN_ConduitColor[],2,FALSE)&amp;IF(G368&lt;10,"0"&amp;G368,G368)&amp;VLOOKUP(H368,Table_PN_BoxMaterial[],2,FALSE)&amp;IF(I368&lt;&gt;"",VLOOKUP(I368,Table_PN_MountingKit[],2,FALSE)&amp;IF(OR(J368="Yes"),VLOOKUP(F368,Table_PN_BoxColor[],2,FALSE),"")&amp;VLOOKUP(K368,Table_PN_CircuitBreaker[],2,FALSE),""),"")</f>
        <v/>
      </c>
      <c r="N368" s="65"/>
      <c r="O368" s="65"/>
      <c r="P368" s="65"/>
      <c r="Q368" s="65"/>
      <c r="R368" s="65"/>
      <c r="S368" s="170" t="str">
        <f>IFERROR(VLOOKUP(C368,Table_DevicePN[],2,FALSE),"")</f>
        <v/>
      </c>
      <c r="T368" s="66" t="str">
        <f t="shared" si="180"/>
        <v/>
      </c>
      <c r="U368" s="80"/>
      <c r="V368" s="81" t="str">
        <f t="shared" si="181"/>
        <v/>
      </c>
      <c r="W368" s="65" t="str">
        <f t="shared" si="182"/>
        <v/>
      </c>
      <c r="X368" s="65" t="str">
        <f t="shared" si="183"/>
        <v/>
      </c>
      <c r="Y368" s="82" t="str">
        <f t="shared" si="184"/>
        <v/>
      </c>
      <c r="Z368" s="83" t="str">
        <f t="shared" si="185"/>
        <v/>
      </c>
      <c r="AA368" s="65" t="str">
        <f t="shared" si="186"/>
        <v/>
      </c>
      <c r="AB368" s="65" t="str">
        <f t="shared" si="187"/>
        <v/>
      </c>
      <c r="AC368" s="65" t="str">
        <f t="shared" si="188"/>
        <v/>
      </c>
      <c r="AD368" s="84" t="str">
        <f t="shared" si="189"/>
        <v/>
      </c>
      <c r="AE368" s="85" t="str">
        <f t="shared" si="190"/>
        <v/>
      </c>
      <c r="AF368" s="85" t="str">
        <f t="shared" si="191"/>
        <v/>
      </c>
      <c r="AG368" s="86" t="str">
        <f t="shared" si="192"/>
        <v/>
      </c>
      <c r="AH368" s="87" t="str">
        <f t="shared" si="193"/>
        <v/>
      </c>
      <c r="AI368" s="84" t="str">
        <f t="shared" si="194"/>
        <v/>
      </c>
      <c r="AJ368" s="84" t="str">
        <f t="shared" si="195"/>
        <v/>
      </c>
      <c r="AK368" s="88" t="str">
        <f t="shared" si="196"/>
        <v/>
      </c>
      <c r="AL368" s="65" t="str">
        <f t="shared" si="197"/>
        <v/>
      </c>
      <c r="AM368" s="84" t="str">
        <f t="shared" si="198"/>
        <v/>
      </c>
      <c r="AN368" s="85" t="str">
        <f t="shared" si="199"/>
        <v/>
      </c>
      <c r="AO368" s="85" t="str">
        <f t="shared" si="200"/>
        <v/>
      </c>
      <c r="AP368" s="86" t="str">
        <f t="shared" si="201"/>
        <v/>
      </c>
    </row>
    <row r="369" spans="1:42" s="76" customFormat="1" x14ac:dyDescent="0.25">
      <c r="A369" s="78">
        <f t="shared" si="176"/>
        <v>363</v>
      </c>
      <c r="B369" s="79"/>
      <c r="C369" s="79"/>
      <c r="D369" s="61"/>
      <c r="E369" s="180" t="str">
        <f>_xlfn.IFNA(HLOOKUP(TEXT(C369,"#"),Table_Conduit[#All],2,FALSE),"")</f>
        <v/>
      </c>
      <c r="F369" s="63" t="str">
        <f t="shared" si="177"/>
        <v/>
      </c>
      <c r="G369" s="61"/>
      <c r="H369" s="180" t="str">
        <f>_xlfn.IFNA(IF(HLOOKUP(TEXT(C369,"#"),Table_BoxMaterial[#All],2,FALSE)=0,"",HLOOKUP(TEXT(C369,"#"),Table_BoxMaterial[#All],2,FALSE)),"")</f>
        <v/>
      </c>
      <c r="I369" s="183" t="str">
        <f>_xlfn.IFNA(HLOOKUP(TEXT(C369,"#"),Table_MountingKits[#All],2,FALSE),"")</f>
        <v/>
      </c>
      <c r="J369" s="183" t="str">
        <f>_xlfn.IFNA(HLOOKUP(H369,Table_BoxColors[#All],2,FALSE),"")</f>
        <v/>
      </c>
      <c r="K369" s="61" t="str">
        <f t="shared" si="178"/>
        <v/>
      </c>
      <c r="L369" s="64" t="str">
        <f t="shared" si="179"/>
        <v/>
      </c>
      <c r="M369" s="185" t="str">
        <f>_xlfn.IFNA("E-"&amp;VLOOKUP(C369,Table_PN_DeviceType[],2,TRUE),"")&amp;IF(D369&lt;&gt;"",IF(D369&gt;99,D369,IF(D369&gt;9,"0"&amp;D369,"00"&amp;D369))&amp;VLOOKUP(E369,Table_PN_ConduitSize[],2,FALSE)&amp;VLOOKUP(F369,Table_PN_ConduitColor[],2,FALSE)&amp;IF(G369&lt;10,"0"&amp;G369,G369)&amp;VLOOKUP(H369,Table_PN_BoxMaterial[],2,FALSE)&amp;IF(I369&lt;&gt;"",VLOOKUP(I369,Table_PN_MountingKit[],2,FALSE)&amp;IF(OR(J369="Yes"),VLOOKUP(F369,Table_PN_BoxColor[],2,FALSE),"")&amp;VLOOKUP(K369,Table_PN_CircuitBreaker[],2,FALSE),""),"")</f>
        <v/>
      </c>
      <c r="N369" s="65"/>
      <c r="O369" s="65"/>
      <c r="P369" s="65"/>
      <c r="Q369" s="65"/>
      <c r="R369" s="65"/>
      <c r="S369" s="170" t="str">
        <f>IFERROR(VLOOKUP(C369,Table_DevicePN[],2,FALSE),"")</f>
        <v/>
      </c>
      <c r="T369" s="66" t="str">
        <f t="shared" si="180"/>
        <v/>
      </c>
      <c r="U369" s="80"/>
      <c r="V369" s="81" t="str">
        <f t="shared" si="181"/>
        <v/>
      </c>
      <c r="W369" s="65" t="str">
        <f t="shared" si="182"/>
        <v/>
      </c>
      <c r="X369" s="65" t="str">
        <f t="shared" si="183"/>
        <v/>
      </c>
      <c r="Y369" s="82" t="str">
        <f t="shared" si="184"/>
        <v/>
      </c>
      <c r="Z369" s="83" t="str">
        <f t="shared" si="185"/>
        <v/>
      </c>
      <c r="AA369" s="65" t="str">
        <f t="shared" si="186"/>
        <v/>
      </c>
      <c r="AB369" s="65" t="str">
        <f t="shared" si="187"/>
        <v/>
      </c>
      <c r="AC369" s="65" t="str">
        <f t="shared" si="188"/>
        <v/>
      </c>
      <c r="AD369" s="84" t="str">
        <f t="shared" si="189"/>
        <v/>
      </c>
      <c r="AE369" s="85" t="str">
        <f t="shared" si="190"/>
        <v/>
      </c>
      <c r="AF369" s="85" t="str">
        <f t="shared" si="191"/>
        <v/>
      </c>
      <c r="AG369" s="86" t="str">
        <f t="shared" si="192"/>
        <v/>
      </c>
      <c r="AH369" s="87" t="str">
        <f t="shared" si="193"/>
        <v/>
      </c>
      <c r="AI369" s="84" t="str">
        <f t="shared" si="194"/>
        <v/>
      </c>
      <c r="AJ369" s="84" t="str">
        <f t="shared" si="195"/>
        <v/>
      </c>
      <c r="AK369" s="88" t="str">
        <f t="shared" si="196"/>
        <v/>
      </c>
      <c r="AL369" s="65" t="str">
        <f t="shared" si="197"/>
        <v/>
      </c>
      <c r="AM369" s="84" t="str">
        <f t="shared" si="198"/>
        <v/>
      </c>
      <c r="AN369" s="85" t="str">
        <f t="shared" si="199"/>
        <v/>
      </c>
      <c r="AO369" s="85" t="str">
        <f t="shared" si="200"/>
        <v/>
      </c>
      <c r="AP369" s="86" t="str">
        <f t="shared" si="201"/>
        <v/>
      </c>
    </row>
    <row r="370" spans="1:42" s="76" customFormat="1" x14ac:dyDescent="0.25">
      <c r="A370" s="78">
        <f t="shared" si="176"/>
        <v>364</v>
      </c>
      <c r="B370" s="79"/>
      <c r="C370" s="79"/>
      <c r="D370" s="61"/>
      <c r="E370" s="180" t="str">
        <f>_xlfn.IFNA(HLOOKUP(TEXT(C370,"#"),Table_Conduit[#All],2,FALSE),"")</f>
        <v/>
      </c>
      <c r="F370" s="63" t="str">
        <f t="shared" si="177"/>
        <v/>
      </c>
      <c r="G370" s="61"/>
      <c r="H370" s="180" t="str">
        <f>_xlfn.IFNA(IF(HLOOKUP(TEXT(C370,"#"),Table_BoxMaterial[#All],2,FALSE)=0,"",HLOOKUP(TEXT(C370,"#"),Table_BoxMaterial[#All],2,FALSE)),"")</f>
        <v/>
      </c>
      <c r="I370" s="183" t="str">
        <f>_xlfn.IFNA(HLOOKUP(TEXT(C370,"#"),Table_MountingKits[#All],2,FALSE),"")</f>
        <v/>
      </c>
      <c r="J370" s="183" t="str">
        <f>_xlfn.IFNA(HLOOKUP(H370,Table_BoxColors[#All],2,FALSE),"")</f>
        <v/>
      </c>
      <c r="K370" s="61" t="str">
        <f t="shared" si="178"/>
        <v/>
      </c>
      <c r="L370" s="64" t="str">
        <f t="shared" si="179"/>
        <v/>
      </c>
      <c r="M370" s="185" t="str">
        <f>_xlfn.IFNA("E-"&amp;VLOOKUP(C370,Table_PN_DeviceType[],2,TRUE),"")&amp;IF(D370&lt;&gt;"",IF(D370&gt;99,D370,IF(D370&gt;9,"0"&amp;D370,"00"&amp;D370))&amp;VLOOKUP(E370,Table_PN_ConduitSize[],2,FALSE)&amp;VLOOKUP(F370,Table_PN_ConduitColor[],2,FALSE)&amp;IF(G370&lt;10,"0"&amp;G370,G370)&amp;VLOOKUP(H370,Table_PN_BoxMaterial[],2,FALSE)&amp;IF(I370&lt;&gt;"",VLOOKUP(I370,Table_PN_MountingKit[],2,FALSE)&amp;IF(OR(J370="Yes"),VLOOKUP(F370,Table_PN_BoxColor[],2,FALSE),"")&amp;VLOOKUP(K370,Table_PN_CircuitBreaker[],2,FALSE),""),"")</f>
        <v/>
      </c>
      <c r="N370" s="65"/>
      <c r="O370" s="65"/>
      <c r="P370" s="65"/>
      <c r="Q370" s="65"/>
      <c r="R370" s="65"/>
      <c r="S370" s="170" t="str">
        <f>IFERROR(VLOOKUP(C370,Table_DevicePN[],2,FALSE),"")</f>
        <v/>
      </c>
      <c r="T370" s="66" t="str">
        <f t="shared" si="180"/>
        <v/>
      </c>
      <c r="U370" s="80"/>
      <c r="V370" s="81" t="str">
        <f t="shared" si="181"/>
        <v/>
      </c>
      <c r="W370" s="65" t="str">
        <f t="shared" si="182"/>
        <v/>
      </c>
      <c r="X370" s="65" t="str">
        <f t="shared" si="183"/>
        <v/>
      </c>
      <c r="Y370" s="82" t="str">
        <f t="shared" si="184"/>
        <v/>
      </c>
      <c r="Z370" s="83" t="str">
        <f t="shared" si="185"/>
        <v/>
      </c>
      <c r="AA370" s="65" t="str">
        <f t="shared" si="186"/>
        <v/>
      </c>
      <c r="AB370" s="65" t="str">
        <f t="shared" si="187"/>
        <v/>
      </c>
      <c r="AC370" s="65" t="str">
        <f t="shared" si="188"/>
        <v/>
      </c>
      <c r="AD370" s="84" t="str">
        <f t="shared" si="189"/>
        <v/>
      </c>
      <c r="AE370" s="85" t="str">
        <f t="shared" si="190"/>
        <v/>
      </c>
      <c r="AF370" s="85" t="str">
        <f t="shared" si="191"/>
        <v/>
      </c>
      <c r="AG370" s="86" t="str">
        <f t="shared" si="192"/>
        <v/>
      </c>
      <c r="AH370" s="87" t="str">
        <f t="shared" si="193"/>
        <v/>
      </c>
      <c r="AI370" s="84" t="str">
        <f t="shared" si="194"/>
        <v/>
      </c>
      <c r="AJ370" s="84" t="str">
        <f t="shared" si="195"/>
        <v/>
      </c>
      <c r="AK370" s="88" t="str">
        <f t="shared" si="196"/>
        <v/>
      </c>
      <c r="AL370" s="65" t="str">
        <f t="shared" si="197"/>
        <v/>
      </c>
      <c r="AM370" s="84" t="str">
        <f t="shared" si="198"/>
        <v/>
      </c>
      <c r="AN370" s="85" t="str">
        <f t="shared" si="199"/>
        <v/>
      </c>
      <c r="AO370" s="85" t="str">
        <f t="shared" si="200"/>
        <v/>
      </c>
      <c r="AP370" s="86" t="str">
        <f t="shared" si="201"/>
        <v/>
      </c>
    </row>
    <row r="371" spans="1:42" s="76" customFormat="1" x14ac:dyDescent="0.25">
      <c r="A371" s="78">
        <f t="shared" si="176"/>
        <v>365</v>
      </c>
      <c r="B371" s="79"/>
      <c r="C371" s="79"/>
      <c r="D371" s="61"/>
      <c r="E371" s="180" t="str">
        <f>_xlfn.IFNA(HLOOKUP(TEXT(C371,"#"),Table_Conduit[#All],2,FALSE),"")</f>
        <v/>
      </c>
      <c r="F371" s="63" t="str">
        <f t="shared" si="177"/>
        <v/>
      </c>
      <c r="G371" s="61"/>
      <c r="H371" s="180" t="str">
        <f>_xlfn.IFNA(IF(HLOOKUP(TEXT(C371,"#"),Table_BoxMaterial[#All],2,FALSE)=0,"",HLOOKUP(TEXT(C371,"#"),Table_BoxMaterial[#All],2,FALSE)),"")</f>
        <v/>
      </c>
      <c r="I371" s="183" t="str">
        <f>_xlfn.IFNA(HLOOKUP(TEXT(C371,"#"),Table_MountingKits[#All],2,FALSE),"")</f>
        <v/>
      </c>
      <c r="J371" s="183" t="str">
        <f>_xlfn.IFNA(HLOOKUP(H371,Table_BoxColors[#All],2,FALSE),"")</f>
        <v/>
      </c>
      <c r="K371" s="61" t="str">
        <f t="shared" si="178"/>
        <v/>
      </c>
      <c r="L371" s="64" t="str">
        <f t="shared" si="179"/>
        <v/>
      </c>
      <c r="M371" s="185" t="str">
        <f>_xlfn.IFNA("E-"&amp;VLOOKUP(C371,Table_PN_DeviceType[],2,TRUE),"")&amp;IF(D371&lt;&gt;"",IF(D371&gt;99,D371,IF(D371&gt;9,"0"&amp;D371,"00"&amp;D371))&amp;VLOOKUP(E371,Table_PN_ConduitSize[],2,FALSE)&amp;VLOOKUP(F371,Table_PN_ConduitColor[],2,FALSE)&amp;IF(G371&lt;10,"0"&amp;G371,G371)&amp;VLOOKUP(H371,Table_PN_BoxMaterial[],2,FALSE)&amp;IF(I371&lt;&gt;"",VLOOKUP(I371,Table_PN_MountingKit[],2,FALSE)&amp;IF(OR(J371="Yes"),VLOOKUP(F371,Table_PN_BoxColor[],2,FALSE),"")&amp;VLOOKUP(K371,Table_PN_CircuitBreaker[],2,FALSE),""),"")</f>
        <v/>
      </c>
      <c r="N371" s="65"/>
      <c r="O371" s="65"/>
      <c r="P371" s="65"/>
      <c r="Q371" s="65"/>
      <c r="R371" s="65"/>
      <c r="S371" s="170" t="str">
        <f>IFERROR(VLOOKUP(C371,Table_DevicePN[],2,FALSE),"")</f>
        <v/>
      </c>
      <c r="T371" s="66" t="str">
        <f t="shared" si="180"/>
        <v/>
      </c>
      <c r="U371" s="80"/>
      <c r="V371" s="81" t="str">
        <f t="shared" si="181"/>
        <v/>
      </c>
      <c r="W371" s="65" t="str">
        <f t="shared" si="182"/>
        <v/>
      </c>
      <c r="X371" s="65" t="str">
        <f t="shared" si="183"/>
        <v/>
      </c>
      <c r="Y371" s="82" t="str">
        <f t="shared" si="184"/>
        <v/>
      </c>
      <c r="Z371" s="83" t="str">
        <f t="shared" si="185"/>
        <v/>
      </c>
      <c r="AA371" s="65" t="str">
        <f t="shared" si="186"/>
        <v/>
      </c>
      <c r="AB371" s="65" t="str">
        <f t="shared" si="187"/>
        <v/>
      </c>
      <c r="AC371" s="65" t="str">
        <f t="shared" si="188"/>
        <v/>
      </c>
      <c r="AD371" s="84" t="str">
        <f t="shared" si="189"/>
        <v/>
      </c>
      <c r="AE371" s="85" t="str">
        <f t="shared" si="190"/>
        <v/>
      </c>
      <c r="AF371" s="85" t="str">
        <f t="shared" si="191"/>
        <v/>
      </c>
      <c r="AG371" s="86" t="str">
        <f t="shared" si="192"/>
        <v/>
      </c>
      <c r="AH371" s="87" t="str">
        <f t="shared" si="193"/>
        <v/>
      </c>
      <c r="AI371" s="84" t="str">
        <f t="shared" si="194"/>
        <v/>
      </c>
      <c r="AJ371" s="84" t="str">
        <f t="shared" si="195"/>
        <v/>
      </c>
      <c r="AK371" s="88" t="str">
        <f t="shared" si="196"/>
        <v/>
      </c>
      <c r="AL371" s="65" t="str">
        <f t="shared" si="197"/>
        <v/>
      </c>
      <c r="AM371" s="84" t="str">
        <f t="shared" si="198"/>
        <v/>
      </c>
      <c r="AN371" s="85" t="str">
        <f t="shared" si="199"/>
        <v/>
      </c>
      <c r="AO371" s="85" t="str">
        <f t="shared" si="200"/>
        <v/>
      </c>
      <c r="AP371" s="86" t="str">
        <f t="shared" si="201"/>
        <v/>
      </c>
    </row>
    <row r="372" spans="1:42" s="76" customFormat="1" x14ac:dyDescent="0.25">
      <c r="A372" s="78">
        <f t="shared" si="176"/>
        <v>366</v>
      </c>
      <c r="B372" s="79"/>
      <c r="C372" s="79"/>
      <c r="D372" s="61"/>
      <c r="E372" s="180" t="str">
        <f>_xlfn.IFNA(HLOOKUP(TEXT(C372,"#"),Table_Conduit[#All],2,FALSE),"")</f>
        <v/>
      </c>
      <c r="F372" s="63" t="str">
        <f t="shared" si="177"/>
        <v/>
      </c>
      <c r="G372" s="61"/>
      <c r="H372" s="180" t="str">
        <f>_xlfn.IFNA(IF(HLOOKUP(TEXT(C372,"#"),Table_BoxMaterial[#All],2,FALSE)=0,"",HLOOKUP(TEXT(C372,"#"),Table_BoxMaterial[#All],2,FALSE)),"")</f>
        <v/>
      </c>
      <c r="I372" s="183" t="str">
        <f>_xlfn.IFNA(HLOOKUP(TEXT(C372,"#"),Table_MountingKits[#All],2,FALSE),"")</f>
        <v/>
      </c>
      <c r="J372" s="183" t="str">
        <f>_xlfn.IFNA(HLOOKUP(H372,Table_BoxColors[#All],2,FALSE),"")</f>
        <v/>
      </c>
      <c r="K372" s="61" t="str">
        <f t="shared" si="178"/>
        <v/>
      </c>
      <c r="L372" s="64" t="str">
        <f t="shared" si="179"/>
        <v/>
      </c>
      <c r="M372" s="185" t="str">
        <f>_xlfn.IFNA("E-"&amp;VLOOKUP(C372,Table_PN_DeviceType[],2,TRUE),"")&amp;IF(D372&lt;&gt;"",IF(D372&gt;99,D372,IF(D372&gt;9,"0"&amp;D372,"00"&amp;D372))&amp;VLOOKUP(E372,Table_PN_ConduitSize[],2,FALSE)&amp;VLOOKUP(F372,Table_PN_ConduitColor[],2,FALSE)&amp;IF(G372&lt;10,"0"&amp;G372,G372)&amp;VLOOKUP(H372,Table_PN_BoxMaterial[],2,FALSE)&amp;IF(I372&lt;&gt;"",VLOOKUP(I372,Table_PN_MountingKit[],2,FALSE)&amp;IF(OR(J372="Yes"),VLOOKUP(F372,Table_PN_BoxColor[],2,FALSE),"")&amp;VLOOKUP(K372,Table_PN_CircuitBreaker[],2,FALSE),""),"")</f>
        <v/>
      </c>
      <c r="N372" s="65"/>
      <c r="O372" s="65"/>
      <c r="P372" s="65"/>
      <c r="Q372" s="65"/>
      <c r="R372" s="65"/>
      <c r="S372" s="170" t="str">
        <f>IFERROR(VLOOKUP(C372,Table_DevicePN[],2,FALSE),"")</f>
        <v/>
      </c>
      <c r="T372" s="66" t="str">
        <f t="shared" si="180"/>
        <v/>
      </c>
      <c r="U372" s="80"/>
      <c r="V372" s="81" t="str">
        <f t="shared" si="181"/>
        <v/>
      </c>
      <c r="W372" s="65" t="str">
        <f t="shared" si="182"/>
        <v/>
      </c>
      <c r="X372" s="65" t="str">
        <f t="shared" si="183"/>
        <v/>
      </c>
      <c r="Y372" s="82" t="str">
        <f t="shared" si="184"/>
        <v/>
      </c>
      <c r="Z372" s="83" t="str">
        <f t="shared" si="185"/>
        <v/>
      </c>
      <c r="AA372" s="65" t="str">
        <f t="shared" si="186"/>
        <v/>
      </c>
      <c r="AB372" s="65" t="str">
        <f t="shared" si="187"/>
        <v/>
      </c>
      <c r="AC372" s="65" t="str">
        <f t="shared" si="188"/>
        <v/>
      </c>
      <c r="AD372" s="84" t="str">
        <f t="shared" si="189"/>
        <v/>
      </c>
      <c r="AE372" s="85" t="str">
        <f t="shared" si="190"/>
        <v/>
      </c>
      <c r="AF372" s="85" t="str">
        <f t="shared" si="191"/>
        <v/>
      </c>
      <c r="AG372" s="86" t="str">
        <f t="shared" si="192"/>
        <v/>
      </c>
      <c r="AH372" s="87" t="str">
        <f t="shared" si="193"/>
        <v/>
      </c>
      <c r="AI372" s="84" t="str">
        <f t="shared" si="194"/>
        <v/>
      </c>
      <c r="AJ372" s="84" t="str">
        <f t="shared" si="195"/>
        <v/>
      </c>
      <c r="AK372" s="88" t="str">
        <f t="shared" si="196"/>
        <v/>
      </c>
      <c r="AL372" s="65" t="str">
        <f t="shared" si="197"/>
        <v/>
      </c>
      <c r="AM372" s="84" t="str">
        <f t="shared" si="198"/>
        <v/>
      </c>
      <c r="AN372" s="85" t="str">
        <f t="shared" si="199"/>
        <v/>
      </c>
      <c r="AO372" s="85" t="str">
        <f t="shared" si="200"/>
        <v/>
      </c>
      <c r="AP372" s="86" t="str">
        <f t="shared" si="201"/>
        <v/>
      </c>
    </row>
    <row r="373" spans="1:42" s="76" customFormat="1" x14ac:dyDescent="0.25">
      <c r="A373" s="78">
        <f t="shared" si="176"/>
        <v>367</v>
      </c>
      <c r="B373" s="79"/>
      <c r="C373" s="79"/>
      <c r="D373" s="61"/>
      <c r="E373" s="180" t="str">
        <f>_xlfn.IFNA(HLOOKUP(TEXT(C373,"#"),Table_Conduit[#All],2,FALSE),"")</f>
        <v/>
      </c>
      <c r="F373" s="63" t="str">
        <f t="shared" si="177"/>
        <v/>
      </c>
      <c r="G373" s="61"/>
      <c r="H373" s="180" t="str">
        <f>_xlfn.IFNA(IF(HLOOKUP(TEXT(C373,"#"),Table_BoxMaterial[#All],2,FALSE)=0,"",HLOOKUP(TEXT(C373,"#"),Table_BoxMaterial[#All],2,FALSE)),"")</f>
        <v/>
      </c>
      <c r="I373" s="183" t="str">
        <f>_xlfn.IFNA(HLOOKUP(TEXT(C373,"#"),Table_MountingKits[#All],2,FALSE),"")</f>
        <v/>
      </c>
      <c r="J373" s="183" t="str">
        <f>_xlfn.IFNA(HLOOKUP(H373,Table_BoxColors[#All],2,FALSE),"")</f>
        <v/>
      </c>
      <c r="K373" s="61" t="str">
        <f t="shared" si="178"/>
        <v/>
      </c>
      <c r="L373" s="64" t="str">
        <f t="shared" si="179"/>
        <v/>
      </c>
      <c r="M373" s="185" t="str">
        <f>_xlfn.IFNA("E-"&amp;VLOOKUP(C373,Table_PN_DeviceType[],2,TRUE),"")&amp;IF(D373&lt;&gt;"",IF(D373&gt;99,D373,IF(D373&gt;9,"0"&amp;D373,"00"&amp;D373))&amp;VLOOKUP(E373,Table_PN_ConduitSize[],2,FALSE)&amp;VLOOKUP(F373,Table_PN_ConduitColor[],2,FALSE)&amp;IF(G373&lt;10,"0"&amp;G373,G373)&amp;VLOOKUP(H373,Table_PN_BoxMaterial[],2,FALSE)&amp;IF(I373&lt;&gt;"",VLOOKUP(I373,Table_PN_MountingKit[],2,FALSE)&amp;IF(OR(J373="Yes"),VLOOKUP(F373,Table_PN_BoxColor[],2,FALSE),"")&amp;VLOOKUP(K373,Table_PN_CircuitBreaker[],2,FALSE),""),"")</f>
        <v/>
      </c>
      <c r="N373" s="65"/>
      <c r="O373" s="65"/>
      <c r="P373" s="65"/>
      <c r="Q373" s="65"/>
      <c r="R373" s="65"/>
      <c r="S373" s="170" t="str">
        <f>IFERROR(VLOOKUP(C373,Table_DevicePN[],2,FALSE),"")</f>
        <v/>
      </c>
      <c r="T373" s="66" t="str">
        <f t="shared" si="180"/>
        <v/>
      </c>
      <c r="U373" s="80"/>
      <c r="V373" s="81" t="str">
        <f t="shared" si="181"/>
        <v/>
      </c>
      <c r="W373" s="65" t="str">
        <f t="shared" si="182"/>
        <v/>
      </c>
      <c r="X373" s="65" t="str">
        <f t="shared" si="183"/>
        <v/>
      </c>
      <c r="Y373" s="82" t="str">
        <f t="shared" si="184"/>
        <v/>
      </c>
      <c r="Z373" s="83" t="str">
        <f t="shared" si="185"/>
        <v/>
      </c>
      <c r="AA373" s="65" t="str">
        <f t="shared" si="186"/>
        <v/>
      </c>
      <c r="AB373" s="65" t="str">
        <f t="shared" si="187"/>
        <v/>
      </c>
      <c r="AC373" s="65" t="str">
        <f t="shared" si="188"/>
        <v/>
      </c>
      <c r="AD373" s="84" t="str">
        <f t="shared" si="189"/>
        <v/>
      </c>
      <c r="AE373" s="85" t="str">
        <f t="shared" si="190"/>
        <v/>
      </c>
      <c r="AF373" s="85" t="str">
        <f t="shared" si="191"/>
        <v/>
      </c>
      <c r="AG373" s="86" t="str">
        <f t="shared" si="192"/>
        <v/>
      </c>
      <c r="AH373" s="87" t="str">
        <f t="shared" si="193"/>
        <v/>
      </c>
      <c r="AI373" s="84" t="str">
        <f t="shared" si="194"/>
        <v/>
      </c>
      <c r="AJ373" s="84" t="str">
        <f t="shared" si="195"/>
        <v/>
      </c>
      <c r="AK373" s="88" t="str">
        <f t="shared" si="196"/>
        <v/>
      </c>
      <c r="AL373" s="65" t="str">
        <f t="shared" si="197"/>
        <v/>
      </c>
      <c r="AM373" s="84" t="str">
        <f t="shared" si="198"/>
        <v/>
      </c>
      <c r="AN373" s="85" t="str">
        <f t="shared" si="199"/>
        <v/>
      </c>
      <c r="AO373" s="85" t="str">
        <f t="shared" si="200"/>
        <v/>
      </c>
      <c r="AP373" s="86" t="str">
        <f t="shared" si="201"/>
        <v/>
      </c>
    </row>
    <row r="374" spans="1:42" s="76" customFormat="1" x14ac:dyDescent="0.25">
      <c r="A374" s="78">
        <f t="shared" si="176"/>
        <v>368</v>
      </c>
      <c r="B374" s="79"/>
      <c r="C374" s="79"/>
      <c r="D374" s="61"/>
      <c r="E374" s="180" t="str">
        <f>_xlfn.IFNA(HLOOKUP(TEXT(C374,"#"),Table_Conduit[#All],2,FALSE),"")</f>
        <v/>
      </c>
      <c r="F374" s="63" t="str">
        <f t="shared" si="177"/>
        <v/>
      </c>
      <c r="G374" s="61"/>
      <c r="H374" s="180" t="str">
        <f>_xlfn.IFNA(IF(HLOOKUP(TEXT(C374,"#"),Table_BoxMaterial[#All],2,FALSE)=0,"",HLOOKUP(TEXT(C374,"#"),Table_BoxMaterial[#All],2,FALSE)),"")</f>
        <v/>
      </c>
      <c r="I374" s="183" t="str">
        <f>_xlfn.IFNA(HLOOKUP(TEXT(C374,"#"),Table_MountingKits[#All],2,FALSE),"")</f>
        <v/>
      </c>
      <c r="J374" s="183" t="str">
        <f>_xlfn.IFNA(HLOOKUP(H374,Table_BoxColors[#All],2,FALSE),"")</f>
        <v/>
      </c>
      <c r="K374" s="61" t="str">
        <f t="shared" si="178"/>
        <v/>
      </c>
      <c r="L374" s="64" t="str">
        <f t="shared" si="179"/>
        <v/>
      </c>
      <c r="M374" s="185" t="str">
        <f>_xlfn.IFNA("E-"&amp;VLOOKUP(C374,Table_PN_DeviceType[],2,TRUE),"")&amp;IF(D374&lt;&gt;"",IF(D374&gt;99,D374,IF(D374&gt;9,"0"&amp;D374,"00"&amp;D374))&amp;VLOOKUP(E374,Table_PN_ConduitSize[],2,FALSE)&amp;VLOOKUP(F374,Table_PN_ConduitColor[],2,FALSE)&amp;IF(G374&lt;10,"0"&amp;G374,G374)&amp;VLOOKUP(H374,Table_PN_BoxMaterial[],2,FALSE)&amp;IF(I374&lt;&gt;"",VLOOKUP(I374,Table_PN_MountingKit[],2,FALSE)&amp;IF(OR(J374="Yes"),VLOOKUP(F374,Table_PN_BoxColor[],2,FALSE),"")&amp;VLOOKUP(K374,Table_PN_CircuitBreaker[],2,FALSE),""),"")</f>
        <v/>
      </c>
      <c r="N374" s="65"/>
      <c r="O374" s="65"/>
      <c r="P374" s="65"/>
      <c r="Q374" s="65"/>
      <c r="R374" s="65"/>
      <c r="S374" s="170" t="str">
        <f>IFERROR(VLOOKUP(C374,Table_DevicePN[],2,FALSE),"")</f>
        <v/>
      </c>
      <c r="T374" s="66" t="str">
        <f t="shared" si="180"/>
        <v/>
      </c>
      <c r="U374" s="80"/>
      <c r="V374" s="81" t="str">
        <f t="shared" si="181"/>
        <v/>
      </c>
      <c r="W374" s="65" t="str">
        <f t="shared" si="182"/>
        <v/>
      </c>
      <c r="X374" s="65" t="str">
        <f t="shared" si="183"/>
        <v/>
      </c>
      <c r="Y374" s="82" t="str">
        <f t="shared" si="184"/>
        <v/>
      </c>
      <c r="Z374" s="83" t="str">
        <f t="shared" si="185"/>
        <v/>
      </c>
      <c r="AA374" s="65" t="str">
        <f t="shared" si="186"/>
        <v/>
      </c>
      <c r="AB374" s="65" t="str">
        <f t="shared" si="187"/>
        <v/>
      </c>
      <c r="AC374" s="65" t="str">
        <f t="shared" si="188"/>
        <v/>
      </c>
      <c r="AD374" s="84" t="str">
        <f t="shared" si="189"/>
        <v/>
      </c>
      <c r="AE374" s="85" t="str">
        <f t="shared" si="190"/>
        <v/>
      </c>
      <c r="AF374" s="85" t="str">
        <f t="shared" si="191"/>
        <v/>
      </c>
      <c r="AG374" s="86" t="str">
        <f t="shared" si="192"/>
        <v/>
      </c>
      <c r="AH374" s="87" t="str">
        <f t="shared" si="193"/>
        <v/>
      </c>
      <c r="AI374" s="84" t="str">
        <f t="shared" si="194"/>
        <v/>
      </c>
      <c r="AJ374" s="84" t="str">
        <f t="shared" si="195"/>
        <v/>
      </c>
      <c r="AK374" s="88" t="str">
        <f t="shared" si="196"/>
        <v/>
      </c>
      <c r="AL374" s="65" t="str">
        <f t="shared" si="197"/>
        <v/>
      </c>
      <c r="AM374" s="84" t="str">
        <f t="shared" si="198"/>
        <v/>
      </c>
      <c r="AN374" s="85" t="str">
        <f t="shared" si="199"/>
        <v/>
      </c>
      <c r="AO374" s="85" t="str">
        <f t="shared" si="200"/>
        <v/>
      </c>
      <c r="AP374" s="86" t="str">
        <f t="shared" si="201"/>
        <v/>
      </c>
    </row>
    <row r="375" spans="1:42" s="76" customFormat="1" x14ac:dyDescent="0.25">
      <c r="A375" s="78">
        <f t="shared" si="176"/>
        <v>369</v>
      </c>
      <c r="B375" s="79"/>
      <c r="C375" s="79"/>
      <c r="D375" s="61"/>
      <c r="E375" s="180" t="str">
        <f>_xlfn.IFNA(HLOOKUP(TEXT(C375,"#"),Table_Conduit[#All],2,FALSE),"")</f>
        <v/>
      </c>
      <c r="F375" s="63" t="str">
        <f t="shared" si="177"/>
        <v/>
      </c>
      <c r="G375" s="61"/>
      <c r="H375" s="180" t="str">
        <f>_xlfn.IFNA(IF(HLOOKUP(TEXT(C375,"#"),Table_BoxMaterial[#All],2,FALSE)=0,"",HLOOKUP(TEXT(C375,"#"),Table_BoxMaterial[#All],2,FALSE)),"")</f>
        <v/>
      </c>
      <c r="I375" s="183" t="str">
        <f>_xlfn.IFNA(HLOOKUP(TEXT(C375,"#"),Table_MountingKits[#All],2,FALSE),"")</f>
        <v/>
      </c>
      <c r="J375" s="183" t="str">
        <f>_xlfn.IFNA(HLOOKUP(H375,Table_BoxColors[#All],2,FALSE),"")</f>
        <v/>
      </c>
      <c r="K375" s="61" t="str">
        <f t="shared" si="178"/>
        <v/>
      </c>
      <c r="L375" s="64" t="str">
        <f t="shared" si="179"/>
        <v/>
      </c>
      <c r="M375" s="185" t="str">
        <f>_xlfn.IFNA("E-"&amp;VLOOKUP(C375,Table_PN_DeviceType[],2,TRUE),"")&amp;IF(D375&lt;&gt;"",IF(D375&gt;99,D375,IF(D375&gt;9,"0"&amp;D375,"00"&amp;D375))&amp;VLOOKUP(E375,Table_PN_ConduitSize[],2,FALSE)&amp;VLOOKUP(F375,Table_PN_ConduitColor[],2,FALSE)&amp;IF(G375&lt;10,"0"&amp;G375,G375)&amp;VLOOKUP(H375,Table_PN_BoxMaterial[],2,FALSE)&amp;IF(I375&lt;&gt;"",VLOOKUP(I375,Table_PN_MountingKit[],2,FALSE)&amp;IF(OR(J375="Yes"),VLOOKUP(F375,Table_PN_BoxColor[],2,FALSE),"")&amp;VLOOKUP(K375,Table_PN_CircuitBreaker[],2,FALSE),""),"")</f>
        <v/>
      </c>
      <c r="N375" s="65"/>
      <c r="O375" s="65"/>
      <c r="P375" s="65"/>
      <c r="Q375" s="65"/>
      <c r="R375" s="65"/>
      <c r="S375" s="170" t="str">
        <f>IFERROR(VLOOKUP(C375,Table_DevicePN[],2,FALSE),"")</f>
        <v/>
      </c>
      <c r="T375" s="66" t="str">
        <f t="shared" si="180"/>
        <v/>
      </c>
      <c r="U375" s="80"/>
      <c r="V375" s="81" t="str">
        <f t="shared" si="181"/>
        <v/>
      </c>
      <c r="W375" s="65" t="str">
        <f t="shared" si="182"/>
        <v/>
      </c>
      <c r="X375" s="65" t="str">
        <f t="shared" si="183"/>
        <v/>
      </c>
      <c r="Y375" s="82" t="str">
        <f t="shared" si="184"/>
        <v/>
      </c>
      <c r="Z375" s="83" t="str">
        <f t="shared" si="185"/>
        <v/>
      </c>
      <c r="AA375" s="65" t="str">
        <f t="shared" si="186"/>
        <v/>
      </c>
      <c r="AB375" s="65" t="str">
        <f t="shared" si="187"/>
        <v/>
      </c>
      <c r="AC375" s="65" t="str">
        <f t="shared" si="188"/>
        <v/>
      </c>
      <c r="AD375" s="84" t="str">
        <f t="shared" si="189"/>
        <v/>
      </c>
      <c r="AE375" s="85" t="str">
        <f t="shared" si="190"/>
        <v/>
      </c>
      <c r="AF375" s="85" t="str">
        <f t="shared" si="191"/>
        <v/>
      </c>
      <c r="AG375" s="86" t="str">
        <f t="shared" si="192"/>
        <v/>
      </c>
      <c r="AH375" s="87" t="str">
        <f t="shared" si="193"/>
        <v/>
      </c>
      <c r="AI375" s="84" t="str">
        <f t="shared" si="194"/>
        <v/>
      </c>
      <c r="AJ375" s="84" t="str">
        <f t="shared" si="195"/>
        <v/>
      </c>
      <c r="AK375" s="88" t="str">
        <f t="shared" si="196"/>
        <v/>
      </c>
      <c r="AL375" s="65" t="str">
        <f t="shared" si="197"/>
        <v/>
      </c>
      <c r="AM375" s="84" t="str">
        <f t="shared" si="198"/>
        <v/>
      </c>
      <c r="AN375" s="85" t="str">
        <f t="shared" si="199"/>
        <v/>
      </c>
      <c r="AO375" s="85" t="str">
        <f t="shared" si="200"/>
        <v/>
      </c>
      <c r="AP375" s="86" t="str">
        <f t="shared" si="201"/>
        <v/>
      </c>
    </row>
    <row r="376" spans="1:42" s="76" customFormat="1" x14ac:dyDescent="0.25">
      <c r="A376" s="78">
        <f t="shared" si="176"/>
        <v>370</v>
      </c>
      <c r="B376" s="79"/>
      <c r="C376" s="79"/>
      <c r="D376" s="61"/>
      <c r="E376" s="180" t="str">
        <f>_xlfn.IFNA(HLOOKUP(TEXT(C376,"#"),Table_Conduit[#All],2,FALSE),"")</f>
        <v/>
      </c>
      <c r="F376" s="63" t="str">
        <f t="shared" si="177"/>
        <v/>
      </c>
      <c r="G376" s="61"/>
      <c r="H376" s="180" t="str">
        <f>_xlfn.IFNA(IF(HLOOKUP(TEXT(C376,"#"),Table_BoxMaterial[#All],2,FALSE)=0,"",HLOOKUP(TEXT(C376,"#"),Table_BoxMaterial[#All],2,FALSE)),"")</f>
        <v/>
      </c>
      <c r="I376" s="183" t="str">
        <f>_xlfn.IFNA(HLOOKUP(TEXT(C376,"#"),Table_MountingKits[#All],2,FALSE),"")</f>
        <v/>
      </c>
      <c r="J376" s="183" t="str">
        <f>_xlfn.IFNA(HLOOKUP(H376,Table_BoxColors[#All],2,FALSE),"")</f>
        <v/>
      </c>
      <c r="K376" s="61" t="str">
        <f t="shared" si="178"/>
        <v/>
      </c>
      <c r="L376" s="64" t="str">
        <f t="shared" si="179"/>
        <v/>
      </c>
      <c r="M376" s="185" t="str">
        <f>_xlfn.IFNA("E-"&amp;VLOOKUP(C376,Table_PN_DeviceType[],2,TRUE),"")&amp;IF(D376&lt;&gt;"",IF(D376&gt;99,D376,IF(D376&gt;9,"0"&amp;D376,"00"&amp;D376))&amp;VLOOKUP(E376,Table_PN_ConduitSize[],2,FALSE)&amp;VLOOKUP(F376,Table_PN_ConduitColor[],2,FALSE)&amp;IF(G376&lt;10,"0"&amp;G376,G376)&amp;VLOOKUP(H376,Table_PN_BoxMaterial[],2,FALSE)&amp;IF(I376&lt;&gt;"",VLOOKUP(I376,Table_PN_MountingKit[],2,FALSE)&amp;IF(OR(J376="Yes"),VLOOKUP(F376,Table_PN_BoxColor[],2,FALSE),"")&amp;VLOOKUP(K376,Table_PN_CircuitBreaker[],2,FALSE),""),"")</f>
        <v/>
      </c>
      <c r="N376" s="65"/>
      <c r="O376" s="65"/>
      <c r="P376" s="65"/>
      <c r="Q376" s="65"/>
      <c r="R376" s="65"/>
      <c r="S376" s="170" t="str">
        <f>IFERROR(VLOOKUP(C376,Table_DevicePN[],2,FALSE),"")</f>
        <v/>
      </c>
      <c r="T376" s="66" t="str">
        <f t="shared" si="180"/>
        <v/>
      </c>
      <c r="U376" s="80"/>
      <c r="V376" s="81" t="str">
        <f t="shared" si="181"/>
        <v/>
      </c>
      <c r="W376" s="65" t="str">
        <f t="shared" si="182"/>
        <v/>
      </c>
      <c r="X376" s="65" t="str">
        <f t="shared" si="183"/>
        <v/>
      </c>
      <c r="Y376" s="82" t="str">
        <f t="shared" si="184"/>
        <v/>
      </c>
      <c r="Z376" s="83" t="str">
        <f t="shared" si="185"/>
        <v/>
      </c>
      <c r="AA376" s="65" t="str">
        <f t="shared" si="186"/>
        <v/>
      </c>
      <c r="AB376" s="65" t="str">
        <f t="shared" si="187"/>
        <v/>
      </c>
      <c r="AC376" s="65" t="str">
        <f t="shared" si="188"/>
        <v/>
      </c>
      <c r="AD376" s="84" t="str">
        <f t="shared" si="189"/>
        <v/>
      </c>
      <c r="AE376" s="85" t="str">
        <f t="shared" si="190"/>
        <v/>
      </c>
      <c r="AF376" s="85" t="str">
        <f t="shared" si="191"/>
        <v/>
      </c>
      <c r="AG376" s="86" t="str">
        <f t="shared" si="192"/>
        <v/>
      </c>
      <c r="AH376" s="87" t="str">
        <f t="shared" si="193"/>
        <v/>
      </c>
      <c r="AI376" s="84" t="str">
        <f t="shared" si="194"/>
        <v/>
      </c>
      <c r="AJ376" s="84" t="str">
        <f t="shared" si="195"/>
        <v/>
      </c>
      <c r="AK376" s="88" t="str">
        <f t="shared" si="196"/>
        <v/>
      </c>
      <c r="AL376" s="65" t="str">
        <f t="shared" si="197"/>
        <v/>
      </c>
      <c r="AM376" s="84" t="str">
        <f t="shared" si="198"/>
        <v/>
      </c>
      <c r="AN376" s="85" t="str">
        <f t="shared" si="199"/>
        <v/>
      </c>
      <c r="AO376" s="85" t="str">
        <f t="shared" si="200"/>
        <v/>
      </c>
      <c r="AP376" s="86" t="str">
        <f t="shared" si="201"/>
        <v/>
      </c>
    </row>
    <row r="377" spans="1:42" s="76" customFormat="1" x14ac:dyDescent="0.25">
      <c r="A377" s="78">
        <f t="shared" si="176"/>
        <v>371</v>
      </c>
      <c r="B377" s="79"/>
      <c r="C377" s="79"/>
      <c r="D377" s="61"/>
      <c r="E377" s="180" t="str">
        <f>_xlfn.IFNA(HLOOKUP(TEXT(C377,"#"),Table_Conduit[#All],2,FALSE),"")</f>
        <v/>
      </c>
      <c r="F377" s="63" t="str">
        <f t="shared" si="177"/>
        <v/>
      </c>
      <c r="G377" s="61"/>
      <c r="H377" s="180" t="str">
        <f>_xlfn.IFNA(IF(HLOOKUP(TEXT(C377,"#"),Table_BoxMaterial[#All],2,FALSE)=0,"",HLOOKUP(TEXT(C377,"#"),Table_BoxMaterial[#All],2,FALSE)),"")</f>
        <v/>
      </c>
      <c r="I377" s="183" t="str">
        <f>_xlfn.IFNA(HLOOKUP(TEXT(C377,"#"),Table_MountingKits[#All],2,FALSE),"")</f>
        <v/>
      </c>
      <c r="J377" s="183" t="str">
        <f>_xlfn.IFNA(HLOOKUP(H377,Table_BoxColors[#All],2,FALSE),"")</f>
        <v/>
      </c>
      <c r="K377" s="61" t="str">
        <f t="shared" si="178"/>
        <v/>
      </c>
      <c r="L377" s="64" t="str">
        <f t="shared" si="179"/>
        <v/>
      </c>
      <c r="M377" s="185" t="str">
        <f>_xlfn.IFNA("E-"&amp;VLOOKUP(C377,Table_PN_DeviceType[],2,TRUE),"")&amp;IF(D377&lt;&gt;"",IF(D377&gt;99,D377,IF(D377&gt;9,"0"&amp;D377,"00"&amp;D377))&amp;VLOOKUP(E377,Table_PN_ConduitSize[],2,FALSE)&amp;VLOOKUP(F377,Table_PN_ConduitColor[],2,FALSE)&amp;IF(G377&lt;10,"0"&amp;G377,G377)&amp;VLOOKUP(H377,Table_PN_BoxMaterial[],2,FALSE)&amp;IF(I377&lt;&gt;"",VLOOKUP(I377,Table_PN_MountingKit[],2,FALSE)&amp;IF(OR(J377="Yes"),VLOOKUP(F377,Table_PN_BoxColor[],2,FALSE),"")&amp;VLOOKUP(K377,Table_PN_CircuitBreaker[],2,FALSE),""),"")</f>
        <v/>
      </c>
      <c r="N377" s="65"/>
      <c r="O377" s="65"/>
      <c r="P377" s="65"/>
      <c r="Q377" s="65"/>
      <c r="R377" s="65"/>
      <c r="S377" s="170" t="str">
        <f>IFERROR(VLOOKUP(C377,Table_DevicePN[],2,FALSE),"")</f>
        <v/>
      </c>
      <c r="T377" s="66" t="str">
        <f t="shared" si="180"/>
        <v/>
      </c>
      <c r="U377" s="80"/>
      <c r="V377" s="81" t="str">
        <f t="shared" si="181"/>
        <v/>
      </c>
      <c r="W377" s="65" t="str">
        <f t="shared" si="182"/>
        <v/>
      </c>
      <c r="X377" s="65" t="str">
        <f t="shared" si="183"/>
        <v/>
      </c>
      <c r="Y377" s="82" t="str">
        <f t="shared" si="184"/>
        <v/>
      </c>
      <c r="Z377" s="83" t="str">
        <f t="shared" si="185"/>
        <v/>
      </c>
      <c r="AA377" s="65" t="str">
        <f t="shared" si="186"/>
        <v/>
      </c>
      <c r="AB377" s="65" t="str">
        <f t="shared" si="187"/>
        <v/>
      </c>
      <c r="AC377" s="65" t="str">
        <f t="shared" si="188"/>
        <v/>
      </c>
      <c r="AD377" s="84" t="str">
        <f t="shared" si="189"/>
        <v/>
      </c>
      <c r="AE377" s="85" t="str">
        <f t="shared" si="190"/>
        <v/>
      </c>
      <c r="AF377" s="85" t="str">
        <f t="shared" si="191"/>
        <v/>
      </c>
      <c r="AG377" s="86" t="str">
        <f t="shared" si="192"/>
        <v/>
      </c>
      <c r="AH377" s="87" t="str">
        <f t="shared" si="193"/>
        <v/>
      </c>
      <c r="AI377" s="84" t="str">
        <f t="shared" si="194"/>
        <v/>
      </c>
      <c r="AJ377" s="84" t="str">
        <f t="shared" si="195"/>
        <v/>
      </c>
      <c r="AK377" s="88" t="str">
        <f t="shared" si="196"/>
        <v/>
      </c>
      <c r="AL377" s="65" t="str">
        <f t="shared" si="197"/>
        <v/>
      </c>
      <c r="AM377" s="84" t="str">
        <f t="shared" si="198"/>
        <v/>
      </c>
      <c r="AN377" s="85" t="str">
        <f t="shared" si="199"/>
        <v/>
      </c>
      <c r="AO377" s="85" t="str">
        <f t="shared" si="200"/>
        <v/>
      </c>
      <c r="AP377" s="86" t="str">
        <f t="shared" si="201"/>
        <v/>
      </c>
    </row>
    <row r="378" spans="1:42" s="76" customFormat="1" x14ac:dyDescent="0.25">
      <c r="A378" s="78">
        <f t="shared" si="176"/>
        <v>372</v>
      </c>
      <c r="B378" s="79"/>
      <c r="C378" s="79"/>
      <c r="D378" s="61"/>
      <c r="E378" s="180" t="str">
        <f>_xlfn.IFNA(HLOOKUP(TEXT(C378,"#"),Table_Conduit[#All],2,FALSE),"")</f>
        <v/>
      </c>
      <c r="F378" s="63" t="str">
        <f t="shared" si="177"/>
        <v/>
      </c>
      <c r="G378" s="61"/>
      <c r="H378" s="180" t="str">
        <f>_xlfn.IFNA(IF(HLOOKUP(TEXT(C378,"#"),Table_BoxMaterial[#All],2,FALSE)=0,"",HLOOKUP(TEXT(C378,"#"),Table_BoxMaterial[#All],2,FALSE)),"")</f>
        <v/>
      </c>
      <c r="I378" s="183" t="str">
        <f>_xlfn.IFNA(HLOOKUP(TEXT(C378,"#"),Table_MountingKits[#All],2,FALSE),"")</f>
        <v/>
      </c>
      <c r="J378" s="183" t="str">
        <f>_xlfn.IFNA(HLOOKUP(H378,Table_BoxColors[#All],2,FALSE),"")</f>
        <v/>
      </c>
      <c r="K378" s="61" t="str">
        <f t="shared" si="178"/>
        <v/>
      </c>
      <c r="L378" s="64" t="str">
        <f t="shared" si="179"/>
        <v/>
      </c>
      <c r="M378" s="185" t="str">
        <f>_xlfn.IFNA("E-"&amp;VLOOKUP(C378,Table_PN_DeviceType[],2,TRUE),"")&amp;IF(D378&lt;&gt;"",IF(D378&gt;99,D378,IF(D378&gt;9,"0"&amp;D378,"00"&amp;D378))&amp;VLOOKUP(E378,Table_PN_ConduitSize[],2,FALSE)&amp;VLOOKUP(F378,Table_PN_ConduitColor[],2,FALSE)&amp;IF(G378&lt;10,"0"&amp;G378,G378)&amp;VLOOKUP(H378,Table_PN_BoxMaterial[],2,FALSE)&amp;IF(I378&lt;&gt;"",VLOOKUP(I378,Table_PN_MountingKit[],2,FALSE)&amp;IF(OR(J378="Yes"),VLOOKUP(F378,Table_PN_BoxColor[],2,FALSE),"")&amp;VLOOKUP(K378,Table_PN_CircuitBreaker[],2,FALSE),""),"")</f>
        <v/>
      </c>
      <c r="N378" s="65"/>
      <c r="O378" s="65"/>
      <c r="P378" s="65"/>
      <c r="Q378" s="65"/>
      <c r="R378" s="65"/>
      <c r="S378" s="170" t="str">
        <f>IFERROR(VLOOKUP(C378,Table_DevicePN[],2,FALSE),"")</f>
        <v/>
      </c>
      <c r="T378" s="66" t="str">
        <f t="shared" si="180"/>
        <v/>
      </c>
      <c r="U378" s="80"/>
      <c r="V378" s="81" t="str">
        <f t="shared" si="181"/>
        <v/>
      </c>
      <c r="W378" s="65" t="str">
        <f t="shared" si="182"/>
        <v/>
      </c>
      <c r="X378" s="65" t="str">
        <f t="shared" si="183"/>
        <v/>
      </c>
      <c r="Y378" s="82" t="str">
        <f t="shared" si="184"/>
        <v/>
      </c>
      <c r="Z378" s="83" t="str">
        <f t="shared" si="185"/>
        <v/>
      </c>
      <c r="AA378" s="65" t="str">
        <f t="shared" si="186"/>
        <v/>
      </c>
      <c r="AB378" s="65" t="str">
        <f t="shared" si="187"/>
        <v/>
      </c>
      <c r="AC378" s="65" t="str">
        <f t="shared" si="188"/>
        <v/>
      </c>
      <c r="AD378" s="84" t="str">
        <f t="shared" si="189"/>
        <v/>
      </c>
      <c r="AE378" s="85" t="str">
        <f t="shared" si="190"/>
        <v/>
      </c>
      <c r="AF378" s="85" t="str">
        <f t="shared" si="191"/>
        <v/>
      </c>
      <c r="AG378" s="86" t="str">
        <f t="shared" si="192"/>
        <v/>
      </c>
      <c r="AH378" s="87" t="str">
        <f t="shared" si="193"/>
        <v/>
      </c>
      <c r="AI378" s="84" t="str">
        <f t="shared" si="194"/>
        <v/>
      </c>
      <c r="AJ378" s="84" t="str">
        <f t="shared" si="195"/>
        <v/>
      </c>
      <c r="AK378" s="88" t="str">
        <f t="shared" si="196"/>
        <v/>
      </c>
      <c r="AL378" s="65" t="str">
        <f t="shared" si="197"/>
        <v/>
      </c>
      <c r="AM378" s="84" t="str">
        <f t="shared" si="198"/>
        <v/>
      </c>
      <c r="AN378" s="85" t="str">
        <f t="shared" si="199"/>
        <v/>
      </c>
      <c r="AO378" s="85" t="str">
        <f t="shared" si="200"/>
        <v/>
      </c>
      <c r="AP378" s="86" t="str">
        <f t="shared" si="201"/>
        <v/>
      </c>
    </row>
    <row r="379" spans="1:42" s="76" customFormat="1" x14ac:dyDescent="0.25">
      <c r="A379" s="78">
        <f t="shared" si="176"/>
        <v>373</v>
      </c>
      <c r="B379" s="79"/>
      <c r="C379" s="79"/>
      <c r="D379" s="61"/>
      <c r="E379" s="180" t="str">
        <f>_xlfn.IFNA(HLOOKUP(TEXT(C379,"#"),Table_Conduit[#All],2,FALSE),"")</f>
        <v/>
      </c>
      <c r="F379" s="63" t="str">
        <f t="shared" si="177"/>
        <v/>
      </c>
      <c r="G379" s="61"/>
      <c r="H379" s="180" t="str">
        <f>_xlfn.IFNA(IF(HLOOKUP(TEXT(C379,"#"),Table_BoxMaterial[#All],2,FALSE)=0,"",HLOOKUP(TEXT(C379,"#"),Table_BoxMaterial[#All],2,FALSE)),"")</f>
        <v/>
      </c>
      <c r="I379" s="183" t="str">
        <f>_xlfn.IFNA(HLOOKUP(TEXT(C379,"#"),Table_MountingKits[#All],2,FALSE),"")</f>
        <v/>
      </c>
      <c r="J379" s="183" t="str">
        <f>_xlfn.IFNA(HLOOKUP(H379,Table_BoxColors[#All],2,FALSE),"")</f>
        <v/>
      </c>
      <c r="K379" s="61" t="str">
        <f t="shared" si="178"/>
        <v/>
      </c>
      <c r="L379" s="64" t="str">
        <f t="shared" si="179"/>
        <v/>
      </c>
      <c r="M379" s="185" t="str">
        <f>_xlfn.IFNA("E-"&amp;VLOOKUP(C379,Table_PN_DeviceType[],2,TRUE),"")&amp;IF(D379&lt;&gt;"",IF(D379&gt;99,D379,IF(D379&gt;9,"0"&amp;D379,"00"&amp;D379))&amp;VLOOKUP(E379,Table_PN_ConduitSize[],2,FALSE)&amp;VLOOKUP(F379,Table_PN_ConduitColor[],2,FALSE)&amp;IF(G379&lt;10,"0"&amp;G379,G379)&amp;VLOOKUP(H379,Table_PN_BoxMaterial[],2,FALSE)&amp;IF(I379&lt;&gt;"",VLOOKUP(I379,Table_PN_MountingKit[],2,FALSE)&amp;IF(OR(J379="Yes"),VLOOKUP(F379,Table_PN_BoxColor[],2,FALSE),"")&amp;VLOOKUP(K379,Table_PN_CircuitBreaker[],2,FALSE),""),"")</f>
        <v/>
      </c>
      <c r="N379" s="65"/>
      <c r="O379" s="65"/>
      <c r="P379" s="65"/>
      <c r="Q379" s="65"/>
      <c r="R379" s="65"/>
      <c r="S379" s="170" t="str">
        <f>IFERROR(VLOOKUP(C379,Table_DevicePN[],2,FALSE),"")</f>
        <v/>
      </c>
      <c r="T379" s="66" t="str">
        <f t="shared" si="180"/>
        <v/>
      </c>
      <c r="U379" s="80"/>
      <c r="V379" s="81" t="str">
        <f t="shared" si="181"/>
        <v/>
      </c>
      <c r="W379" s="65" t="str">
        <f t="shared" si="182"/>
        <v/>
      </c>
      <c r="X379" s="65" t="str">
        <f t="shared" si="183"/>
        <v/>
      </c>
      <c r="Y379" s="82" t="str">
        <f t="shared" si="184"/>
        <v/>
      </c>
      <c r="Z379" s="83" t="str">
        <f t="shared" si="185"/>
        <v/>
      </c>
      <c r="AA379" s="65" t="str">
        <f t="shared" si="186"/>
        <v/>
      </c>
      <c r="AB379" s="65" t="str">
        <f t="shared" si="187"/>
        <v/>
      </c>
      <c r="AC379" s="65" t="str">
        <f t="shared" si="188"/>
        <v/>
      </c>
      <c r="AD379" s="84" t="str">
        <f t="shared" si="189"/>
        <v/>
      </c>
      <c r="AE379" s="85" t="str">
        <f t="shared" si="190"/>
        <v/>
      </c>
      <c r="AF379" s="85" t="str">
        <f t="shared" si="191"/>
        <v/>
      </c>
      <c r="AG379" s="86" t="str">
        <f t="shared" si="192"/>
        <v/>
      </c>
      <c r="AH379" s="87" t="str">
        <f t="shared" si="193"/>
        <v/>
      </c>
      <c r="AI379" s="84" t="str">
        <f t="shared" si="194"/>
        <v/>
      </c>
      <c r="AJ379" s="84" t="str">
        <f t="shared" si="195"/>
        <v/>
      </c>
      <c r="AK379" s="88" t="str">
        <f t="shared" si="196"/>
        <v/>
      </c>
      <c r="AL379" s="65" t="str">
        <f t="shared" si="197"/>
        <v/>
      </c>
      <c r="AM379" s="84" t="str">
        <f t="shared" si="198"/>
        <v/>
      </c>
      <c r="AN379" s="85" t="str">
        <f t="shared" si="199"/>
        <v/>
      </c>
      <c r="AO379" s="85" t="str">
        <f t="shared" si="200"/>
        <v/>
      </c>
      <c r="AP379" s="86" t="str">
        <f t="shared" si="201"/>
        <v/>
      </c>
    </row>
    <row r="380" spans="1:42" s="76" customFormat="1" x14ac:dyDescent="0.25">
      <c r="A380" s="78">
        <f t="shared" si="176"/>
        <v>374</v>
      </c>
      <c r="B380" s="79"/>
      <c r="C380" s="79"/>
      <c r="D380" s="61"/>
      <c r="E380" s="180" t="str">
        <f>_xlfn.IFNA(HLOOKUP(TEXT(C380,"#"),Table_Conduit[#All],2,FALSE),"")</f>
        <v/>
      </c>
      <c r="F380" s="63" t="str">
        <f t="shared" si="177"/>
        <v/>
      </c>
      <c r="G380" s="61"/>
      <c r="H380" s="180" t="str">
        <f>_xlfn.IFNA(IF(HLOOKUP(TEXT(C380,"#"),Table_BoxMaterial[#All],2,FALSE)=0,"",HLOOKUP(TEXT(C380,"#"),Table_BoxMaterial[#All],2,FALSE)),"")</f>
        <v/>
      </c>
      <c r="I380" s="183" t="str">
        <f>_xlfn.IFNA(HLOOKUP(TEXT(C380,"#"),Table_MountingKits[#All],2,FALSE),"")</f>
        <v/>
      </c>
      <c r="J380" s="183" t="str">
        <f>_xlfn.IFNA(HLOOKUP(H380,Table_BoxColors[#All],2,FALSE),"")</f>
        <v/>
      </c>
      <c r="K380" s="61" t="str">
        <f t="shared" si="178"/>
        <v/>
      </c>
      <c r="L380" s="64" t="str">
        <f t="shared" si="179"/>
        <v/>
      </c>
      <c r="M380" s="185" t="str">
        <f>_xlfn.IFNA("E-"&amp;VLOOKUP(C380,Table_PN_DeviceType[],2,TRUE),"")&amp;IF(D380&lt;&gt;"",IF(D380&gt;99,D380,IF(D380&gt;9,"0"&amp;D380,"00"&amp;D380))&amp;VLOOKUP(E380,Table_PN_ConduitSize[],2,FALSE)&amp;VLOOKUP(F380,Table_PN_ConduitColor[],2,FALSE)&amp;IF(G380&lt;10,"0"&amp;G380,G380)&amp;VLOOKUP(H380,Table_PN_BoxMaterial[],2,FALSE)&amp;IF(I380&lt;&gt;"",VLOOKUP(I380,Table_PN_MountingKit[],2,FALSE)&amp;IF(OR(J380="Yes"),VLOOKUP(F380,Table_PN_BoxColor[],2,FALSE),"")&amp;VLOOKUP(K380,Table_PN_CircuitBreaker[],2,FALSE),""),"")</f>
        <v/>
      </c>
      <c r="N380" s="65"/>
      <c r="O380" s="65"/>
      <c r="P380" s="65"/>
      <c r="Q380" s="65"/>
      <c r="R380" s="65"/>
      <c r="S380" s="170" t="str">
        <f>IFERROR(VLOOKUP(C380,Table_DevicePN[],2,FALSE),"")</f>
        <v/>
      </c>
      <c r="T380" s="66" t="str">
        <f t="shared" si="180"/>
        <v/>
      </c>
      <c r="U380" s="80"/>
      <c r="V380" s="81" t="str">
        <f t="shared" si="181"/>
        <v/>
      </c>
      <c r="W380" s="65" t="str">
        <f t="shared" si="182"/>
        <v/>
      </c>
      <c r="X380" s="65" t="str">
        <f t="shared" si="183"/>
        <v/>
      </c>
      <c r="Y380" s="82" t="str">
        <f t="shared" si="184"/>
        <v/>
      </c>
      <c r="Z380" s="83" t="str">
        <f t="shared" si="185"/>
        <v/>
      </c>
      <c r="AA380" s="65" t="str">
        <f t="shared" si="186"/>
        <v/>
      </c>
      <c r="AB380" s="65" t="str">
        <f t="shared" si="187"/>
        <v/>
      </c>
      <c r="AC380" s="65" t="str">
        <f t="shared" si="188"/>
        <v/>
      </c>
      <c r="AD380" s="84" t="str">
        <f t="shared" si="189"/>
        <v/>
      </c>
      <c r="AE380" s="85" t="str">
        <f t="shared" si="190"/>
        <v/>
      </c>
      <c r="AF380" s="85" t="str">
        <f t="shared" si="191"/>
        <v/>
      </c>
      <c r="AG380" s="86" t="str">
        <f t="shared" si="192"/>
        <v/>
      </c>
      <c r="AH380" s="87" t="str">
        <f t="shared" si="193"/>
        <v/>
      </c>
      <c r="AI380" s="84" t="str">
        <f t="shared" si="194"/>
        <v/>
      </c>
      <c r="AJ380" s="84" t="str">
        <f t="shared" si="195"/>
        <v/>
      </c>
      <c r="AK380" s="88" t="str">
        <f t="shared" si="196"/>
        <v/>
      </c>
      <c r="AL380" s="65" t="str">
        <f t="shared" si="197"/>
        <v/>
      </c>
      <c r="AM380" s="84" t="str">
        <f t="shared" si="198"/>
        <v/>
      </c>
      <c r="AN380" s="85" t="str">
        <f t="shared" si="199"/>
        <v/>
      </c>
      <c r="AO380" s="85" t="str">
        <f t="shared" si="200"/>
        <v/>
      </c>
      <c r="AP380" s="86" t="str">
        <f t="shared" si="201"/>
        <v/>
      </c>
    </row>
    <row r="381" spans="1:42" s="76" customFormat="1" x14ac:dyDescent="0.25">
      <c r="A381" s="78">
        <f t="shared" si="176"/>
        <v>375</v>
      </c>
      <c r="B381" s="79"/>
      <c r="C381" s="79"/>
      <c r="D381" s="61"/>
      <c r="E381" s="180" t="str">
        <f>_xlfn.IFNA(HLOOKUP(TEXT(C381,"#"),Table_Conduit[#All],2,FALSE),"")</f>
        <v/>
      </c>
      <c r="F381" s="63" t="str">
        <f t="shared" si="177"/>
        <v/>
      </c>
      <c r="G381" s="61"/>
      <c r="H381" s="180" t="str">
        <f>_xlfn.IFNA(IF(HLOOKUP(TEXT(C381,"#"),Table_BoxMaterial[#All],2,FALSE)=0,"",HLOOKUP(TEXT(C381,"#"),Table_BoxMaterial[#All],2,FALSE)),"")</f>
        <v/>
      </c>
      <c r="I381" s="183" t="str">
        <f>_xlfn.IFNA(HLOOKUP(TEXT(C381,"#"),Table_MountingKits[#All],2,FALSE),"")</f>
        <v/>
      </c>
      <c r="J381" s="183" t="str">
        <f>_xlfn.IFNA(HLOOKUP(H381,Table_BoxColors[#All],2,FALSE),"")</f>
        <v/>
      </c>
      <c r="K381" s="61" t="str">
        <f t="shared" si="178"/>
        <v/>
      </c>
      <c r="L381" s="64" t="str">
        <f t="shared" si="179"/>
        <v/>
      </c>
      <c r="M381" s="185" t="str">
        <f>_xlfn.IFNA("E-"&amp;VLOOKUP(C381,Table_PN_DeviceType[],2,TRUE),"")&amp;IF(D381&lt;&gt;"",IF(D381&gt;99,D381,IF(D381&gt;9,"0"&amp;D381,"00"&amp;D381))&amp;VLOOKUP(E381,Table_PN_ConduitSize[],2,FALSE)&amp;VLOOKUP(F381,Table_PN_ConduitColor[],2,FALSE)&amp;IF(G381&lt;10,"0"&amp;G381,G381)&amp;VLOOKUP(H381,Table_PN_BoxMaterial[],2,FALSE)&amp;IF(I381&lt;&gt;"",VLOOKUP(I381,Table_PN_MountingKit[],2,FALSE)&amp;IF(OR(J381="Yes"),VLOOKUP(F381,Table_PN_BoxColor[],2,FALSE),"")&amp;VLOOKUP(K381,Table_PN_CircuitBreaker[],2,FALSE),""),"")</f>
        <v/>
      </c>
      <c r="N381" s="65"/>
      <c r="O381" s="65"/>
      <c r="P381" s="65"/>
      <c r="Q381" s="65"/>
      <c r="R381" s="65"/>
      <c r="S381" s="170" t="str">
        <f>IFERROR(VLOOKUP(C381,Table_DevicePN[],2,FALSE),"")</f>
        <v/>
      </c>
      <c r="T381" s="66" t="str">
        <f t="shared" si="180"/>
        <v/>
      </c>
      <c r="U381" s="80"/>
      <c r="V381" s="81" t="str">
        <f t="shared" si="181"/>
        <v/>
      </c>
      <c r="W381" s="65" t="str">
        <f t="shared" si="182"/>
        <v/>
      </c>
      <c r="X381" s="65" t="str">
        <f t="shared" si="183"/>
        <v/>
      </c>
      <c r="Y381" s="82" t="str">
        <f t="shared" si="184"/>
        <v/>
      </c>
      <c r="Z381" s="83" t="str">
        <f t="shared" si="185"/>
        <v/>
      </c>
      <c r="AA381" s="65" t="str">
        <f t="shared" si="186"/>
        <v/>
      </c>
      <c r="AB381" s="65" t="str">
        <f t="shared" si="187"/>
        <v/>
      </c>
      <c r="AC381" s="65" t="str">
        <f t="shared" si="188"/>
        <v/>
      </c>
      <c r="AD381" s="84" t="str">
        <f t="shared" si="189"/>
        <v/>
      </c>
      <c r="AE381" s="85" t="str">
        <f t="shared" si="190"/>
        <v/>
      </c>
      <c r="AF381" s="85" t="str">
        <f t="shared" si="191"/>
        <v/>
      </c>
      <c r="AG381" s="86" t="str">
        <f t="shared" si="192"/>
        <v/>
      </c>
      <c r="AH381" s="87" t="str">
        <f t="shared" si="193"/>
        <v/>
      </c>
      <c r="AI381" s="84" t="str">
        <f t="shared" si="194"/>
        <v/>
      </c>
      <c r="AJ381" s="84" t="str">
        <f t="shared" si="195"/>
        <v/>
      </c>
      <c r="AK381" s="88" t="str">
        <f t="shared" si="196"/>
        <v/>
      </c>
      <c r="AL381" s="65" t="str">
        <f t="shared" si="197"/>
        <v/>
      </c>
      <c r="AM381" s="84" t="str">
        <f t="shared" si="198"/>
        <v/>
      </c>
      <c r="AN381" s="85" t="str">
        <f t="shared" si="199"/>
        <v/>
      </c>
      <c r="AO381" s="85" t="str">
        <f t="shared" si="200"/>
        <v/>
      </c>
      <c r="AP381" s="86" t="str">
        <f t="shared" si="201"/>
        <v/>
      </c>
    </row>
    <row r="382" spans="1:42" s="76" customFormat="1" x14ac:dyDescent="0.25">
      <c r="A382" s="78">
        <f t="shared" si="176"/>
        <v>376</v>
      </c>
      <c r="B382" s="79"/>
      <c r="C382" s="79"/>
      <c r="D382" s="61"/>
      <c r="E382" s="180" t="str">
        <f>_xlfn.IFNA(HLOOKUP(TEXT(C382,"#"),Table_Conduit[#All],2,FALSE),"")</f>
        <v/>
      </c>
      <c r="F382" s="63" t="str">
        <f t="shared" si="177"/>
        <v/>
      </c>
      <c r="G382" s="61"/>
      <c r="H382" s="180" t="str">
        <f>_xlfn.IFNA(IF(HLOOKUP(TEXT(C382,"#"),Table_BoxMaterial[#All],2,FALSE)=0,"",HLOOKUP(TEXT(C382,"#"),Table_BoxMaterial[#All],2,FALSE)),"")</f>
        <v/>
      </c>
      <c r="I382" s="183" t="str">
        <f>_xlfn.IFNA(HLOOKUP(TEXT(C382,"#"),Table_MountingKits[#All],2,FALSE),"")</f>
        <v/>
      </c>
      <c r="J382" s="183" t="str">
        <f>_xlfn.IFNA(HLOOKUP(H382,Table_BoxColors[#All],2,FALSE),"")</f>
        <v/>
      </c>
      <c r="K382" s="61" t="str">
        <f t="shared" si="178"/>
        <v/>
      </c>
      <c r="L382" s="64" t="str">
        <f t="shared" si="179"/>
        <v/>
      </c>
      <c r="M382" s="185" t="str">
        <f>_xlfn.IFNA("E-"&amp;VLOOKUP(C382,Table_PN_DeviceType[],2,TRUE),"")&amp;IF(D382&lt;&gt;"",IF(D382&gt;99,D382,IF(D382&gt;9,"0"&amp;D382,"00"&amp;D382))&amp;VLOOKUP(E382,Table_PN_ConduitSize[],2,FALSE)&amp;VLOOKUP(F382,Table_PN_ConduitColor[],2,FALSE)&amp;IF(G382&lt;10,"0"&amp;G382,G382)&amp;VLOOKUP(H382,Table_PN_BoxMaterial[],2,FALSE)&amp;IF(I382&lt;&gt;"",VLOOKUP(I382,Table_PN_MountingKit[],2,FALSE)&amp;IF(OR(J382="Yes"),VLOOKUP(F382,Table_PN_BoxColor[],2,FALSE),"")&amp;VLOOKUP(K382,Table_PN_CircuitBreaker[],2,FALSE),""),"")</f>
        <v/>
      </c>
      <c r="N382" s="65"/>
      <c r="O382" s="65"/>
      <c r="P382" s="65"/>
      <c r="Q382" s="65"/>
      <c r="R382" s="65"/>
      <c r="S382" s="170" t="str">
        <f>IFERROR(VLOOKUP(C382,Table_DevicePN[],2,FALSE),"")</f>
        <v/>
      </c>
      <c r="T382" s="66" t="str">
        <f t="shared" si="180"/>
        <v/>
      </c>
      <c r="U382" s="80"/>
      <c r="V382" s="81" t="str">
        <f t="shared" si="181"/>
        <v/>
      </c>
      <c r="W382" s="65" t="str">
        <f t="shared" si="182"/>
        <v/>
      </c>
      <c r="X382" s="65" t="str">
        <f t="shared" si="183"/>
        <v/>
      </c>
      <c r="Y382" s="82" t="str">
        <f t="shared" si="184"/>
        <v/>
      </c>
      <c r="Z382" s="83" t="str">
        <f t="shared" si="185"/>
        <v/>
      </c>
      <c r="AA382" s="65" t="str">
        <f t="shared" si="186"/>
        <v/>
      </c>
      <c r="AB382" s="65" t="str">
        <f t="shared" si="187"/>
        <v/>
      </c>
      <c r="AC382" s="65" t="str">
        <f t="shared" si="188"/>
        <v/>
      </c>
      <c r="AD382" s="84" t="str">
        <f t="shared" si="189"/>
        <v/>
      </c>
      <c r="AE382" s="85" t="str">
        <f t="shared" si="190"/>
        <v/>
      </c>
      <c r="AF382" s="85" t="str">
        <f t="shared" si="191"/>
        <v/>
      </c>
      <c r="AG382" s="86" t="str">
        <f t="shared" si="192"/>
        <v/>
      </c>
      <c r="AH382" s="87" t="str">
        <f t="shared" si="193"/>
        <v/>
      </c>
      <c r="AI382" s="84" t="str">
        <f t="shared" si="194"/>
        <v/>
      </c>
      <c r="AJ382" s="84" t="str">
        <f t="shared" si="195"/>
        <v/>
      </c>
      <c r="AK382" s="88" t="str">
        <f t="shared" si="196"/>
        <v/>
      </c>
      <c r="AL382" s="65" t="str">
        <f t="shared" si="197"/>
        <v/>
      </c>
      <c r="AM382" s="84" t="str">
        <f t="shared" si="198"/>
        <v/>
      </c>
      <c r="AN382" s="85" t="str">
        <f t="shared" si="199"/>
        <v/>
      </c>
      <c r="AO382" s="85" t="str">
        <f t="shared" si="200"/>
        <v/>
      </c>
      <c r="AP382" s="86" t="str">
        <f t="shared" si="201"/>
        <v/>
      </c>
    </row>
    <row r="383" spans="1:42" s="76" customFormat="1" x14ac:dyDescent="0.25">
      <c r="A383" s="78">
        <f t="shared" si="176"/>
        <v>377</v>
      </c>
      <c r="B383" s="79"/>
      <c r="C383" s="79"/>
      <c r="D383" s="61"/>
      <c r="E383" s="180" t="str">
        <f>_xlfn.IFNA(HLOOKUP(TEXT(C383,"#"),Table_Conduit[#All],2,FALSE),"")</f>
        <v/>
      </c>
      <c r="F383" s="63" t="str">
        <f t="shared" si="177"/>
        <v/>
      </c>
      <c r="G383" s="61"/>
      <c r="H383" s="180" t="str">
        <f>_xlfn.IFNA(IF(HLOOKUP(TEXT(C383,"#"),Table_BoxMaterial[#All],2,FALSE)=0,"",HLOOKUP(TEXT(C383,"#"),Table_BoxMaterial[#All],2,FALSE)),"")</f>
        <v/>
      </c>
      <c r="I383" s="183" t="str">
        <f>_xlfn.IFNA(HLOOKUP(TEXT(C383,"#"),Table_MountingKits[#All],2,FALSE),"")</f>
        <v/>
      </c>
      <c r="J383" s="183" t="str">
        <f>_xlfn.IFNA(HLOOKUP(H383,Table_BoxColors[#All],2,FALSE),"")</f>
        <v/>
      </c>
      <c r="K383" s="61" t="str">
        <f t="shared" si="178"/>
        <v/>
      </c>
      <c r="L383" s="64" t="str">
        <f t="shared" si="179"/>
        <v/>
      </c>
      <c r="M383" s="185" t="str">
        <f>_xlfn.IFNA("E-"&amp;VLOOKUP(C383,Table_PN_DeviceType[],2,TRUE),"")&amp;IF(D383&lt;&gt;"",IF(D383&gt;99,D383,IF(D383&gt;9,"0"&amp;D383,"00"&amp;D383))&amp;VLOOKUP(E383,Table_PN_ConduitSize[],2,FALSE)&amp;VLOOKUP(F383,Table_PN_ConduitColor[],2,FALSE)&amp;IF(G383&lt;10,"0"&amp;G383,G383)&amp;VLOOKUP(H383,Table_PN_BoxMaterial[],2,FALSE)&amp;IF(I383&lt;&gt;"",VLOOKUP(I383,Table_PN_MountingKit[],2,FALSE)&amp;IF(OR(J383="Yes"),VLOOKUP(F383,Table_PN_BoxColor[],2,FALSE),"")&amp;VLOOKUP(K383,Table_PN_CircuitBreaker[],2,FALSE),""),"")</f>
        <v/>
      </c>
      <c r="N383" s="65"/>
      <c r="O383" s="65"/>
      <c r="P383" s="65"/>
      <c r="Q383" s="65"/>
      <c r="R383" s="65"/>
      <c r="S383" s="170" t="str">
        <f>IFERROR(VLOOKUP(C383,Table_DevicePN[],2,FALSE),"")</f>
        <v/>
      </c>
      <c r="T383" s="66" t="str">
        <f t="shared" si="180"/>
        <v/>
      </c>
      <c r="U383" s="80"/>
      <c r="V383" s="81" t="str">
        <f t="shared" si="181"/>
        <v/>
      </c>
      <c r="W383" s="65" t="str">
        <f t="shared" si="182"/>
        <v/>
      </c>
      <c r="X383" s="65" t="str">
        <f t="shared" si="183"/>
        <v/>
      </c>
      <c r="Y383" s="82" t="str">
        <f t="shared" si="184"/>
        <v/>
      </c>
      <c r="Z383" s="83" t="str">
        <f t="shared" si="185"/>
        <v/>
      </c>
      <c r="AA383" s="65" t="str">
        <f t="shared" si="186"/>
        <v/>
      </c>
      <c r="AB383" s="65" t="str">
        <f t="shared" si="187"/>
        <v/>
      </c>
      <c r="AC383" s="65" t="str">
        <f t="shared" si="188"/>
        <v/>
      </c>
      <c r="AD383" s="84" t="str">
        <f t="shared" si="189"/>
        <v/>
      </c>
      <c r="AE383" s="85" t="str">
        <f t="shared" si="190"/>
        <v/>
      </c>
      <c r="AF383" s="85" t="str">
        <f t="shared" si="191"/>
        <v/>
      </c>
      <c r="AG383" s="86" t="str">
        <f t="shared" si="192"/>
        <v/>
      </c>
      <c r="AH383" s="87" t="str">
        <f t="shared" si="193"/>
        <v/>
      </c>
      <c r="AI383" s="84" t="str">
        <f t="shared" si="194"/>
        <v/>
      </c>
      <c r="AJ383" s="84" t="str">
        <f t="shared" si="195"/>
        <v/>
      </c>
      <c r="AK383" s="88" t="str">
        <f t="shared" si="196"/>
        <v/>
      </c>
      <c r="AL383" s="65" t="str">
        <f t="shared" si="197"/>
        <v/>
      </c>
      <c r="AM383" s="84" t="str">
        <f t="shared" si="198"/>
        <v/>
      </c>
      <c r="AN383" s="85" t="str">
        <f t="shared" si="199"/>
        <v/>
      </c>
      <c r="AO383" s="85" t="str">
        <f t="shared" si="200"/>
        <v/>
      </c>
      <c r="AP383" s="86" t="str">
        <f t="shared" si="201"/>
        <v/>
      </c>
    </row>
    <row r="384" spans="1:42" s="76" customFormat="1" x14ac:dyDescent="0.25">
      <c r="A384" s="78">
        <f t="shared" si="176"/>
        <v>378</v>
      </c>
      <c r="B384" s="79"/>
      <c r="C384" s="79"/>
      <c r="D384" s="61"/>
      <c r="E384" s="180" t="str">
        <f>_xlfn.IFNA(HLOOKUP(TEXT(C384,"#"),Table_Conduit[#All],2,FALSE),"")</f>
        <v/>
      </c>
      <c r="F384" s="63" t="str">
        <f t="shared" si="177"/>
        <v/>
      </c>
      <c r="G384" s="61"/>
      <c r="H384" s="180" t="str">
        <f>_xlfn.IFNA(IF(HLOOKUP(TEXT(C384,"#"),Table_BoxMaterial[#All],2,FALSE)=0,"",HLOOKUP(TEXT(C384,"#"),Table_BoxMaterial[#All],2,FALSE)),"")</f>
        <v/>
      </c>
      <c r="I384" s="183" t="str">
        <f>_xlfn.IFNA(HLOOKUP(TEXT(C384,"#"),Table_MountingKits[#All],2,FALSE),"")</f>
        <v/>
      </c>
      <c r="J384" s="183" t="str">
        <f>_xlfn.IFNA(HLOOKUP(H384,Table_BoxColors[#All],2,FALSE),"")</f>
        <v/>
      </c>
      <c r="K384" s="61" t="str">
        <f t="shared" si="178"/>
        <v/>
      </c>
      <c r="L384" s="64" t="str">
        <f t="shared" si="179"/>
        <v/>
      </c>
      <c r="M384" s="185" t="str">
        <f>_xlfn.IFNA("E-"&amp;VLOOKUP(C384,Table_PN_DeviceType[],2,TRUE),"")&amp;IF(D384&lt;&gt;"",IF(D384&gt;99,D384,IF(D384&gt;9,"0"&amp;D384,"00"&amp;D384))&amp;VLOOKUP(E384,Table_PN_ConduitSize[],2,FALSE)&amp;VLOOKUP(F384,Table_PN_ConduitColor[],2,FALSE)&amp;IF(G384&lt;10,"0"&amp;G384,G384)&amp;VLOOKUP(H384,Table_PN_BoxMaterial[],2,FALSE)&amp;IF(I384&lt;&gt;"",VLOOKUP(I384,Table_PN_MountingKit[],2,FALSE)&amp;IF(OR(J384="Yes"),VLOOKUP(F384,Table_PN_BoxColor[],2,FALSE),"")&amp;VLOOKUP(K384,Table_PN_CircuitBreaker[],2,FALSE),""),"")</f>
        <v/>
      </c>
      <c r="N384" s="65"/>
      <c r="O384" s="65"/>
      <c r="P384" s="65"/>
      <c r="Q384" s="65"/>
      <c r="R384" s="65"/>
      <c r="S384" s="170" t="str">
        <f>IFERROR(VLOOKUP(C384,Table_DevicePN[],2,FALSE),"")</f>
        <v/>
      </c>
      <c r="T384" s="66" t="str">
        <f t="shared" si="180"/>
        <v/>
      </c>
      <c r="U384" s="80"/>
      <c r="V384" s="81" t="str">
        <f t="shared" si="181"/>
        <v/>
      </c>
      <c r="W384" s="65" t="str">
        <f t="shared" si="182"/>
        <v/>
      </c>
      <c r="X384" s="65" t="str">
        <f t="shared" si="183"/>
        <v/>
      </c>
      <c r="Y384" s="82" t="str">
        <f t="shared" si="184"/>
        <v/>
      </c>
      <c r="Z384" s="83" t="str">
        <f t="shared" si="185"/>
        <v/>
      </c>
      <c r="AA384" s="65" t="str">
        <f t="shared" si="186"/>
        <v/>
      </c>
      <c r="AB384" s="65" t="str">
        <f t="shared" si="187"/>
        <v/>
      </c>
      <c r="AC384" s="65" t="str">
        <f t="shared" si="188"/>
        <v/>
      </c>
      <c r="AD384" s="84" t="str">
        <f t="shared" si="189"/>
        <v/>
      </c>
      <c r="AE384" s="85" t="str">
        <f t="shared" si="190"/>
        <v/>
      </c>
      <c r="AF384" s="85" t="str">
        <f t="shared" si="191"/>
        <v/>
      </c>
      <c r="AG384" s="86" t="str">
        <f t="shared" si="192"/>
        <v/>
      </c>
      <c r="AH384" s="87" t="str">
        <f t="shared" si="193"/>
        <v/>
      </c>
      <c r="AI384" s="84" t="str">
        <f t="shared" si="194"/>
        <v/>
      </c>
      <c r="AJ384" s="84" t="str">
        <f t="shared" si="195"/>
        <v/>
      </c>
      <c r="AK384" s="88" t="str">
        <f t="shared" si="196"/>
        <v/>
      </c>
      <c r="AL384" s="65" t="str">
        <f t="shared" si="197"/>
        <v/>
      </c>
      <c r="AM384" s="84" t="str">
        <f t="shared" si="198"/>
        <v/>
      </c>
      <c r="AN384" s="85" t="str">
        <f t="shared" si="199"/>
        <v/>
      </c>
      <c r="AO384" s="85" t="str">
        <f t="shared" si="200"/>
        <v/>
      </c>
      <c r="AP384" s="86" t="str">
        <f t="shared" si="201"/>
        <v/>
      </c>
    </row>
    <row r="385" spans="1:42" s="76" customFormat="1" x14ac:dyDescent="0.25">
      <c r="A385" s="78">
        <f t="shared" si="176"/>
        <v>379</v>
      </c>
      <c r="B385" s="79"/>
      <c r="C385" s="79"/>
      <c r="D385" s="61"/>
      <c r="E385" s="180" t="str">
        <f>_xlfn.IFNA(HLOOKUP(TEXT(C385,"#"),Table_Conduit[#All],2,FALSE),"")</f>
        <v/>
      </c>
      <c r="F385" s="63" t="str">
        <f t="shared" si="177"/>
        <v/>
      </c>
      <c r="G385" s="61"/>
      <c r="H385" s="180" t="str">
        <f>_xlfn.IFNA(IF(HLOOKUP(TEXT(C385,"#"),Table_BoxMaterial[#All],2,FALSE)=0,"",HLOOKUP(TEXT(C385,"#"),Table_BoxMaterial[#All],2,FALSE)),"")</f>
        <v/>
      </c>
      <c r="I385" s="183" t="str">
        <f>_xlfn.IFNA(HLOOKUP(TEXT(C385,"#"),Table_MountingKits[#All],2,FALSE),"")</f>
        <v/>
      </c>
      <c r="J385" s="183" t="str">
        <f>_xlfn.IFNA(HLOOKUP(H385,Table_BoxColors[#All],2,FALSE),"")</f>
        <v/>
      </c>
      <c r="K385" s="61" t="str">
        <f t="shared" si="178"/>
        <v/>
      </c>
      <c r="L385" s="64" t="str">
        <f t="shared" si="179"/>
        <v/>
      </c>
      <c r="M385" s="185" t="str">
        <f>_xlfn.IFNA("E-"&amp;VLOOKUP(C385,Table_PN_DeviceType[],2,TRUE),"")&amp;IF(D385&lt;&gt;"",IF(D385&gt;99,D385,IF(D385&gt;9,"0"&amp;D385,"00"&amp;D385))&amp;VLOOKUP(E385,Table_PN_ConduitSize[],2,FALSE)&amp;VLOOKUP(F385,Table_PN_ConduitColor[],2,FALSE)&amp;IF(G385&lt;10,"0"&amp;G385,G385)&amp;VLOOKUP(H385,Table_PN_BoxMaterial[],2,FALSE)&amp;IF(I385&lt;&gt;"",VLOOKUP(I385,Table_PN_MountingKit[],2,FALSE)&amp;IF(OR(J385="Yes"),VLOOKUP(F385,Table_PN_BoxColor[],2,FALSE),"")&amp;VLOOKUP(K385,Table_PN_CircuitBreaker[],2,FALSE),""),"")</f>
        <v/>
      </c>
      <c r="N385" s="65"/>
      <c r="O385" s="65"/>
      <c r="P385" s="65"/>
      <c r="Q385" s="65"/>
      <c r="R385" s="65"/>
      <c r="S385" s="170" t="str">
        <f>IFERROR(VLOOKUP(C385,Table_DevicePN[],2,FALSE),"")</f>
        <v/>
      </c>
      <c r="T385" s="66" t="str">
        <f t="shared" si="180"/>
        <v/>
      </c>
      <c r="U385" s="80"/>
      <c r="V385" s="81" t="str">
        <f t="shared" si="181"/>
        <v/>
      </c>
      <c r="W385" s="65" t="str">
        <f t="shared" si="182"/>
        <v/>
      </c>
      <c r="X385" s="65" t="str">
        <f t="shared" si="183"/>
        <v/>
      </c>
      <c r="Y385" s="82" t="str">
        <f t="shared" si="184"/>
        <v/>
      </c>
      <c r="Z385" s="83" t="str">
        <f t="shared" si="185"/>
        <v/>
      </c>
      <c r="AA385" s="65" t="str">
        <f t="shared" si="186"/>
        <v/>
      </c>
      <c r="AB385" s="65" t="str">
        <f t="shared" si="187"/>
        <v/>
      </c>
      <c r="AC385" s="65" t="str">
        <f t="shared" si="188"/>
        <v/>
      </c>
      <c r="AD385" s="84" t="str">
        <f t="shared" si="189"/>
        <v/>
      </c>
      <c r="AE385" s="85" t="str">
        <f t="shared" si="190"/>
        <v/>
      </c>
      <c r="AF385" s="85" t="str">
        <f t="shared" si="191"/>
        <v/>
      </c>
      <c r="AG385" s="86" t="str">
        <f t="shared" si="192"/>
        <v/>
      </c>
      <c r="AH385" s="87" t="str">
        <f t="shared" si="193"/>
        <v/>
      </c>
      <c r="AI385" s="84" t="str">
        <f t="shared" si="194"/>
        <v/>
      </c>
      <c r="AJ385" s="84" t="str">
        <f t="shared" si="195"/>
        <v/>
      </c>
      <c r="AK385" s="88" t="str">
        <f t="shared" si="196"/>
        <v/>
      </c>
      <c r="AL385" s="65" t="str">
        <f t="shared" si="197"/>
        <v/>
      </c>
      <c r="AM385" s="84" t="str">
        <f t="shared" si="198"/>
        <v/>
      </c>
      <c r="AN385" s="85" t="str">
        <f t="shared" si="199"/>
        <v/>
      </c>
      <c r="AO385" s="85" t="str">
        <f t="shared" si="200"/>
        <v/>
      </c>
      <c r="AP385" s="86" t="str">
        <f t="shared" si="201"/>
        <v/>
      </c>
    </row>
    <row r="386" spans="1:42" s="76" customFormat="1" x14ac:dyDescent="0.25">
      <c r="A386" s="78">
        <f t="shared" si="176"/>
        <v>380</v>
      </c>
      <c r="B386" s="79"/>
      <c r="C386" s="79"/>
      <c r="D386" s="61"/>
      <c r="E386" s="180" t="str">
        <f>_xlfn.IFNA(HLOOKUP(TEXT(C386,"#"),Table_Conduit[#All],2,FALSE),"")</f>
        <v/>
      </c>
      <c r="F386" s="63" t="str">
        <f t="shared" si="177"/>
        <v/>
      </c>
      <c r="G386" s="61"/>
      <c r="H386" s="180" t="str">
        <f>_xlfn.IFNA(IF(HLOOKUP(TEXT(C386,"#"),Table_BoxMaterial[#All],2,FALSE)=0,"",HLOOKUP(TEXT(C386,"#"),Table_BoxMaterial[#All],2,FALSE)),"")</f>
        <v/>
      </c>
      <c r="I386" s="183" t="str">
        <f>_xlfn.IFNA(HLOOKUP(TEXT(C386,"#"),Table_MountingKits[#All],2,FALSE),"")</f>
        <v/>
      </c>
      <c r="J386" s="183" t="str">
        <f>_xlfn.IFNA(HLOOKUP(H386,Table_BoxColors[#All],2,FALSE),"")</f>
        <v/>
      </c>
      <c r="K386" s="61" t="str">
        <f t="shared" si="178"/>
        <v/>
      </c>
      <c r="L386" s="64" t="str">
        <f t="shared" si="179"/>
        <v/>
      </c>
      <c r="M386" s="185" t="str">
        <f>_xlfn.IFNA("E-"&amp;VLOOKUP(C386,Table_PN_DeviceType[],2,TRUE),"")&amp;IF(D386&lt;&gt;"",IF(D386&gt;99,D386,IF(D386&gt;9,"0"&amp;D386,"00"&amp;D386))&amp;VLOOKUP(E386,Table_PN_ConduitSize[],2,FALSE)&amp;VLOOKUP(F386,Table_PN_ConduitColor[],2,FALSE)&amp;IF(G386&lt;10,"0"&amp;G386,G386)&amp;VLOOKUP(H386,Table_PN_BoxMaterial[],2,FALSE)&amp;IF(I386&lt;&gt;"",VLOOKUP(I386,Table_PN_MountingKit[],2,FALSE)&amp;IF(OR(J386="Yes"),VLOOKUP(F386,Table_PN_BoxColor[],2,FALSE),"")&amp;VLOOKUP(K386,Table_PN_CircuitBreaker[],2,FALSE),""),"")</f>
        <v/>
      </c>
      <c r="N386" s="65"/>
      <c r="O386" s="65"/>
      <c r="P386" s="65"/>
      <c r="Q386" s="65"/>
      <c r="R386" s="65"/>
      <c r="S386" s="170" t="str">
        <f>IFERROR(VLOOKUP(C386,Table_DevicePN[],2,FALSE),"")</f>
        <v/>
      </c>
      <c r="T386" s="66" t="str">
        <f t="shared" si="180"/>
        <v/>
      </c>
      <c r="U386" s="80"/>
      <c r="V386" s="81" t="str">
        <f t="shared" si="181"/>
        <v/>
      </c>
      <c r="W386" s="65" t="str">
        <f t="shared" si="182"/>
        <v/>
      </c>
      <c r="X386" s="65" t="str">
        <f t="shared" si="183"/>
        <v/>
      </c>
      <c r="Y386" s="82" t="str">
        <f t="shared" si="184"/>
        <v/>
      </c>
      <c r="Z386" s="83" t="str">
        <f t="shared" si="185"/>
        <v/>
      </c>
      <c r="AA386" s="65" t="str">
        <f t="shared" si="186"/>
        <v/>
      </c>
      <c r="AB386" s="65" t="str">
        <f t="shared" si="187"/>
        <v/>
      </c>
      <c r="AC386" s="65" t="str">
        <f t="shared" si="188"/>
        <v/>
      </c>
      <c r="AD386" s="84" t="str">
        <f t="shared" si="189"/>
        <v/>
      </c>
      <c r="AE386" s="85" t="str">
        <f t="shared" si="190"/>
        <v/>
      </c>
      <c r="AF386" s="85" t="str">
        <f t="shared" si="191"/>
        <v/>
      </c>
      <c r="AG386" s="86" t="str">
        <f t="shared" si="192"/>
        <v/>
      </c>
      <c r="AH386" s="87" t="str">
        <f t="shared" si="193"/>
        <v/>
      </c>
      <c r="AI386" s="84" t="str">
        <f t="shared" si="194"/>
        <v/>
      </c>
      <c r="AJ386" s="84" t="str">
        <f t="shared" si="195"/>
        <v/>
      </c>
      <c r="AK386" s="88" t="str">
        <f t="shared" si="196"/>
        <v/>
      </c>
      <c r="AL386" s="65" t="str">
        <f t="shared" si="197"/>
        <v/>
      </c>
      <c r="AM386" s="84" t="str">
        <f t="shared" si="198"/>
        <v/>
      </c>
      <c r="AN386" s="85" t="str">
        <f t="shared" si="199"/>
        <v/>
      </c>
      <c r="AO386" s="85" t="str">
        <f t="shared" si="200"/>
        <v/>
      </c>
      <c r="AP386" s="86" t="str">
        <f t="shared" si="201"/>
        <v/>
      </c>
    </row>
    <row r="387" spans="1:42" s="76" customFormat="1" x14ac:dyDescent="0.25">
      <c r="A387" s="78">
        <f t="shared" si="176"/>
        <v>381</v>
      </c>
      <c r="B387" s="79"/>
      <c r="C387" s="79"/>
      <c r="D387" s="61"/>
      <c r="E387" s="180" t="str">
        <f>_xlfn.IFNA(HLOOKUP(TEXT(C387,"#"),Table_Conduit[#All],2,FALSE),"")</f>
        <v/>
      </c>
      <c r="F387" s="63" t="str">
        <f t="shared" si="177"/>
        <v/>
      </c>
      <c r="G387" s="61"/>
      <c r="H387" s="180" t="str">
        <f>_xlfn.IFNA(IF(HLOOKUP(TEXT(C387,"#"),Table_BoxMaterial[#All],2,FALSE)=0,"",HLOOKUP(TEXT(C387,"#"),Table_BoxMaterial[#All],2,FALSE)),"")</f>
        <v/>
      </c>
      <c r="I387" s="183" t="str">
        <f>_xlfn.IFNA(HLOOKUP(TEXT(C387,"#"),Table_MountingKits[#All],2,FALSE),"")</f>
        <v/>
      </c>
      <c r="J387" s="183" t="str">
        <f>_xlfn.IFNA(HLOOKUP(H387,Table_BoxColors[#All],2,FALSE),"")</f>
        <v/>
      </c>
      <c r="K387" s="61" t="str">
        <f t="shared" si="178"/>
        <v/>
      </c>
      <c r="L387" s="64" t="str">
        <f t="shared" si="179"/>
        <v/>
      </c>
      <c r="M387" s="185" t="str">
        <f>_xlfn.IFNA("E-"&amp;VLOOKUP(C387,Table_PN_DeviceType[],2,TRUE),"")&amp;IF(D387&lt;&gt;"",IF(D387&gt;99,D387,IF(D387&gt;9,"0"&amp;D387,"00"&amp;D387))&amp;VLOOKUP(E387,Table_PN_ConduitSize[],2,FALSE)&amp;VLOOKUP(F387,Table_PN_ConduitColor[],2,FALSE)&amp;IF(G387&lt;10,"0"&amp;G387,G387)&amp;VLOOKUP(H387,Table_PN_BoxMaterial[],2,FALSE)&amp;IF(I387&lt;&gt;"",VLOOKUP(I387,Table_PN_MountingKit[],2,FALSE)&amp;IF(OR(J387="Yes"),VLOOKUP(F387,Table_PN_BoxColor[],2,FALSE),"")&amp;VLOOKUP(K387,Table_PN_CircuitBreaker[],2,FALSE),""),"")</f>
        <v/>
      </c>
      <c r="N387" s="65"/>
      <c r="O387" s="65"/>
      <c r="P387" s="65"/>
      <c r="Q387" s="65"/>
      <c r="R387" s="65"/>
      <c r="S387" s="170" t="str">
        <f>IFERROR(VLOOKUP(C387,Table_DevicePN[],2,FALSE),"")</f>
        <v/>
      </c>
      <c r="T387" s="66" t="str">
        <f t="shared" si="180"/>
        <v/>
      </c>
      <c r="U387" s="80"/>
      <c r="V387" s="81" t="str">
        <f t="shared" si="181"/>
        <v/>
      </c>
      <c r="W387" s="65" t="str">
        <f t="shared" si="182"/>
        <v/>
      </c>
      <c r="X387" s="65" t="str">
        <f t="shared" si="183"/>
        <v/>
      </c>
      <c r="Y387" s="82" t="str">
        <f t="shared" si="184"/>
        <v/>
      </c>
      <c r="Z387" s="83" t="str">
        <f t="shared" si="185"/>
        <v/>
      </c>
      <c r="AA387" s="65" t="str">
        <f t="shared" si="186"/>
        <v/>
      </c>
      <c r="AB387" s="65" t="str">
        <f t="shared" si="187"/>
        <v/>
      </c>
      <c r="AC387" s="65" t="str">
        <f t="shared" si="188"/>
        <v/>
      </c>
      <c r="AD387" s="84" t="str">
        <f t="shared" si="189"/>
        <v/>
      </c>
      <c r="AE387" s="85" t="str">
        <f t="shared" si="190"/>
        <v/>
      </c>
      <c r="AF387" s="85" t="str">
        <f t="shared" si="191"/>
        <v/>
      </c>
      <c r="AG387" s="86" t="str">
        <f t="shared" si="192"/>
        <v/>
      </c>
      <c r="AH387" s="87" t="str">
        <f t="shared" si="193"/>
        <v/>
      </c>
      <c r="AI387" s="84" t="str">
        <f t="shared" si="194"/>
        <v/>
      </c>
      <c r="AJ387" s="84" t="str">
        <f t="shared" si="195"/>
        <v/>
      </c>
      <c r="AK387" s="88" t="str">
        <f t="shared" si="196"/>
        <v/>
      </c>
      <c r="AL387" s="65" t="str">
        <f t="shared" si="197"/>
        <v/>
      </c>
      <c r="AM387" s="84" t="str">
        <f t="shared" si="198"/>
        <v/>
      </c>
      <c r="AN387" s="85" t="str">
        <f t="shared" si="199"/>
        <v/>
      </c>
      <c r="AO387" s="85" t="str">
        <f t="shared" si="200"/>
        <v/>
      </c>
      <c r="AP387" s="86" t="str">
        <f t="shared" si="201"/>
        <v/>
      </c>
    </row>
    <row r="388" spans="1:42" s="76" customFormat="1" x14ac:dyDescent="0.25">
      <c r="A388" s="78">
        <f t="shared" si="176"/>
        <v>382</v>
      </c>
      <c r="B388" s="79"/>
      <c r="C388" s="79"/>
      <c r="D388" s="61"/>
      <c r="E388" s="180" t="str">
        <f>_xlfn.IFNA(HLOOKUP(TEXT(C388,"#"),Table_Conduit[#All],2,FALSE),"")</f>
        <v/>
      </c>
      <c r="F388" s="63" t="str">
        <f t="shared" si="177"/>
        <v/>
      </c>
      <c r="G388" s="61"/>
      <c r="H388" s="180" t="str">
        <f>_xlfn.IFNA(IF(HLOOKUP(TEXT(C388,"#"),Table_BoxMaterial[#All],2,FALSE)=0,"",HLOOKUP(TEXT(C388,"#"),Table_BoxMaterial[#All],2,FALSE)),"")</f>
        <v/>
      </c>
      <c r="I388" s="183" t="str">
        <f>_xlfn.IFNA(HLOOKUP(TEXT(C388,"#"),Table_MountingKits[#All],2,FALSE),"")</f>
        <v/>
      </c>
      <c r="J388" s="183" t="str">
        <f>_xlfn.IFNA(HLOOKUP(H388,Table_BoxColors[#All],2,FALSE),"")</f>
        <v/>
      </c>
      <c r="K388" s="61" t="str">
        <f t="shared" si="178"/>
        <v/>
      </c>
      <c r="L388" s="64" t="str">
        <f t="shared" si="179"/>
        <v/>
      </c>
      <c r="M388" s="185" t="str">
        <f>_xlfn.IFNA("E-"&amp;VLOOKUP(C388,Table_PN_DeviceType[],2,TRUE),"")&amp;IF(D388&lt;&gt;"",IF(D388&gt;99,D388,IF(D388&gt;9,"0"&amp;D388,"00"&amp;D388))&amp;VLOOKUP(E388,Table_PN_ConduitSize[],2,FALSE)&amp;VLOOKUP(F388,Table_PN_ConduitColor[],2,FALSE)&amp;IF(G388&lt;10,"0"&amp;G388,G388)&amp;VLOOKUP(H388,Table_PN_BoxMaterial[],2,FALSE)&amp;IF(I388&lt;&gt;"",VLOOKUP(I388,Table_PN_MountingKit[],2,FALSE)&amp;IF(OR(J388="Yes"),VLOOKUP(F388,Table_PN_BoxColor[],2,FALSE),"")&amp;VLOOKUP(K388,Table_PN_CircuitBreaker[],2,FALSE),""),"")</f>
        <v/>
      </c>
      <c r="N388" s="65"/>
      <c r="O388" s="65"/>
      <c r="P388" s="65"/>
      <c r="Q388" s="65"/>
      <c r="R388" s="65"/>
      <c r="S388" s="170" t="str">
        <f>IFERROR(VLOOKUP(C388,Table_DevicePN[],2,FALSE),"")</f>
        <v/>
      </c>
      <c r="T388" s="66" t="str">
        <f t="shared" si="180"/>
        <v/>
      </c>
      <c r="U388" s="80"/>
      <c r="V388" s="81" t="str">
        <f t="shared" si="181"/>
        <v/>
      </c>
      <c r="W388" s="65" t="str">
        <f t="shared" si="182"/>
        <v/>
      </c>
      <c r="X388" s="65" t="str">
        <f t="shared" si="183"/>
        <v/>
      </c>
      <c r="Y388" s="82" t="str">
        <f t="shared" si="184"/>
        <v/>
      </c>
      <c r="Z388" s="83" t="str">
        <f t="shared" si="185"/>
        <v/>
      </c>
      <c r="AA388" s="65" t="str">
        <f t="shared" si="186"/>
        <v/>
      </c>
      <c r="AB388" s="65" t="str">
        <f t="shared" si="187"/>
        <v/>
      </c>
      <c r="AC388" s="65" t="str">
        <f t="shared" si="188"/>
        <v/>
      </c>
      <c r="AD388" s="84" t="str">
        <f t="shared" si="189"/>
        <v/>
      </c>
      <c r="AE388" s="85" t="str">
        <f t="shared" si="190"/>
        <v/>
      </c>
      <c r="AF388" s="85" t="str">
        <f t="shared" si="191"/>
        <v/>
      </c>
      <c r="AG388" s="86" t="str">
        <f t="shared" si="192"/>
        <v/>
      </c>
      <c r="AH388" s="87" t="str">
        <f t="shared" si="193"/>
        <v/>
      </c>
      <c r="AI388" s="84" t="str">
        <f t="shared" si="194"/>
        <v/>
      </c>
      <c r="AJ388" s="84" t="str">
        <f t="shared" si="195"/>
        <v/>
      </c>
      <c r="AK388" s="88" t="str">
        <f t="shared" si="196"/>
        <v/>
      </c>
      <c r="AL388" s="65" t="str">
        <f t="shared" si="197"/>
        <v/>
      </c>
      <c r="AM388" s="84" t="str">
        <f t="shared" si="198"/>
        <v/>
      </c>
      <c r="AN388" s="85" t="str">
        <f t="shared" si="199"/>
        <v/>
      </c>
      <c r="AO388" s="85" t="str">
        <f t="shared" si="200"/>
        <v/>
      </c>
      <c r="AP388" s="86" t="str">
        <f t="shared" si="201"/>
        <v/>
      </c>
    </row>
    <row r="389" spans="1:42" s="76" customFormat="1" x14ac:dyDescent="0.25">
      <c r="A389" s="78">
        <f t="shared" si="176"/>
        <v>383</v>
      </c>
      <c r="B389" s="79"/>
      <c r="C389" s="79"/>
      <c r="D389" s="61"/>
      <c r="E389" s="180" t="str">
        <f>_xlfn.IFNA(HLOOKUP(TEXT(C389,"#"),Table_Conduit[#All],2,FALSE),"")</f>
        <v/>
      </c>
      <c r="F389" s="63" t="str">
        <f t="shared" si="177"/>
        <v/>
      </c>
      <c r="G389" s="61"/>
      <c r="H389" s="180" t="str">
        <f>_xlfn.IFNA(IF(HLOOKUP(TEXT(C389,"#"),Table_BoxMaterial[#All],2,FALSE)=0,"",HLOOKUP(TEXT(C389,"#"),Table_BoxMaterial[#All],2,FALSE)),"")</f>
        <v/>
      </c>
      <c r="I389" s="183" t="str">
        <f>_xlfn.IFNA(HLOOKUP(TEXT(C389,"#"),Table_MountingKits[#All],2,FALSE),"")</f>
        <v/>
      </c>
      <c r="J389" s="183" t="str">
        <f>_xlfn.IFNA(HLOOKUP(H389,Table_BoxColors[#All],2,FALSE),"")</f>
        <v/>
      </c>
      <c r="K389" s="61" t="str">
        <f t="shared" si="178"/>
        <v/>
      </c>
      <c r="L389" s="64" t="str">
        <f t="shared" si="179"/>
        <v/>
      </c>
      <c r="M389" s="185" t="str">
        <f>_xlfn.IFNA("E-"&amp;VLOOKUP(C389,Table_PN_DeviceType[],2,TRUE),"")&amp;IF(D389&lt;&gt;"",IF(D389&gt;99,D389,IF(D389&gt;9,"0"&amp;D389,"00"&amp;D389))&amp;VLOOKUP(E389,Table_PN_ConduitSize[],2,FALSE)&amp;VLOOKUP(F389,Table_PN_ConduitColor[],2,FALSE)&amp;IF(G389&lt;10,"0"&amp;G389,G389)&amp;VLOOKUP(H389,Table_PN_BoxMaterial[],2,FALSE)&amp;IF(I389&lt;&gt;"",VLOOKUP(I389,Table_PN_MountingKit[],2,FALSE)&amp;IF(OR(J389="Yes"),VLOOKUP(F389,Table_PN_BoxColor[],2,FALSE),"")&amp;VLOOKUP(K389,Table_PN_CircuitBreaker[],2,FALSE),""),"")</f>
        <v/>
      </c>
      <c r="N389" s="65"/>
      <c r="O389" s="65"/>
      <c r="P389" s="65"/>
      <c r="Q389" s="65"/>
      <c r="R389" s="65"/>
      <c r="S389" s="170" t="str">
        <f>IFERROR(VLOOKUP(C389,Table_DevicePN[],2,FALSE),"")</f>
        <v/>
      </c>
      <c r="T389" s="66" t="str">
        <f t="shared" si="180"/>
        <v/>
      </c>
      <c r="U389" s="80"/>
      <c r="V389" s="81" t="str">
        <f t="shared" si="181"/>
        <v/>
      </c>
      <c r="W389" s="65" t="str">
        <f t="shared" si="182"/>
        <v/>
      </c>
      <c r="X389" s="65" t="str">
        <f t="shared" si="183"/>
        <v/>
      </c>
      <c r="Y389" s="82" t="str">
        <f t="shared" si="184"/>
        <v/>
      </c>
      <c r="Z389" s="83" t="str">
        <f t="shared" si="185"/>
        <v/>
      </c>
      <c r="AA389" s="65" t="str">
        <f t="shared" si="186"/>
        <v/>
      </c>
      <c r="AB389" s="65" t="str">
        <f t="shared" si="187"/>
        <v/>
      </c>
      <c r="AC389" s="65" t="str">
        <f t="shared" si="188"/>
        <v/>
      </c>
      <c r="AD389" s="84" t="str">
        <f t="shared" si="189"/>
        <v/>
      </c>
      <c r="AE389" s="85" t="str">
        <f t="shared" si="190"/>
        <v/>
      </c>
      <c r="AF389" s="85" t="str">
        <f t="shared" si="191"/>
        <v/>
      </c>
      <c r="AG389" s="86" t="str">
        <f t="shared" si="192"/>
        <v/>
      </c>
      <c r="AH389" s="87" t="str">
        <f t="shared" si="193"/>
        <v/>
      </c>
      <c r="AI389" s="84" t="str">
        <f t="shared" si="194"/>
        <v/>
      </c>
      <c r="AJ389" s="84" t="str">
        <f t="shared" si="195"/>
        <v/>
      </c>
      <c r="AK389" s="88" t="str">
        <f t="shared" si="196"/>
        <v/>
      </c>
      <c r="AL389" s="65" t="str">
        <f t="shared" si="197"/>
        <v/>
      </c>
      <c r="AM389" s="84" t="str">
        <f t="shared" si="198"/>
        <v/>
      </c>
      <c r="AN389" s="85" t="str">
        <f t="shared" si="199"/>
        <v/>
      </c>
      <c r="AO389" s="85" t="str">
        <f t="shared" si="200"/>
        <v/>
      </c>
      <c r="AP389" s="86" t="str">
        <f t="shared" si="201"/>
        <v/>
      </c>
    </row>
    <row r="390" spans="1:42" s="76" customFormat="1" x14ac:dyDescent="0.25">
      <c r="A390" s="78">
        <f t="shared" si="176"/>
        <v>384</v>
      </c>
      <c r="B390" s="79"/>
      <c r="C390" s="79"/>
      <c r="D390" s="61"/>
      <c r="E390" s="180" t="str">
        <f>_xlfn.IFNA(HLOOKUP(TEXT(C390,"#"),Table_Conduit[#All],2,FALSE),"")</f>
        <v/>
      </c>
      <c r="F390" s="63" t="str">
        <f t="shared" si="177"/>
        <v/>
      </c>
      <c r="G390" s="61"/>
      <c r="H390" s="180" t="str">
        <f>_xlfn.IFNA(IF(HLOOKUP(TEXT(C390,"#"),Table_BoxMaterial[#All],2,FALSE)=0,"",HLOOKUP(TEXT(C390,"#"),Table_BoxMaterial[#All],2,FALSE)),"")</f>
        <v/>
      </c>
      <c r="I390" s="183" t="str">
        <f>_xlfn.IFNA(HLOOKUP(TEXT(C390,"#"),Table_MountingKits[#All],2,FALSE),"")</f>
        <v/>
      </c>
      <c r="J390" s="183" t="str">
        <f>_xlfn.IFNA(HLOOKUP(H390,Table_BoxColors[#All],2,FALSE),"")</f>
        <v/>
      </c>
      <c r="K390" s="61" t="str">
        <f t="shared" si="178"/>
        <v/>
      </c>
      <c r="L390" s="64" t="str">
        <f t="shared" si="179"/>
        <v/>
      </c>
      <c r="M390" s="185" t="str">
        <f>_xlfn.IFNA("E-"&amp;VLOOKUP(C390,Table_PN_DeviceType[],2,TRUE),"")&amp;IF(D390&lt;&gt;"",IF(D390&gt;99,D390,IF(D390&gt;9,"0"&amp;D390,"00"&amp;D390))&amp;VLOOKUP(E390,Table_PN_ConduitSize[],2,FALSE)&amp;VLOOKUP(F390,Table_PN_ConduitColor[],2,FALSE)&amp;IF(G390&lt;10,"0"&amp;G390,G390)&amp;VLOOKUP(H390,Table_PN_BoxMaterial[],2,FALSE)&amp;IF(I390&lt;&gt;"",VLOOKUP(I390,Table_PN_MountingKit[],2,FALSE)&amp;IF(OR(J390="Yes"),VLOOKUP(F390,Table_PN_BoxColor[],2,FALSE),"")&amp;VLOOKUP(K390,Table_PN_CircuitBreaker[],2,FALSE),""),"")</f>
        <v/>
      </c>
      <c r="N390" s="65"/>
      <c r="O390" s="65"/>
      <c r="P390" s="65"/>
      <c r="Q390" s="65"/>
      <c r="R390" s="65"/>
      <c r="S390" s="170" t="str">
        <f>IFERROR(VLOOKUP(C390,Table_DevicePN[],2,FALSE),"")</f>
        <v/>
      </c>
      <c r="T390" s="66" t="str">
        <f t="shared" si="180"/>
        <v/>
      </c>
      <c r="U390" s="80"/>
      <c r="V390" s="81" t="str">
        <f t="shared" si="181"/>
        <v/>
      </c>
      <c r="W390" s="65" t="str">
        <f t="shared" si="182"/>
        <v/>
      </c>
      <c r="X390" s="65" t="str">
        <f t="shared" si="183"/>
        <v/>
      </c>
      <c r="Y390" s="82" t="str">
        <f t="shared" si="184"/>
        <v/>
      </c>
      <c r="Z390" s="83" t="str">
        <f t="shared" si="185"/>
        <v/>
      </c>
      <c r="AA390" s="65" t="str">
        <f t="shared" si="186"/>
        <v/>
      </c>
      <c r="AB390" s="65" t="str">
        <f t="shared" si="187"/>
        <v/>
      </c>
      <c r="AC390" s="65" t="str">
        <f t="shared" si="188"/>
        <v/>
      </c>
      <c r="AD390" s="84" t="str">
        <f t="shared" si="189"/>
        <v/>
      </c>
      <c r="AE390" s="85" t="str">
        <f t="shared" si="190"/>
        <v/>
      </c>
      <c r="AF390" s="85" t="str">
        <f t="shared" si="191"/>
        <v/>
      </c>
      <c r="AG390" s="86" t="str">
        <f t="shared" si="192"/>
        <v/>
      </c>
      <c r="AH390" s="87" t="str">
        <f t="shared" si="193"/>
        <v/>
      </c>
      <c r="AI390" s="84" t="str">
        <f t="shared" si="194"/>
        <v/>
      </c>
      <c r="AJ390" s="84" t="str">
        <f t="shared" si="195"/>
        <v/>
      </c>
      <c r="AK390" s="88" t="str">
        <f t="shared" si="196"/>
        <v/>
      </c>
      <c r="AL390" s="65" t="str">
        <f t="shared" si="197"/>
        <v/>
      </c>
      <c r="AM390" s="84" t="str">
        <f t="shared" si="198"/>
        <v/>
      </c>
      <c r="AN390" s="85" t="str">
        <f t="shared" si="199"/>
        <v/>
      </c>
      <c r="AO390" s="85" t="str">
        <f t="shared" si="200"/>
        <v/>
      </c>
      <c r="AP390" s="86" t="str">
        <f t="shared" si="201"/>
        <v/>
      </c>
    </row>
    <row r="391" spans="1:42" s="76" customFormat="1" x14ac:dyDescent="0.25">
      <c r="A391" s="78">
        <f t="shared" si="176"/>
        <v>385</v>
      </c>
      <c r="B391" s="79"/>
      <c r="C391" s="79"/>
      <c r="D391" s="61"/>
      <c r="E391" s="180" t="str">
        <f>_xlfn.IFNA(HLOOKUP(TEXT(C391,"#"),Table_Conduit[#All],2,FALSE),"")</f>
        <v/>
      </c>
      <c r="F391" s="63" t="str">
        <f t="shared" si="177"/>
        <v/>
      </c>
      <c r="G391" s="61"/>
      <c r="H391" s="180" t="str">
        <f>_xlfn.IFNA(IF(HLOOKUP(TEXT(C391,"#"),Table_BoxMaterial[#All],2,FALSE)=0,"",HLOOKUP(TEXT(C391,"#"),Table_BoxMaterial[#All],2,FALSE)),"")</f>
        <v/>
      </c>
      <c r="I391" s="183" t="str">
        <f>_xlfn.IFNA(HLOOKUP(TEXT(C391,"#"),Table_MountingKits[#All],2,FALSE),"")</f>
        <v/>
      </c>
      <c r="J391" s="183" t="str">
        <f>_xlfn.IFNA(HLOOKUP(H391,Table_BoxColors[#All],2,FALSE),"")</f>
        <v/>
      </c>
      <c r="K391" s="61" t="str">
        <f t="shared" si="178"/>
        <v/>
      </c>
      <c r="L391" s="64" t="str">
        <f t="shared" si="179"/>
        <v/>
      </c>
      <c r="M391" s="185" t="str">
        <f>_xlfn.IFNA("E-"&amp;VLOOKUP(C391,Table_PN_DeviceType[],2,TRUE),"")&amp;IF(D391&lt;&gt;"",IF(D391&gt;99,D391,IF(D391&gt;9,"0"&amp;D391,"00"&amp;D391))&amp;VLOOKUP(E391,Table_PN_ConduitSize[],2,FALSE)&amp;VLOOKUP(F391,Table_PN_ConduitColor[],2,FALSE)&amp;IF(G391&lt;10,"0"&amp;G391,G391)&amp;VLOOKUP(H391,Table_PN_BoxMaterial[],2,FALSE)&amp;IF(I391&lt;&gt;"",VLOOKUP(I391,Table_PN_MountingKit[],2,FALSE)&amp;IF(OR(J391="Yes"),VLOOKUP(F391,Table_PN_BoxColor[],2,FALSE),"")&amp;VLOOKUP(K391,Table_PN_CircuitBreaker[],2,FALSE),""),"")</f>
        <v/>
      </c>
      <c r="N391" s="65"/>
      <c r="O391" s="65"/>
      <c r="P391" s="65"/>
      <c r="Q391" s="65"/>
      <c r="R391" s="65"/>
      <c r="S391" s="170" t="str">
        <f>IFERROR(VLOOKUP(C391,Table_DevicePN[],2,FALSE),"")</f>
        <v/>
      </c>
      <c r="T391" s="66" t="str">
        <f t="shared" si="180"/>
        <v/>
      </c>
      <c r="U391" s="80"/>
      <c r="V391" s="81" t="str">
        <f t="shared" si="181"/>
        <v/>
      </c>
      <c r="W391" s="65" t="str">
        <f t="shared" si="182"/>
        <v/>
      </c>
      <c r="X391" s="65" t="str">
        <f t="shared" si="183"/>
        <v/>
      </c>
      <c r="Y391" s="82" t="str">
        <f t="shared" si="184"/>
        <v/>
      </c>
      <c r="Z391" s="83" t="str">
        <f t="shared" si="185"/>
        <v/>
      </c>
      <c r="AA391" s="65" t="str">
        <f t="shared" si="186"/>
        <v/>
      </c>
      <c r="AB391" s="65" t="str">
        <f t="shared" si="187"/>
        <v/>
      </c>
      <c r="AC391" s="65" t="str">
        <f t="shared" si="188"/>
        <v/>
      </c>
      <c r="AD391" s="84" t="str">
        <f t="shared" si="189"/>
        <v/>
      </c>
      <c r="AE391" s="85" t="str">
        <f t="shared" si="190"/>
        <v/>
      </c>
      <c r="AF391" s="85" t="str">
        <f t="shared" si="191"/>
        <v/>
      </c>
      <c r="AG391" s="86" t="str">
        <f t="shared" si="192"/>
        <v/>
      </c>
      <c r="AH391" s="87" t="str">
        <f t="shared" si="193"/>
        <v/>
      </c>
      <c r="AI391" s="84" t="str">
        <f t="shared" si="194"/>
        <v/>
      </c>
      <c r="AJ391" s="84" t="str">
        <f t="shared" si="195"/>
        <v/>
      </c>
      <c r="AK391" s="88" t="str">
        <f t="shared" si="196"/>
        <v/>
      </c>
      <c r="AL391" s="65" t="str">
        <f t="shared" si="197"/>
        <v/>
      </c>
      <c r="AM391" s="84" t="str">
        <f t="shared" si="198"/>
        <v/>
      </c>
      <c r="AN391" s="85" t="str">
        <f t="shared" si="199"/>
        <v/>
      </c>
      <c r="AO391" s="85" t="str">
        <f t="shared" si="200"/>
        <v/>
      </c>
      <c r="AP391" s="86" t="str">
        <f t="shared" si="201"/>
        <v/>
      </c>
    </row>
    <row r="392" spans="1:42" s="76" customFormat="1" x14ac:dyDescent="0.25">
      <c r="A392" s="78">
        <f t="shared" ref="A392:A455" si="202">ROW()-6</f>
        <v>386</v>
      </c>
      <c r="B392" s="79"/>
      <c r="C392" s="79"/>
      <c r="D392" s="61"/>
      <c r="E392" s="180" t="str">
        <f>_xlfn.IFNA(HLOOKUP(TEXT(C392,"#"),Table_Conduit[#All],2,FALSE),"")</f>
        <v/>
      </c>
      <c r="F392" s="63" t="str">
        <f t="shared" si="177"/>
        <v/>
      </c>
      <c r="G392" s="61"/>
      <c r="H392" s="180" t="str">
        <f>_xlfn.IFNA(IF(HLOOKUP(TEXT(C392,"#"),Table_BoxMaterial[#All],2,FALSE)=0,"",HLOOKUP(TEXT(C392,"#"),Table_BoxMaterial[#All],2,FALSE)),"")</f>
        <v/>
      </c>
      <c r="I392" s="183" t="str">
        <f>_xlfn.IFNA(HLOOKUP(TEXT(C392,"#"),Table_MountingKits[#All],2,FALSE),"")</f>
        <v/>
      </c>
      <c r="J392" s="183" t="str">
        <f>_xlfn.IFNA(HLOOKUP(H392,Table_BoxColors[#All],2,FALSE),"")</f>
        <v/>
      </c>
      <c r="K392" s="61" t="str">
        <f t="shared" si="178"/>
        <v/>
      </c>
      <c r="L392" s="64" t="str">
        <f t="shared" si="179"/>
        <v/>
      </c>
      <c r="M392" s="185" t="str">
        <f>_xlfn.IFNA("E-"&amp;VLOOKUP(C392,Table_PN_DeviceType[],2,TRUE),"")&amp;IF(D392&lt;&gt;"",IF(D392&gt;99,D392,IF(D392&gt;9,"0"&amp;D392,"00"&amp;D392))&amp;VLOOKUP(E392,Table_PN_ConduitSize[],2,FALSE)&amp;VLOOKUP(F392,Table_PN_ConduitColor[],2,FALSE)&amp;IF(G392&lt;10,"0"&amp;G392,G392)&amp;VLOOKUP(H392,Table_PN_BoxMaterial[],2,FALSE)&amp;IF(I392&lt;&gt;"",VLOOKUP(I392,Table_PN_MountingKit[],2,FALSE)&amp;IF(OR(J392="Yes"),VLOOKUP(F392,Table_PN_BoxColor[],2,FALSE),"")&amp;VLOOKUP(K392,Table_PN_CircuitBreaker[],2,FALSE),""),"")</f>
        <v/>
      </c>
      <c r="N392" s="65"/>
      <c r="O392" s="65"/>
      <c r="P392" s="65"/>
      <c r="Q392" s="65"/>
      <c r="R392" s="65"/>
      <c r="S392" s="170" t="str">
        <f>IFERROR(VLOOKUP(C392,Table_DevicePN[],2,FALSE),"")</f>
        <v/>
      </c>
      <c r="T392" s="66" t="str">
        <f t="shared" si="180"/>
        <v/>
      </c>
      <c r="U392" s="80"/>
      <c r="V392" s="81" t="str">
        <f t="shared" si="181"/>
        <v/>
      </c>
      <c r="W392" s="65" t="str">
        <f t="shared" si="182"/>
        <v/>
      </c>
      <c r="X392" s="65" t="str">
        <f t="shared" si="183"/>
        <v/>
      </c>
      <c r="Y392" s="82" t="str">
        <f t="shared" si="184"/>
        <v/>
      </c>
      <c r="Z392" s="83" t="str">
        <f t="shared" si="185"/>
        <v/>
      </c>
      <c r="AA392" s="65" t="str">
        <f t="shared" si="186"/>
        <v/>
      </c>
      <c r="AB392" s="65" t="str">
        <f t="shared" si="187"/>
        <v/>
      </c>
      <c r="AC392" s="65" t="str">
        <f t="shared" si="188"/>
        <v/>
      </c>
      <c r="AD392" s="84" t="str">
        <f t="shared" si="189"/>
        <v/>
      </c>
      <c r="AE392" s="85" t="str">
        <f t="shared" si="190"/>
        <v/>
      </c>
      <c r="AF392" s="85" t="str">
        <f t="shared" si="191"/>
        <v/>
      </c>
      <c r="AG392" s="86" t="str">
        <f t="shared" si="192"/>
        <v/>
      </c>
      <c r="AH392" s="87" t="str">
        <f t="shared" si="193"/>
        <v/>
      </c>
      <c r="AI392" s="84" t="str">
        <f t="shared" si="194"/>
        <v/>
      </c>
      <c r="AJ392" s="84" t="str">
        <f t="shared" si="195"/>
        <v/>
      </c>
      <c r="AK392" s="88" t="str">
        <f t="shared" si="196"/>
        <v/>
      </c>
      <c r="AL392" s="65" t="str">
        <f t="shared" si="197"/>
        <v/>
      </c>
      <c r="AM392" s="84" t="str">
        <f t="shared" si="198"/>
        <v/>
      </c>
      <c r="AN392" s="85" t="str">
        <f t="shared" si="199"/>
        <v/>
      </c>
      <c r="AO392" s="85" t="str">
        <f t="shared" si="200"/>
        <v/>
      </c>
      <c r="AP392" s="86" t="str">
        <f t="shared" si="201"/>
        <v/>
      </c>
    </row>
    <row r="393" spans="1:42" s="76" customFormat="1" x14ac:dyDescent="0.25">
      <c r="A393" s="78">
        <f t="shared" si="202"/>
        <v>387</v>
      </c>
      <c r="B393" s="79"/>
      <c r="C393" s="79"/>
      <c r="D393" s="61"/>
      <c r="E393" s="180" t="str">
        <f>_xlfn.IFNA(HLOOKUP(TEXT(C393,"#"),Table_Conduit[#All],2,FALSE),"")</f>
        <v/>
      </c>
      <c r="F393" s="63" t="str">
        <f t="shared" si="177"/>
        <v/>
      </c>
      <c r="G393" s="61"/>
      <c r="H393" s="180" t="str">
        <f>_xlfn.IFNA(IF(HLOOKUP(TEXT(C393,"#"),Table_BoxMaterial[#All],2,FALSE)=0,"",HLOOKUP(TEXT(C393,"#"),Table_BoxMaterial[#All],2,FALSE)),"")</f>
        <v/>
      </c>
      <c r="I393" s="183" t="str">
        <f>_xlfn.IFNA(HLOOKUP(TEXT(C393,"#"),Table_MountingKits[#All],2,FALSE),"")</f>
        <v/>
      </c>
      <c r="J393" s="183" t="str">
        <f>_xlfn.IFNA(HLOOKUP(H393,Table_BoxColors[#All],2,FALSE),"")</f>
        <v/>
      </c>
      <c r="K393" s="61" t="str">
        <f t="shared" si="178"/>
        <v/>
      </c>
      <c r="L393" s="64" t="str">
        <f t="shared" si="179"/>
        <v/>
      </c>
      <c r="M393" s="185" t="str">
        <f>_xlfn.IFNA("E-"&amp;VLOOKUP(C393,Table_PN_DeviceType[],2,TRUE),"")&amp;IF(D393&lt;&gt;"",IF(D393&gt;99,D393,IF(D393&gt;9,"0"&amp;D393,"00"&amp;D393))&amp;VLOOKUP(E393,Table_PN_ConduitSize[],2,FALSE)&amp;VLOOKUP(F393,Table_PN_ConduitColor[],2,FALSE)&amp;IF(G393&lt;10,"0"&amp;G393,G393)&amp;VLOOKUP(H393,Table_PN_BoxMaterial[],2,FALSE)&amp;IF(I393&lt;&gt;"",VLOOKUP(I393,Table_PN_MountingKit[],2,FALSE)&amp;IF(OR(J393="Yes"),VLOOKUP(F393,Table_PN_BoxColor[],2,FALSE),"")&amp;VLOOKUP(K393,Table_PN_CircuitBreaker[],2,FALSE),""),"")</f>
        <v/>
      </c>
      <c r="N393" s="65"/>
      <c r="O393" s="65"/>
      <c r="P393" s="65"/>
      <c r="Q393" s="65"/>
      <c r="R393" s="65"/>
      <c r="S393" s="170" t="str">
        <f>IFERROR(VLOOKUP(C393,Table_DevicePN[],2,FALSE),"")</f>
        <v/>
      </c>
      <c r="T393" s="66" t="str">
        <f t="shared" si="180"/>
        <v/>
      </c>
      <c r="U393" s="80"/>
      <c r="V393" s="81" t="str">
        <f t="shared" si="181"/>
        <v/>
      </c>
      <c r="W393" s="65" t="str">
        <f t="shared" si="182"/>
        <v/>
      </c>
      <c r="X393" s="65" t="str">
        <f t="shared" si="183"/>
        <v/>
      </c>
      <c r="Y393" s="82" t="str">
        <f t="shared" si="184"/>
        <v/>
      </c>
      <c r="Z393" s="83" t="str">
        <f t="shared" si="185"/>
        <v/>
      </c>
      <c r="AA393" s="65" t="str">
        <f t="shared" si="186"/>
        <v/>
      </c>
      <c r="AB393" s="65" t="str">
        <f t="shared" si="187"/>
        <v/>
      </c>
      <c r="AC393" s="65" t="str">
        <f t="shared" si="188"/>
        <v/>
      </c>
      <c r="AD393" s="84" t="str">
        <f t="shared" si="189"/>
        <v/>
      </c>
      <c r="AE393" s="85" t="str">
        <f t="shared" si="190"/>
        <v/>
      </c>
      <c r="AF393" s="85" t="str">
        <f t="shared" si="191"/>
        <v/>
      </c>
      <c r="AG393" s="86" t="str">
        <f t="shared" si="192"/>
        <v/>
      </c>
      <c r="AH393" s="87" t="str">
        <f t="shared" si="193"/>
        <v/>
      </c>
      <c r="AI393" s="84" t="str">
        <f t="shared" si="194"/>
        <v/>
      </c>
      <c r="AJ393" s="84" t="str">
        <f t="shared" si="195"/>
        <v/>
      </c>
      <c r="AK393" s="88" t="str">
        <f t="shared" si="196"/>
        <v/>
      </c>
      <c r="AL393" s="65" t="str">
        <f t="shared" si="197"/>
        <v/>
      </c>
      <c r="AM393" s="84" t="str">
        <f t="shared" si="198"/>
        <v/>
      </c>
      <c r="AN393" s="85" t="str">
        <f t="shared" si="199"/>
        <v/>
      </c>
      <c r="AO393" s="85" t="str">
        <f t="shared" si="200"/>
        <v/>
      </c>
      <c r="AP393" s="86" t="str">
        <f t="shared" si="201"/>
        <v/>
      </c>
    </row>
    <row r="394" spans="1:42" s="76" customFormat="1" x14ac:dyDescent="0.25">
      <c r="A394" s="78">
        <f t="shared" si="202"/>
        <v>388</v>
      </c>
      <c r="B394" s="79"/>
      <c r="C394" s="79"/>
      <c r="D394" s="61"/>
      <c r="E394" s="180" t="str">
        <f>_xlfn.IFNA(HLOOKUP(TEXT(C394,"#"),Table_Conduit[#All],2,FALSE),"")</f>
        <v/>
      </c>
      <c r="F394" s="63" t="str">
        <f t="shared" si="177"/>
        <v/>
      </c>
      <c r="G394" s="61"/>
      <c r="H394" s="180" t="str">
        <f>_xlfn.IFNA(IF(HLOOKUP(TEXT(C394,"#"),Table_BoxMaterial[#All],2,FALSE)=0,"",HLOOKUP(TEXT(C394,"#"),Table_BoxMaterial[#All],2,FALSE)),"")</f>
        <v/>
      </c>
      <c r="I394" s="183" t="str">
        <f>_xlfn.IFNA(HLOOKUP(TEXT(C394,"#"),Table_MountingKits[#All],2,FALSE),"")</f>
        <v/>
      </c>
      <c r="J394" s="183" t="str">
        <f>_xlfn.IFNA(HLOOKUP(H394,Table_BoxColors[#All],2,FALSE),"")</f>
        <v/>
      </c>
      <c r="K394" s="61" t="str">
        <f t="shared" si="178"/>
        <v/>
      </c>
      <c r="L394" s="64" t="str">
        <f t="shared" si="179"/>
        <v/>
      </c>
      <c r="M394" s="185" t="str">
        <f>_xlfn.IFNA("E-"&amp;VLOOKUP(C394,Table_PN_DeviceType[],2,TRUE),"")&amp;IF(D394&lt;&gt;"",IF(D394&gt;99,D394,IF(D394&gt;9,"0"&amp;D394,"00"&amp;D394))&amp;VLOOKUP(E394,Table_PN_ConduitSize[],2,FALSE)&amp;VLOOKUP(F394,Table_PN_ConduitColor[],2,FALSE)&amp;IF(G394&lt;10,"0"&amp;G394,G394)&amp;VLOOKUP(H394,Table_PN_BoxMaterial[],2,FALSE)&amp;IF(I394&lt;&gt;"",VLOOKUP(I394,Table_PN_MountingKit[],2,FALSE)&amp;IF(OR(J394="Yes"),VLOOKUP(F394,Table_PN_BoxColor[],2,FALSE),"")&amp;VLOOKUP(K394,Table_PN_CircuitBreaker[],2,FALSE),""),"")</f>
        <v/>
      </c>
      <c r="N394" s="65"/>
      <c r="O394" s="65"/>
      <c r="P394" s="65"/>
      <c r="Q394" s="65"/>
      <c r="R394" s="65"/>
      <c r="S394" s="170" t="str">
        <f>IFERROR(VLOOKUP(C394,Table_DevicePN[],2,FALSE),"")</f>
        <v/>
      </c>
      <c r="T394" s="66" t="str">
        <f t="shared" si="180"/>
        <v/>
      </c>
      <c r="U394" s="80"/>
      <c r="V394" s="81" t="str">
        <f t="shared" si="181"/>
        <v/>
      </c>
      <c r="W394" s="65" t="str">
        <f t="shared" si="182"/>
        <v/>
      </c>
      <c r="X394" s="65" t="str">
        <f t="shared" si="183"/>
        <v/>
      </c>
      <c r="Y394" s="82" t="str">
        <f t="shared" si="184"/>
        <v/>
      </c>
      <c r="Z394" s="83" t="str">
        <f t="shared" si="185"/>
        <v/>
      </c>
      <c r="AA394" s="65" t="str">
        <f t="shared" si="186"/>
        <v/>
      </c>
      <c r="AB394" s="65" t="str">
        <f t="shared" si="187"/>
        <v/>
      </c>
      <c r="AC394" s="65" t="str">
        <f t="shared" si="188"/>
        <v/>
      </c>
      <c r="AD394" s="84" t="str">
        <f t="shared" si="189"/>
        <v/>
      </c>
      <c r="AE394" s="85" t="str">
        <f t="shared" si="190"/>
        <v/>
      </c>
      <c r="AF394" s="85" t="str">
        <f t="shared" si="191"/>
        <v/>
      </c>
      <c r="AG394" s="86" t="str">
        <f t="shared" si="192"/>
        <v/>
      </c>
      <c r="AH394" s="87" t="str">
        <f t="shared" si="193"/>
        <v/>
      </c>
      <c r="AI394" s="84" t="str">
        <f t="shared" si="194"/>
        <v/>
      </c>
      <c r="AJ394" s="84" t="str">
        <f t="shared" si="195"/>
        <v/>
      </c>
      <c r="AK394" s="88" t="str">
        <f t="shared" si="196"/>
        <v/>
      </c>
      <c r="AL394" s="65" t="str">
        <f t="shared" si="197"/>
        <v/>
      </c>
      <c r="AM394" s="84" t="str">
        <f t="shared" si="198"/>
        <v/>
      </c>
      <c r="AN394" s="85" t="str">
        <f t="shared" si="199"/>
        <v/>
      </c>
      <c r="AO394" s="85" t="str">
        <f t="shared" si="200"/>
        <v/>
      </c>
      <c r="AP394" s="86" t="str">
        <f t="shared" si="201"/>
        <v/>
      </c>
    </row>
    <row r="395" spans="1:42" s="76" customFormat="1" x14ac:dyDescent="0.25">
      <c r="A395" s="78">
        <f t="shared" si="202"/>
        <v>389</v>
      </c>
      <c r="B395" s="79"/>
      <c r="C395" s="79"/>
      <c r="D395" s="61"/>
      <c r="E395" s="180" t="str">
        <f>_xlfn.IFNA(HLOOKUP(TEXT(C395,"#"),Table_Conduit[#All],2,FALSE),"")</f>
        <v/>
      </c>
      <c r="F395" s="63" t="str">
        <f t="shared" ref="F395:F458" si="203">IF(C395&lt;&gt;"","BLACK","")</f>
        <v/>
      </c>
      <c r="G395" s="61"/>
      <c r="H395" s="180" t="str">
        <f>_xlfn.IFNA(IF(HLOOKUP(TEXT(C395,"#"),Table_BoxMaterial[#All],2,FALSE)=0,"",HLOOKUP(TEXT(C395,"#"),Table_BoxMaterial[#All],2,FALSE)),"")</f>
        <v/>
      </c>
      <c r="I395" s="183" t="str">
        <f>_xlfn.IFNA(HLOOKUP(TEXT(C395,"#"),Table_MountingKits[#All],2,FALSE),"")</f>
        <v/>
      </c>
      <c r="J395" s="183" t="str">
        <f>_xlfn.IFNA(HLOOKUP(H395,Table_BoxColors[#All],2,FALSE),"")</f>
        <v/>
      </c>
      <c r="K395" s="61" t="str">
        <f t="shared" ref="K395:K458" si="204">IF(C395&lt;&gt;"","No","")</f>
        <v/>
      </c>
      <c r="L395" s="64" t="str">
        <f t="shared" ref="L395:L458" si="205">IF(C395&lt;&gt;"",1,"")</f>
        <v/>
      </c>
      <c r="M395" s="185" t="str">
        <f>_xlfn.IFNA("E-"&amp;VLOOKUP(C395,Table_PN_DeviceType[],2,TRUE),"")&amp;IF(D395&lt;&gt;"",IF(D395&gt;99,D395,IF(D395&gt;9,"0"&amp;D395,"00"&amp;D395))&amp;VLOOKUP(E395,Table_PN_ConduitSize[],2,FALSE)&amp;VLOOKUP(F395,Table_PN_ConduitColor[],2,FALSE)&amp;IF(G395&lt;10,"0"&amp;G395,G395)&amp;VLOOKUP(H395,Table_PN_BoxMaterial[],2,FALSE)&amp;IF(I395&lt;&gt;"",VLOOKUP(I395,Table_PN_MountingKit[],2,FALSE)&amp;IF(OR(J395="Yes"),VLOOKUP(F395,Table_PN_BoxColor[],2,FALSE),"")&amp;VLOOKUP(K395,Table_PN_CircuitBreaker[],2,FALSE),""),"")</f>
        <v/>
      </c>
      <c r="N395" s="65"/>
      <c r="O395" s="65"/>
      <c r="P395" s="65"/>
      <c r="Q395" s="65"/>
      <c r="R395" s="65"/>
      <c r="S395" s="170" t="str">
        <f>IFERROR(VLOOKUP(C395,Table_DevicePN[],2,FALSE),"")</f>
        <v/>
      </c>
      <c r="T395" s="66" t="str">
        <f t="shared" ref="T395:T458" si="206">IF(LEN(D395)&gt;0,D395,"")</f>
        <v/>
      </c>
      <c r="U395" s="80"/>
      <c r="V395" s="81" t="str">
        <f t="shared" ref="V395:V458" si="207">IFERROR(VLOOKUP(C395,TechnicalDataLookup,2,FALSE),"")</f>
        <v/>
      </c>
      <c r="W395" s="65" t="str">
        <f t="shared" ref="W395:W458" si="208">IFERROR(VLOOKUP(C395,TechnicalDataLookup,3,FALSE),"")</f>
        <v/>
      </c>
      <c r="X395" s="65" t="str">
        <f t="shared" ref="X395:X458" si="209">IFERROR(VLOOKUP(C395,TechnicalDataLookup,4,FALSE),"")</f>
        <v/>
      </c>
      <c r="Y395" s="82" t="str">
        <f t="shared" ref="Y395:Y458" si="210">IFERROR(VLOOKUP(C395,TechnicalDataLookup,5,FALSE),"")</f>
        <v/>
      </c>
      <c r="Z395" s="83" t="str">
        <f t="shared" ref="Z395:Z458" si="211">IFERROR(VLOOKUP(C395,TechnicalDataLookup,6,FALSE),"")</f>
        <v/>
      </c>
      <c r="AA395" s="65" t="str">
        <f t="shared" ref="AA395:AA458" si="212">IFERROR(VLOOKUP(C395,TechnicalDataLookup,7,FALSE),"")</f>
        <v/>
      </c>
      <c r="AB395" s="65" t="str">
        <f t="shared" ref="AB395:AB458" si="213">IFERROR(VLOOKUP(C395,TechnicalDataLookup,8,FALSE),"")</f>
        <v/>
      </c>
      <c r="AC395" s="65" t="str">
        <f t="shared" ref="AC395:AC458" si="214">IFERROR(VLOOKUP(C395,TechnicalDataLookup,9,FALSE),"")</f>
        <v/>
      </c>
      <c r="AD395" s="84" t="str">
        <f t="shared" ref="AD395:AD458" si="215">IFERROR(VLOOKUP(C395,TechnicalDataLookup,10,FALSE),"")</f>
        <v/>
      </c>
      <c r="AE395" s="85" t="str">
        <f t="shared" ref="AE395:AE458" si="216">IFERROR(VLOOKUP(C395,TechnicalDataLookup,11,FALSE),"")</f>
        <v/>
      </c>
      <c r="AF395" s="85" t="str">
        <f t="shared" ref="AF395:AF458" si="217">IFERROR(VLOOKUP(C395,TechnicalDataLookup,12,FALSE),"")</f>
        <v/>
      </c>
      <c r="AG395" s="86" t="str">
        <f t="shared" ref="AG395:AG458" si="218">IFERROR(VLOOKUP(C395,TechnicalDataLookup,13,FALSE),"")</f>
        <v/>
      </c>
      <c r="AH395" s="87" t="str">
        <f t="shared" ref="AH395:AH458" si="219">IFERROR(VLOOKUP(C395,TechnicalDataLookup,14,FALSE),"")</f>
        <v/>
      </c>
      <c r="AI395" s="84" t="str">
        <f t="shared" ref="AI395:AI458" si="220">IFERROR(VLOOKUP(C395,TechnicalDataLookup,15,FALSE),"")</f>
        <v/>
      </c>
      <c r="AJ395" s="84" t="str">
        <f t="shared" ref="AJ395:AJ458" si="221">IFERROR(VLOOKUP(C395,TechnicalDataLookup,16,FALSE),"")</f>
        <v/>
      </c>
      <c r="AK395" s="88" t="str">
        <f t="shared" ref="AK395:AK458" si="222">IFERROR(VLOOKUP(C395,TechnicalDataLookup,17,FALSE),"")</f>
        <v/>
      </c>
      <c r="AL395" s="65" t="str">
        <f t="shared" ref="AL395:AL458" si="223">IFERROR(VLOOKUP(K395,TechnicalDataLookup,9,FALSE),"")</f>
        <v/>
      </c>
      <c r="AM395" s="84" t="str">
        <f t="shared" ref="AM395:AM458" si="224">IFERROR(VLOOKUP(K395,TechnicalDataLookup,10,FALSE),"")</f>
        <v/>
      </c>
      <c r="AN395" s="85" t="str">
        <f t="shared" ref="AN395:AN458" si="225">IFERROR(VLOOKUP(K395,TechnicalDataLookup,11,FALSE),"")</f>
        <v/>
      </c>
      <c r="AO395" s="85" t="str">
        <f t="shared" ref="AO395:AO458" si="226">IFERROR(VLOOKUP(K395,TechnicalDataLookup,12,FALSE),"")</f>
        <v/>
      </c>
      <c r="AP395" s="86" t="str">
        <f t="shared" ref="AP395:AP458" si="227">IFERROR(VLOOKUP(K395,TechnicalDataLookup,13,FALSE),"")</f>
        <v/>
      </c>
    </row>
    <row r="396" spans="1:42" s="76" customFormat="1" x14ac:dyDescent="0.25">
      <c r="A396" s="78">
        <f t="shared" si="202"/>
        <v>390</v>
      </c>
      <c r="B396" s="79"/>
      <c r="C396" s="79"/>
      <c r="D396" s="61"/>
      <c r="E396" s="180" t="str">
        <f>_xlfn.IFNA(HLOOKUP(TEXT(C396,"#"),Table_Conduit[#All],2,FALSE),"")</f>
        <v/>
      </c>
      <c r="F396" s="63" t="str">
        <f t="shared" si="203"/>
        <v/>
      </c>
      <c r="G396" s="61"/>
      <c r="H396" s="180" t="str">
        <f>_xlfn.IFNA(IF(HLOOKUP(TEXT(C396,"#"),Table_BoxMaterial[#All],2,FALSE)=0,"",HLOOKUP(TEXT(C396,"#"),Table_BoxMaterial[#All],2,FALSE)),"")</f>
        <v/>
      </c>
      <c r="I396" s="183" t="str">
        <f>_xlfn.IFNA(HLOOKUP(TEXT(C396,"#"),Table_MountingKits[#All],2,FALSE),"")</f>
        <v/>
      </c>
      <c r="J396" s="183" t="str">
        <f>_xlfn.IFNA(HLOOKUP(H396,Table_BoxColors[#All],2,FALSE),"")</f>
        <v/>
      </c>
      <c r="K396" s="61" t="str">
        <f t="shared" si="204"/>
        <v/>
      </c>
      <c r="L396" s="64" t="str">
        <f t="shared" si="205"/>
        <v/>
      </c>
      <c r="M396" s="185" t="str">
        <f>_xlfn.IFNA("E-"&amp;VLOOKUP(C396,Table_PN_DeviceType[],2,TRUE),"")&amp;IF(D396&lt;&gt;"",IF(D396&gt;99,D396,IF(D396&gt;9,"0"&amp;D396,"00"&amp;D396))&amp;VLOOKUP(E396,Table_PN_ConduitSize[],2,FALSE)&amp;VLOOKUP(F396,Table_PN_ConduitColor[],2,FALSE)&amp;IF(G396&lt;10,"0"&amp;G396,G396)&amp;VLOOKUP(H396,Table_PN_BoxMaterial[],2,FALSE)&amp;IF(I396&lt;&gt;"",VLOOKUP(I396,Table_PN_MountingKit[],2,FALSE)&amp;IF(OR(J396="Yes"),VLOOKUP(F396,Table_PN_BoxColor[],2,FALSE),"")&amp;VLOOKUP(K396,Table_PN_CircuitBreaker[],2,FALSE),""),"")</f>
        <v/>
      </c>
      <c r="N396" s="65"/>
      <c r="O396" s="65"/>
      <c r="P396" s="65"/>
      <c r="Q396" s="65"/>
      <c r="R396" s="65"/>
      <c r="S396" s="170" t="str">
        <f>IFERROR(VLOOKUP(C396,Table_DevicePN[],2,FALSE),"")</f>
        <v/>
      </c>
      <c r="T396" s="66" t="str">
        <f t="shared" si="206"/>
        <v/>
      </c>
      <c r="U396" s="80"/>
      <c r="V396" s="81" t="str">
        <f t="shared" si="207"/>
        <v/>
      </c>
      <c r="W396" s="65" t="str">
        <f t="shared" si="208"/>
        <v/>
      </c>
      <c r="X396" s="65" t="str">
        <f t="shared" si="209"/>
        <v/>
      </c>
      <c r="Y396" s="82" t="str">
        <f t="shared" si="210"/>
        <v/>
      </c>
      <c r="Z396" s="83" t="str">
        <f t="shared" si="211"/>
        <v/>
      </c>
      <c r="AA396" s="65" t="str">
        <f t="shared" si="212"/>
        <v/>
      </c>
      <c r="AB396" s="65" t="str">
        <f t="shared" si="213"/>
        <v/>
      </c>
      <c r="AC396" s="65" t="str">
        <f t="shared" si="214"/>
        <v/>
      </c>
      <c r="AD396" s="84" t="str">
        <f t="shared" si="215"/>
        <v/>
      </c>
      <c r="AE396" s="85" t="str">
        <f t="shared" si="216"/>
        <v/>
      </c>
      <c r="AF396" s="85" t="str">
        <f t="shared" si="217"/>
        <v/>
      </c>
      <c r="AG396" s="86" t="str">
        <f t="shared" si="218"/>
        <v/>
      </c>
      <c r="AH396" s="87" t="str">
        <f t="shared" si="219"/>
        <v/>
      </c>
      <c r="AI396" s="84" t="str">
        <f t="shared" si="220"/>
        <v/>
      </c>
      <c r="AJ396" s="84" t="str">
        <f t="shared" si="221"/>
        <v/>
      </c>
      <c r="AK396" s="88" t="str">
        <f t="shared" si="222"/>
        <v/>
      </c>
      <c r="AL396" s="65" t="str">
        <f t="shared" si="223"/>
        <v/>
      </c>
      <c r="AM396" s="84" t="str">
        <f t="shared" si="224"/>
        <v/>
      </c>
      <c r="AN396" s="85" t="str">
        <f t="shared" si="225"/>
        <v/>
      </c>
      <c r="AO396" s="85" t="str">
        <f t="shared" si="226"/>
        <v/>
      </c>
      <c r="AP396" s="86" t="str">
        <f t="shared" si="227"/>
        <v/>
      </c>
    </row>
    <row r="397" spans="1:42" s="76" customFormat="1" x14ac:dyDescent="0.25">
      <c r="A397" s="78">
        <f t="shared" si="202"/>
        <v>391</v>
      </c>
      <c r="B397" s="79"/>
      <c r="C397" s="79"/>
      <c r="D397" s="61"/>
      <c r="E397" s="180" t="str">
        <f>_xlfn.IFNA(HLOOKUP(TEXT(C397,"#"),Table_Conduit[#All],2,FALSE),"")</f>
        <v/>
      </c>
      <c r="F397" s="63" t="str">
        <f t="shared" si="203"/>
        <v/>
      </c>
      <c r="G397" s="61"/>
      <c r="H397" s="180" t="str">
        <f>_xlfn.IFNA(IF(HLOOKUP(TEXT(C397,"#"),Table_BoxMaterial[#All],2,FALSE)=0,"",HLOOKUP(TEXT(C397,"#"),Table_BoxMaterial[#All],2,FALSE)),"")</f>
        <v/>
      </c>
      <c r="I397" s="183" t="str">
        <f>_xlfn.IFNA(HLOOKUP(TEXT(C397,"#"),Table_MountingKits[#All],2,FALSE),"")</f>
        <v/>
      </c>
      <c r="J397" s="183" t="str">
        <f>_xlfn.IFNA(HLOOKUP(H397,Table_BoxColors[#All],2,FALSE),"")</f>
        <v/>
      </c>
      <c r="K397" s="61" t="str">
        <f t="shared" si="204"/>
        <v/>
      </c>
      <c r="L397" s="64" t="str">
        <f t="shared" si="205"/>
        <v/>
      </c>
      <c r="M397" s="185" t="str">
        <f>_xlfn.IFNA("E-"&amp;VLOOKUP(C397,Table_PN_DeviceType[],2,TRUE),"")&amp;IF(D397&lt;&gt;"",IF(D397&gt;99,D397,IF(D397&gt;9,"0"&amp;D397,"00"&amp;D397))&amp;VLOOKUP(E397,Table_PN_ConduitSize[],2,FALSE)&amp;VLOOKUP(F397,Table_PN_ConduitColor[],2,FALSE)&amp;IF(G397&lt;10,"0"&amp;G397,G397)&amp;VLOOKUP(H397,Table_PN_BoxMaterial[],2,FALSE)&amp;IF(I397&lt;&gt;"",VLOOKUP(I397,Table_PN_MountingKit[],2,FALSE)&amp;IF(OR(J397="Yes"),VLOOKUP(F397,Table_PN_BoxColor[],2,FALSE),"")&amp;VLOOKUP(K397,Table_PN_CircuitBreaker[],2,FALSE),""),"")</f>
        <v/>
      </c>
      <c r="N397" s="65"/>
      <c r="O397" s="65"/>
      <c r="P397" s="65"/>
      <c r="Q397" s="65"/>
      <c r="R397" s="65"/>
      <c r="S397" s="170" t="str">
        <f>IFERROR(VLOOKUP(C397,Table_DevicePN[],2,FALSE),"")</f>
        <v/>
      </c>
      <c r="T397" s="66" t="str">
        <f t="shared" si="206"/>
        <v/>
      </c>
      <c r="U397" s="80"/>
      <c r="V397" s="81" t="str">
        <f t="shared" si="207"/>
        <v/>
      </c>
      <c r="W397" s="65" t="str">
        <f t="shared" si="208"/>
        <v/>
      </c>
      <c r="X397" s="65" t="str">
        <f t="shared" si="209"/>
        <v/>
      </c>
      <c r="Y397" s="82" t="str">
        <f t="shared" si="210"/>
        <v/>
      </c>
      <c r="Z397" s="83" t="str">
        <f t="shared" si="211"/>
        <v/>
      </c>
      <c r="AA397" s="65" t="str">
        <f t="shared" si="212"/>
        <v/>
      </c>
      <c r="AB397" s="65" t="str">
        <f t="shared" si="213"/>
        <v/>
      </c>
      <c r="AC397" s="65" t="str">
        <f t="shared" si="214"/>
        <v/>
      </c>
      <c r="AD397" s="84" t="str">
        <f t="shared" si="215"/>
        <v/>
      </c>
      <c r="AE397" s="85" t="str">
        <f t="shared" si="216"/>
        <v/>
      </c>
      <c r="AF397" s="85" t="str">
        <f t="shared" si="217"/>
        <v/>
      </c>
      <c r="AG397" s="86" t="str">
        <f t="shared" si="218"/>
        <v/>
      </c>
      <c r="AH397" s="87" t="str">
        <f t="shared" si="219"/>
        <v/>
      </c>
      <c r="AI397" s="84" t="str">
        <f t="shared" si="220"/>
        <v/>
      </c>
      <c r="AJ397" s="84" t="str">
        <f t="shared" si="221"/>
        <v/>
      </c>
      <c r="AK397" s="88" t="str">
        <f t="shared" si="222"/>
        <v/>
      </c>
      <c r="AL397" s="65" t="str">
        <f t="shared" si="223"/>
        <v/>
      </c>
      <c r="AM397" s="84" t="str">
        <f t="shared" si="224"/>
        <v/>
      </c>
      <c r="AN397" s="85" t="str">
        <f t="shared" si="225"/>
        <v/>
      </c>
      <c r="AO397" s="85" t="str">
        <f t="shared" si="226"/>
        <v/>
      </c>
      <c r="AP397" s="86" t="str">
        <f t="shared" si="227"/>
        <v/>
      </c>
    </row>
    <row r="398" spans="1:42" s="76" customFormat="1" x14ac:dyDescent="0.25">
      <c r="A398" s="78">
        <f t="shared" si="202"/>
        <v>392</v>
      </c>
      <c r="B398" s="79"/>
      <c r="C398" s="79"/>
      <c r="D398" s="61"/>
      <c r="E398" s="180" t="str">
        <f>_xlfn.IFNA(HLOOKUP(TEXT(C398,"#"),Table_Conduit[#All],2,FALSE),"")</f>
        <v/>
      </c>
      <c r="F398" s="63" t="str">
        <f t="shared" si="203"/>
        <v/>
      </c>
      <c r="G398" s="61"/>
      <c r="H398" s="180" t="str">
        <f>_xlfn.IFNA(IF(HLOOKUP(TEXT(C398,"#"),Table_BoxMaterial[#All],2,FALSE)=0,"",HLOOKUP(TEXT(C398,"#"),Table_BoxMaterial[#All],2,FALSE)),"")</f>
        <v/>
      </c>
      <c r="I398" s="183" t="str">
        <f>_xlfn.IFNA(HLOOKUP(TEXT(C398,"#"),Table_MountingKits[#All],2,FALSE),"")</f>
        <v/>
      </c>
      <c r="J398" s="183" t="str">
        <f>_xlfn.IFNA(HLOOKUP(H398,Table_BoxColors[#All],2,FALSE),"")</f>
        <v/>
      </c>
      <c r="K398" s="61" t="str">
        <f t="shared" si="204"/>
        <v/>
      </c>
      <c r="L398" s="64" t="str">
        <f t="shared" si="205"/>
        <v/>
      </c>
      <c r="M398" s="185" t="str">
        <f>_xlfn.IFNA("E-"&amp;VLOOKUP(C398,Table_PN_DeviceType[],2,TRUE),"")&amp;IF(D398&lt;&gt;"",IF(D398&gt;99,D398,IF(D398&gt;9,"0"&amp;D398,"00"&amp;D398))&amp;VLOOKUP(E398,Table_PN_ConduitSize[],2,FALSE)&amp;VLOOKUP(F398,Table_PN_ConduitColor[],2,FALSE)&amp;IF(G398&lt;10,"0"&amp;G398,G398)&amp;VLOOKUP(H398,Table_PN_BoxMaterial[],2,FALSE)&amp;IF(I398&lt;&gt;"",VLOOKUP(I398,Table_PN_MountingKit[],2,FALSE)&amp;IF(OR(J398="Yes"),VLOOKUP(F398,Table_PN_BoxColor[],2,FALSE),"")&amp;VLOOKUP(K398,Table_PN_CircuitBreaker[],2,FALSE),""),"")</f>
        <v/>
      </c>
      <c r="N398" s="65"/>
      <c r="O398" s="65"/>
      <c r="P398" s="65"/>
      <c r="Q398" s="65"/>
      <c r="R398" s="65"/>
      <c r="S398" s="170" t="str">
        <f>IFERROR(VLOOKUP(C398,Table_DevicePN[],2,FALSE),"")</f>
        <v/>
      </c>
      <c r="T398" s="66" t="str">
        <f t="shared" si="206"/>
        <v/>
      </c>
      <c r="U398" s="80"/>
      <c r="V398" s="81" t="str">
        <f t="shared" si="207"/>
        <v/>
      </c>
      <c r="W398" s="65" t="str">
        <f t="shared" si="208"/>
        <v/>
      </c>
      <c r="X398" s="65" t="str">
        <f t="shared" si="209"/>
        <v/>
      </c>
      <c r="Y398" s="82" t="str">
        <f t="shared" si="210"/>
        <v/>
      </c>
      <c r="Z398" s="83" t="str">
        <f t="shared" si="211"/>
        <v/>
      </c>
      <c r="AA398" s="65" t="str">
        <f t="shared" si="212"/>
        <v/>
      </c>
      <c r="AB398" s="65" t="str">
        <f t="shared" si="213"/>
        <v/>
      </c>
      <c r="AC398" s="65" t="str">
        <f t="shared" si="214"/>
        <v/>
      </c>
      <c r="AD398" s="84" t="str">
        <f t="shared" si="215"/>
        <v/>
      </c>
      <c r="AE398" s="85" t="str">
        <f t="shared" si="216"/>
        <v/>
      </c>
      <c r="AF398" s="85" t="str">
        <f t="shared" si="217"/>
        <v/>
      </c>
      <c r="AG398" s="86" t="str">
        <f t="shared" si="218"/>
        <v/>
      </c>
      <c r="AH398" s="87" t="str">
        <f t="shared" si="219"/>
        <v/>
      </c>
      <c r="AI398" s="84" t="str">
        <f t="shared" si="220"/>
        <v/>
      </c>
      <c r="AJ398" s="84" t="str">
        <f t="shared" si="221"/>
        <v/>
      </c>
      <c r="AK398" s="88" t="str">
        <f t="shared" si="222"/>
        <v/>
      </c>
      <c r="AL398" s="65" t="str">
        <f t="shared" si="223"/>
        <v/>
      </c>
      <c r="AM398" s="84" t="str">
        <f t="shared" si="224"/>
        <v/>
      </c>
      <c r="AN398" s="85" t="str">
        <f t="shared" si="225"/>
        <v/>
      </c>
      <c r="AO398" s="85" t="str">
        <f t="shared" si="226"/>
        <v/>
      </c>
      <c r="AP398" s="86" t="str">
        <f t="shared" si="227"/>
        <v/>
      </c>
    </row>
    <row r="399" spans="1:42" s="76" customFormat="1" x14ac:dyDescent="0.25">
      <c r="A399" s="78">
        <f t="shared" si="202"/>
        <v>393</v>
      </c>
      <c r="B399" s="79"/>
      <c r="C399" s="79"/>
      <c r="D399" s="61"/>
      <c r="E399" s="180" t="str">
        <f>_xlfn.IFNA(HLOOKUP(TEXT(C399,"#"),Table_Conduit[#All],2,FALSE),"")</f>
        <v/>
      </c>
      <c r="F399" s="63" t="str">
        <f t="shared" si="203"/>
        <v/>
      </c>
      <c r="G399" s="61"/>
      <c r="H399" s="180" t="str">
        <f>_xlfn.IFNA(IF(HLOOKUP(TEXT(C399,"#"),Table_BoxMaterial[#All],2,FALSE)=0,"",HLOOKUP(TEXT(C399,"#"),Table_BoxMaterial[#All],2,FALSE)),"")</f>
        <v/>
      </c>
      <c r="I399" s="183" t="str">
        <f>_xlfn.IFNA(HLOOKUP(TEXT(C399,"#"),Table_MountingKits[#All],2,FALSE),"")</f>
        <v/>
      </c>
      <c r="J399" s="183" t="str">
        <f>_xlfn.IFNA(HLOOKUP(H399,Table_BoxColors[#All],2,FALSE),"")</f>
        <v/>
      </c>
      <c r="K399" s="61" t="str">
        <f t="shared" si="204"/>
        <v/>
      </c>
      <c r="L399" s="64" t="str">
        <f t="shared" si="205"/>
        <v/>
      </c>
      <c r="M399" s="185" t="str">
        <f>_xlfn.IFNA("E-"&amp;VLOOKUP(C399,Table_PN_DeviceType[],2,TRUE),"")&amp;IF(D399&lt;&gt;"",IF(D399&gt;99,D399,IF(D399&gt;9,"0"&amp;D399,"00"&amp;D399))&amp;VLOOKUP(E399,Table_PN_ConduitSize[],2,FALSE)&amp;VLOOKUP(F399,Table_PN_ConduitColor[],2,FALSE)&amp;IF(G399&lt;10,"0"&amp;G399,G399)&amp;VLOOKUP(H399,Table_PN_BoxMaterial[],2,FALSE)&amp;IF(I399&lt;&gt;"",VLOOKUP(I399,Table_PN_MountingKit[],2,FALSE)&amp;IF(OR(J399="Yes"),VLOOKUP(F399,Table_PN_BoxColor[],2,FALSE),"")&amp;VLOOKUP(K399,Table_PN_CircuitBreaker[],2,FALSE),""),"")</f>
        <v/>
      </c>
      <c r="N399" s="65"/>
      <c r="O399" s="65"/>
      <c r="P399" s="65"/>
      <c r="Q399" s="65"/>
      <c r="R399" s="65"/>
      <c r="S399" s="170" t="str">
        <f>IFERROR(VLOOKUP(C399,Table_DevicePN[],2,FALSE),"")</f>
        <v/>
      </c>
      <c r="T399" s="66" t="str">
        <f t="shared" si="206"/>
        <v/>
      </c>
      <c r="U399" s="80"/>
      <c r="V399" s="81" t="str">
        <f t="shared" si="207"/>
        <v/>
      </c>
      <c r="W399" s="65" t="str">
        <f t="shared" si="208"/>
        <v/>
      </c>
      <c r="X399" s="65" t="str">
        <f t="shared" si="209"/>
        <v/>
      </c>
      <c r="Y399" s="82" t="str">
        <f t="shared" si="210"/>
        <v/>
      </c>
      <c r="Z399" s="83" t="str">
        <f t="shared" si="211"/>
        <v/>
      </c>
      <c r="AA399" s="65" t="str">
        <f t="shared" si="212"/>
        <v/>
      </c>
      <c r="AB399" s="65" t="str">
        <f t="shared" si="213"/>
        <v/>
      </c>
      <c r="AC399" s="65" t="str">
        <f t="shared" si="214"/>
        <v/>
      </c>
      <c r="AD399" s="84" t="str">
        <f t="shared" si="215"/>
        <v/>
      </c>
      <c r="AE399" s="85" t="str">
        <f t="shared" si="216"/>
        <v/>
      </c>
      <c r="AF399" s="85" t="str">
        <f t="shared" si="217"/>
        <v/>
      </c>
      <c r="AG399" s="86" t="str">
        <f t="shared" si="218"/>
        <v/>
      </c>
      <c r="AH399" s="87" t="str">
        <f t="shared" si="219"/>
        <v/>
      </c>
      <c r="AI399" s="84" t="str">
        <f t="shared" si="220"/>
        <v/>
      </c>
      <c r="AJ399" s="84" t="str">
        <f t="shared" si="221"/>
        <v/>
      </c>
      <c r="AK399" s="88" t="str">
        <f t="shared" si="222"/>
        <v/>
      </c>
      <c r="AL399" s="65" t="str">
        <f t="shared" si="223"/>
        <v/>
      </c>
      <c r="AM399" s="84" t="str">
        <f t="shared" si="224"/>
        <v/>
      </c>
      <c r="AN399" s="85" t="str">
        <f t="shared" si="225"/>
        <v/>
      </c>
      <c r="AO399" s="85" t="str">
        <f t="shared" si="226"/>
        <v/>
      </c>
      <c r="AP399" s="86" t="str">
        <f t="shared" si="227"/>
        <v/>
      </c>
    </row>
    <row r="400" spans="1:42" s="76" customFormat="1" x14ac:dyDescent="0.25">
      <c r="A400" s="78">
        <f t="shared" si="202"/>
        <v>394</v>
      </c>
      <c r="B400" s="79"/>
      <c r="C400" s="79"/>
      <c r="D400" s="61"/>
      <c r="E400" s="180" t="str">
        <f>_xlfn.IFNA(HLOOKUP(TEXT(C400,"#"),Table_Conduit[#All],2,FALSE),"")</f>
        <v/>
      </c>
      <c r="F400" s="63" t="str">
        <f t="shared" si="203"/>
        <v/>
      </c>
      <c r="G400" s="61"/>
      <c r="H400" s="180" t="str">
        <f>_xlfn.IFNA(IF(HLOOKUP(TEXT(C400,"#"),Table_BoxMaterial[#All],2,FALSE)=0,"",HLOOKUP(TEXT(C400,"#"),Table_BoxMaterial[#All],2,FALSE)),"")</f>
        <v/>
      </c>
      <c r="I400" s="183" t="str">
        <f>_xlfn.IFNA(HLOOKUP(TEXT(C400,"#"),Table_MountingKits[#All],2,FALSE),"")</f>
        <v/>
      </c>
      <c r="J400" s="183" t="str">
        <f>_xlfn.IFNA(HLOOKUP(H400,Table_BoxColors[#All],2,FALSE),"")</f>
        <v/>
      </c>
      <c r="K400" s="61" t="str">
        <f t="shared" si="204"/>
        <v/>
      </c>
      <c r="L400" s="64" t="str">
        <f t="shared" si="205"/>
        <v/>
      </c>
      <c r="M400" s="185" t="str">
        <f>_xlfn.IFNA("E-"&amp;VLOOKUP(C400,Table_PN_DeviceType[],2,TRUE),"")&amp;IF(D400&lt;&gt;"",IF(D400&gt;99,D400,IF(D400&gt;9,"0"&amp;D400,"00"&amp;D400))&amp;VLOOKUP(E400,Table_PN_ConduitSize[],2,FALSE)&amp;VLOOKUP(F400,Table_PN_ConduitColor[],2,FALSE)&amp;IF(G400&lt;10,"0"&amp;G400,G400)&amp;VLOOKUP(H400,Table_PN_BoxMaterial[],2,FALSE)&amp;IF(I400&lt;&gt;"",VLOOKUP(I400,Table_PN_MountingKit[],2,FALSE)&amp;IF(OR(J400="Yes"),VLOOKUP(F400,Table_PN_BoxColor[],2,FALSE),"")&amp;VLOOKUP(K400,Table_PN_CircuitBreaker[],2,FALSE),""),"")</f>
        <v/>
      </c>
      <c r="N400" s="65"/>
      <c r="O400" s="65"/>
      <c r="P400" s="65"/>
      <c r="Q400" s="65"/>
      <c r="R400" s="65"/>
      <c r="S400" s="170" t="str">
        <f>IFERROR(VLOOKUP(C400,Table_DevicePN[],2,FALSE),"")</f>
        <v/>
      </c>
      <c r="T400" s="66" t="str">
        <f t="shared" si="206"/>
        <v/>
      </c>
      <c r="U400" s="80"/>
      <c r="V400" s="81" t="str">
        <f t="shared" si="207"/>
        <v/>
      </c>
      <c r="W400" s="65" t="str">
        <f t="shared" si="208"/>
        <v/>
      </c>
      <c r="X400" s="65" t="str">
        <f t="shared" si="209"/>
        <v/>
      </c>
      <c r="Y400" s="82" t="str">
        <f t="shared" si="210"/>
        <v/>
      </c>
      <c r="Z400" s="83" t="str">
        <f t="shared" si="211"/>
        <v/>
      </c>
      <c r="AA400" s="65" t="str">
        <f t="shared" si="212"/>
        <v/>
      </c>
      <c r="AB400" s="65" t="str">
        <f t="shared" si="213"/>
        <v/>
      </c>
      <c r="AC400" s="65" t="str">
        <f t="shared" si="214"/>
        <v/>
      </c>
      <c r="AD400" s="84" t="str">
        <f t="shared" si="215"/>
        <v/>
      </c>
      <c r="AE400" s="85" t="str">
        <f t="shared" si="216"/>
        <v/>
      </c>
      <c r="AF400" s="85" t="str">
        <f t="shared" si="217"/>
        <v/>
      </c>
      <c r="AG400" s="86" t="str">
        <f t="shared" si="218"/>
        <v/>
      </c>
      <c r="AH400" s="87" t="str">
        <f t="shared" si="219"/>
        <v/>
      </c>
      <c r="AI400" s="84" t="str">
        <f t="shared" si="220"/>
        <v/>
      </c>
      <c r="AJ400" s="84" t="str">
        <f t="shared" si="221"/>
        <v/>
      </c>
      <c r="AK400" s="88" t="str">
        <f t="shared" si="222"/>
        <v/>
      </c>
      <c r="AL400" s="65" t="str">
        <f t="shared" si="223"/>
        <v/>
      </c>
      <c r="AM400" s="84" t="str">
        <f t="shared" si="224"/>
        <v/>
      </c>
      <c r="AN400" s="85" t="str">
        <f t="shared" si="225"/>
        <v/>
      </c>
      <c r="AO400" s="85" t="str">
        <f t="shared" si="226"/>
        <v/>
      </c>
      <c r="AP400" s="86" t="str">
        <f t="shared" si="227"/>
        <v/>
      </c>
    </row>
    <row r="401" spans="1:42" s="76" customFormat="1" x14ac:dyDescent="0.25">
      <c r="A401" s="78">
        <f t="shared" si="202"/>
        <v>395</v>
      </c>
      <c r="B401" s="79"/>
      <c r="C401" s="79"/>
      <c r="D401" s="61"/>
      <c r="E401" s="180" t="str">
        <f>_xlfn.IFNA(HLOOKUP(TEXT(C401,"#"),Table_Conduit[#All],2,FALSE),"")</f>
        <v/>
      </c>
      <c r="F401" s="63" t="str">
        <f t="shared" si="203"/>
        <v/>
      </c>
      <c r="G401" s="61"/>
      <c r="H401" s="180" t="str">
        <f>_xlfn.IFNA(IF(HLOOKUP(TEXT(C401,"#"),Table_BoxMaterial[#All],2,FALSE)=0,"",HLOOKUP(TEXT(C401,"#"),Table_BoxMaterial[#All],2,FALSE)),"")</f>
        <v/>
      </c>
      <c r="I401" s="183" t="str">
        <f>_xlfn.IFNA(HLOOKUP(TEXT(C401,"#"),Table_MountingKits[#All],2,FALSE),"")</f>
        <v/>
      </c>
      <c r="J401" s="183" t="str">
        <f>_xlfn.IFNA(HLOOKUP(H401,Table_BoxColors[#All],2,FALSE),"")</f>
        <v/>
      </c>
      <c r="K401" s="61" t="str">
        <f t="shared" si="204"/>
        <v/>
      </c>
      <c r="L401" s="64" t="str">
        <f t="shared" si="205"/>
        <v/>
      </c>
      <c r="M401" s="185" t="str">
        <f>_xlfn.IFNA("E-"&amp;VLOOKUP(C401,Table_PN_DeviceType[],2,TRUE),"")&amp;IF(D401&lt;&gt;"",IF(D401&gt;99,D401,IF(D401&gt;9,"0"&amp;D401,"00"&amp;D401))&amp;VLOOKUP(E401,Table_PN_ConduitSize[],2,FALSE)&amp;VLOOKUP(F401,Table_PN_ConduitColor[],2,FALSE)&amp;IF(G401&lt;10,"0"&amp;G401,G401)&amp;VLOOKUP(H401,Table_PN_BoxMaterial[],2,FALSE)&amp;IF(I401&lt;&gt;"",VLOOKUP(I401,Table_PN_MountingKit[],2,FALSE)&amp;IF(OR(J401="Yes"),VLOOKUP(F401,Table_PN_BoxColor[],2,FALSE),"")&amp;VLOOKUP(K401,Table_PN_CircuitBreaker[],2,FALSE),""),"")</f>
        <v/>
      </c>
      <c r="N401" s="65"/>
      <c r="O401" s="65"/>
      <c r="P401" s="65"/>
      <c r="Q401" s="65"/>
      <c r="R401" s="65"/>
      <c r="S401" s="170" t="str">
        <f>IFERROR(VLOOKUP(C401,Table_DevicePN[],2,FALSE),"")</f>
        <v/>
      </c>
      <c r="T401" s="66" t="str">
        <f t="shared" si="206"/>
        <v/>
      </c>
      <c r="U401" s="80"/>
      <c r="V401" s="81" t="str">
        <f t="shared" si="207"/>
        <v/>
      </c>
      <c r="W401" s="65" t="str">
        <f t="shared" si="208"/>
        <v/>
      </c>
      <c r="X401" s="65" t="str">
        <f t="shared" si="209"/>
        <v/>
      </c>
      <c r="Y401" s="82" t="str">
        <f t="shared" si="210"/>
        <v/>
      </c>
      <c r="Z401" s="83" t="str">
        <f t="shared" si="211"/>
        <v/>
      </c>
      <c r="AA401" s="65" t="str">
        <f t="shared" si="212"/>
        <v/>
      </c>
      <c r="AB401" s="65" t="str">
        <f t="shared" si="213"/>
        <v/>
      </c>
      <c r="AC401" s="65" t="str">
        <f t="shared" si="214"/>
        <v/>
      </c>
      <c r="AD401" s="84" t="str">
        <f t="shared" si="215"/>
        <v/>
      </c>
      <c r="AE401" s="85" t="str">
        <f t="shared" si="216"/>
        <v/>
      </c>
      <c r="AF401" s="85" t="str">
        <f t="shared" si="217"/>
        <v/>
      </c>
      <c r="AG401" s="86" t="str">
        <f t="shared" si="218"/>
        <v/>
      </c>
      <c r="AH401" s="87" t="str">
        <f t="shared" si="219"/>
        <v/>
      </c>
      <c r="AI401" s="84" t="str">
        <f t="shared" si="220"/>
        <v/>
      </c>
      <c r="AJ401" s="84" t="str">
        <f t="shared" si="221"/>
        <v/>
      </c>
      <c r="AK401" s="88" t="str">
        <f t="shared" si="222"/>
        <v/>
      </c>
      <c r="AL401" s="65" t="str">
        <f t="shared" si="223"/>
        <v/>
      </c>
      <c r="AM401" s="84" t="str">
        <f t="shared" si="224"/>
        <v/>
      </c>
      <c r="AN401" s="85" t="str">
        <f t="shared" si="225"/>
        <v/>
      </c>
      <c r="AO401" s="85" t="str">
        <f t="shared" si="226"/>
        <v/>
      </c>
      <c r="AP401" s="86" t="str">
        <f t="shared" si="227"/>
        <v/>
      </c>
    </row>
    <row r="402" spans="1:42" s="76" customFormat="1" x14ac:dyDescent="0.25">
      <c r="A402" s="78">
        <f t="shared" si="202"/>
        <v>396</v>
      </c>
      <c r="B402" s="79"/>
      <c r="C402" s="79"/>
      <c r="D402" s="61"/>
      <c r="E402" s="180" t="str">
        <f>_xlfn.IFNA(HLOOKUP(TEXT(C402,"#"),Table_Conduit[#All],2,FALSE),"")</f>
        <v/>
      </c>
      <c r="F402" s="63" t="str">
        <f t="shared" si="203"/>
        <v/>
      </c>
      <c r="G402" s="61"/>
      <c r="H402" s="180" t="str">
        <f>_xlfn.IFNA(IF(HLOOKUP(TEXT(C402,"#"),Table_BoxMaterial[#All],2,FALSE)=0,"",HLOOKUP(TEXT(C402,"#"),Table_BoxMaterial[#All],2,FALSE)),"")</f>
        <v/>
      </c>
      <c r="I402" s="183" t="str">
        <f>_xlfn.IFNA(HLOOKUP(TEXT(C402,"#"),Table_MountingKits[#All],2,FALSE),"")</f>
        <v/>
      </c>
      <c r="J402" s="183" t="str">
        <f>_xlfn.IFNA(HLOOKUP(H402,Table_BoxColors[#All],2,FALSE),"")</f>
        <v/>
      </c>
      <c r="K402" s="61" t="str">
        <f t="shared" si="204"/>
        <v/>
      </c>
      <c r="L402" s="64" t="str">
        <f t="shared" si="205"/>
        <v/>
      </c>
      <c r="M402" s="185" t="str">
        <f>_xlfn.IFNA("E-"&amp;VLOOKUP(C402,Table_PN_DeviceType[],2,TRUE),"")&amp;IF(D402&lt;&gt;"",IF(D402&gt;99,D402,IF(D402&gt;9,"0"&amp;D402,"00"&amp;D402))&amp;VLOOKUP(E402,Table_PN_ConduitSize[],2,FALSE)&amp;VLOOKUP(F402,Table_PN_ConduitColor[],2,FALSE)&amp;IF(G402&lt;10,"0"&amp;G402,G402)&amp;VLOOKUP(H402,Table_PN_BoxMaterial[],2,FALSE)&amp;IF(I402&lt;&gt;"",VLOOKUP(I402,Table_PN_MountingKit[],2,FALSE)&amp;IF(OR(J402="Yes"),VLOOKUP(F402,Table_PN_BoxColor[],2,FALSE),"")&amp;VLOOKUP(K402,Table_PN_CircuitBreaker[],2,FALSE),""),"")</f>
        <v/>
      </c>
      <c r="N402" s="65"/>
      <c r="O402" s="65"/>
      <c r="P402" s="65"/>
      <c r="Q402" s="65"/>
      <c r="R402" s="65"/>
      <c r="S402" s="170" t="str">
        <f>IFERROR(VLOOKUP(C402,Table_DevicePN[],2,FALSE),"")</f>
        <v/>
      </c>
      <c r="T402" s="66" t="str">
        <f t="shared" si="206"/>
        <v/>
      </c>
      <c r="U402" s="80"/>
      <c r="V402" s="81" t="str">
        <f t="shared" si="207"/>
        <v/>
      </c>
      <c r="W402" s="65" t="str">
        <f t="shared" si="208"/>
        <v/>
      </c>
      <c r="X402" s="65" t="str">
        <f t="shared" si="209"/>
        <v/>
      </c>
      <c r="Y402" s="82" t="str">
        <f t="shared" si="210"/>
        <v/>
      </c>
      <c r="Z402" s="83" t="str">
        <f t="shared" si="211"/>
        <v/>
      </c>
      <c r="AA402" s="65" t="str">
        <f t="shared" si="212"/>
        <v/>
      </c>
      <c r="AB402" s="65" t="str">
        <f t="shared" si="213"/>
        <v/>
      </c>
      <c r="AC402" s="65" t="str">
        <f t="shared" si="214"/>
        <v/>
      </c>
      <c r="AD402" s="84" t="str">
        <f t="shared" si="215"/>
        <v/>
      </c>
      <c r="AE402" s="85" t="str">
        <f t="shared" si="216"/>
        <v/>
      </c>
      <c r="AF402" s="85" t="str">
        <f t="shared" si="217"/>
        <v/>
      </c>
      <c r="AG402" s="86" t="str">
        <f t="shared" si="218"/>
        <v/>
      </c>
      <c r="AH402" s="87" t="str">
        <f t="shared" si="219"/>
        <v/>
      </c>
      <c r="AI402" s="84" t="str">
        <f t="shared" si="220"/>
        <v/>
      </c>
      <c r="AJ402" s="84" t="str">
        <f t="shared" si="221"/>
        <v/>
      </c>
      <c r="AK402" s="88" t="str">
        <f t="shared" si="222"/>
        <v/>
      </c>
      <c r="AL402" s="65" t="str">
        <f t="shared" si="223"/>
        <v/>
      </c>
      <c r="AM402" s="84" t="str">
        <f t="shared" si="224"/>
        <v/>
      </c>
      <c r="AN402" s="85" t="str">
        <f t="shared" si="225"/>
        <v/>
      </c>
      <c r="AO402" s="85" t="str">
        <f t="shared" si="226"/>
        <v/>
      </c>
      <c r="AP402" s="86" t="str">
        <f t="shared" si="227"/>
        <v/>
      </c>
    </row>
    <row r="403" spans="1:42" s="76" customFormat="1" x14ac:dyDescent="0.25">
      <c r="A403" s="78">
        <f t="shared" si="202"/>
        <v>397</v>
      </c>
      <c r="B403" s="79"/>
      <c r="C403" s="79"/>
      <c r="D403" s="61"/>
      <c r="E403" s="180" t="str">
        <f>_xlfn.IFNA(HLOOKUP(TEXT(C403,"#"),Table_Conduit[#All],2,FALSE),"")</f>
        <v/>
      </c>
      <c r="F403" s="63" t="str">
        <f t="shared" si="203"/>
        <v/>
      </c>
      <c r="G403" s="61"/>
      <c r="H403" s="180" t="str">
        <f>_xlfn.IFNA(IF(HLOOKUP(TEXT(C403,"#"),Table_BoxMaterial[#All],2,FALSE)=0,"",HLOOKUP(TEXT(C403,"#"),Table_BoxMaterial[#All],2,FALSE)),"")</f>
        <v/>
      </c>
      <c r="I403" s="183" t="str">
        <f>_xlfn.IFNA(HLOOKUP(TEXT(C403,"#"),Table_MountingKits[#All],2,FALSE),"")</f>
        <v/>
      </c>
      <c r="J403" s="183" t="str">
        <f>_xlfn.IFNA(HLOOKUP(H403,Table_BoxColors[#All],2,FALSE),"")</f>
        <v/>
      </c>
      <c r="K403" s="61" t="str">
        <f t="shared" si="204"/>
        <v/>
      </c>
      <c r="L403" s="64" t="str">
        <f t="shared" si="205"/>
        <v/>
      </c>
      <c r="M403" s="185" t="str">
        <f>_xlfn.IFNA("E-"&amp;VLOOKUP(C403,Table_PN_DeviceType[],2,TRUE),"")&amp;IF(D403&lt;&gt;"",IF(D403&gt;99,D403,IF(D403&gt;9,"0"&amp;D403,"00"&amp;D403))&amp;VLOOKUP(E403,Table_PN_ConduitSize[],2,FALSE)&amp;VLOOKUP(F403,Table_PN_ConduitColor[],2,FALSE)&amp;IF(G403&lt;10,"0"&amp;G403,G403)&amp;VLOOKUP(H403,Table_PN_BoxMaterial[],2,FALSE)&amp;IF(I403&lt;&gt;"",VLOOKUP(I403,Table_PN_MountingKit[],2,FALSE)&amp;IF(OR(J403="Yes"),VLOOKUP(F403,Table_PN_BoxColor[],2,FALSE),"")&amp;VLOOKUP(K403,Table_PN_CircuitBreaker[],2,FALSE),""),"")</f>
        <v/>
      </c>
      <c r="N403" s="65"/>
      <c r="O403" s="65"/>
      <c r="P403" s="65"/>
      <c r="Q403" s="65"/>
      <c r="R403" s="65"/>
      <c r="S403" s="170" t="str">
        <f>IFERROR(VLOOKUP(C403,Table_DevicePN[],2,FALSE),"")</f>
        <v/>
      </c>
      <c r="T403" s="66" t="str">
        <f t="shared" si="206"/>
        <v/>
      </c>
      <c r="U403" s="80"/>
      <c r="V403" s="81" t="str">
        <f t="shared" si="207"/>
        <v/>
      </c>
      <c r="W403" s="65" t="str">
        <f t="shared" si="208"/>
        <v/>
      </c>
      <c r="X403" s="65" t="str">
        <f t="shared" si="209"/>
        <v/>
      </c>
      <c r="Y403" s="82" t="str">
        <f t="shared" si="210"/>
        <v/>
      </c>
      <c r="Z403" s="83" t="str">
        <f t="shared" si="211"/>
        <v/>
      </c>
      <c r="AA403" s="65" t="str">
        <f t="shared" si="212"/>
        <v/>
      </c>
      <c r="AB403" s="65" t="str">
        <f t="shared" si="213"/>
        <v/>
      </c>
      <c r="AC403" s="65" t="str">
        <f t="shared" si="214"/>
        <v/>
      </c>
      <c r="AD403" s="84" t="str">
        <f t="shared" si="215"/>
        <v/>
      </c>
      <c r="AE403" s="85" t="str">
        <f t="shared" si="216"/>
        <v/>
      </c>
      <c r="AF403" s="85" t="str">
        <f t="shared" si="217"/>
        <v/>
      </c>
      <c r="AG403" s="86" t="str">
        <f t="shared" si="218"/>
        <v/>
      </c>
      <c r="AH403" s="87" t="str">
        <f t="shared" si="219"/>
        <v/>
      </c>
      <c r="AI403" s="84" t="str">
        <f t="shared" si="220"/>
        <v/>
      </c>
      <c r="AJ403" s="84" t="str">
        <f t="shared" si="221"/>
        <v/>
      </c>
      <c r="AK403" s="88" t="str">
        <f t="shared" si="222"/>
        <v/>
      </c>
      <c r="AL403" s="65" t="str">
        <f t="shared" si="223"/>
        <v/>
      </c>
      <c r="AM403" s="84" t="str">
        <f t="shared" si="224"/>
        <v/>
      </c>
      <c r="AN403" s="85" t="str">
        <f t="shared" si="225"/>
        <v/>
      </c>
      <c r="AO403" s="85" t="str">
        <f t="shared" si="226"/>
        <v/>
      </c>
      <c r="AP403" s="86" t="str">
        <f t="shared" si="227"/>
        <v/>
      </c>
    </row>
    <row r="404" spans="1:42" s="76" customFormat="1" x14ac:dyDescent="0.25">
      <c r="A404" s="78">
        <f t="shared" si="202"/>
        <v>398</v>
      </c>
      <c r="B404" s="79"/>
      <c r="C404" s="79"/>
      <c r="D404" s="61"/>
      <c r="E404" s="180" t="str">
        <f>_xlfn.IFNA(HLOOKUP(TEXT(C404,"#"),Table_Conduit[#All],2,FALSE),"")</f>
        <v/>
      </c>
      <c r="F404" s="63" t="str">
        <f t="shared" si="203"/>
        <v/>
      </c>
      <c r="G404" s="61"/>
      <c r="H404" s="180" t="str">
        <f>_xlfn.IFNA(IF(HLOOKUP(TEXT(C404,"#"),Table_BoxMaterial[#All],2,FALSE)=0,"",HLOOKUP(TEXT(C404,"#"),Table_BoxMaterial[#All],2,FALSE)),"")</f>
        <v/>
      </c>
      <c r="I404" s="183" t="str">
        <f>_xlfn.IFNA(HLOOKUP(TEXT(C404,"#"),Table_MountingKits[#All],2,FALSE),"")</f>
        <v/>
      </c>
      <c r="J404" s="183" t="str">
        <f>_xlfn.IFNA(HLOOKUP(H404,Table_BoxColors[#All],2,FALSE),"")</f>
        <v/>
      </c>
      <c r="K404" s="61" t="str">
        <f t="shared" si="204"/>
        <v/>
      </c>
      <c r="L404" s="64" t="str">
        <f t="shared" si="205"/>
        <v/>
      </c>
      <c r="M404" s="185" t="str">
        <f>_xlfn.IFNA("E-"&amp;VLOOKUP(C404,Table_PN_DeviceType[],2,TRUE),"")&amp;IF(D404&lt;&gt;"",IF(D404&gt;99,D404,IF(D404&gt;9,"0"&amp;D404,"00"&amp;D404))&amp;VLOOKUP(E404,Table_PN_ConduitSize[],2,FALSE)&amp;VLOOKUP(F404,Table_PN_ConduitColor[],2,FALSE)&amp;IF(G404&lt;10,"0"&amp;G404,G404)&amp;VLOOKUP(H404,Table_PN_BoxMaterial[],2,FALSE)&amp;IF(I404&lt;&gt;"",VLOOKUP(I404,Table_PN_MountingKit[],2,FALSE)&amp;IF(OR(J404="Yes"),VLOOKUP(F404,Table_PN_BoxColor[],2,FALSE),"")&amp;VLOOKUP(K404,Table_PN_CircuitBreaker[],2,FALSE),""),"")</f>
        <v/>
      </c>
      <c r="N404" s="65"/>
      <c r="O404" s="65"/>
      <c r="P404" s="65"/>
      <c r="Q404" s="65"/>
      <c r="R404" s="65"/>
      <c r="S404" s="170" t="str">
        <f>IFERROR(VLOOKUP(C404,Table_DevicePN[],2,FALSE),"")</f>
        <v/>
      </c>
      <c r="T404" s="66" t="str">
        <f t="shared" si="206"/>
        <v/>
      </c>
      <c r="U404" s="80"/>
      <c r="V404" s="81" t="str">
        <f t="shared" si="207"/>
        <v/>
      </c>
      <c r="W404" s="65" t="str">
        <f t="shared" si="208"/>
        <v/>
      </c>
      <c r="X404" s="65" t="str">
        <f t="shared" si="209"/>
        <v/>
      </c>
      <c r="Y404" s="82" t="str">
        <f t="shared" si="210"/>
        <v/>
      </c>
      <c r="Z404" s="83" t="str">
        <f t="shared" si="211"/>
        <v/>
      </c>
      <c r="AA404" s="65" t="str">
        <f t="shared" si="212"/>
        <v/>
      </c>
      <c r="AB404" s="65" t="str">
        <f t="shared" si="213"/>
        <v/>
      </c>
      <c r="AC404" s="65" t="str">
        <f t="shared" si="214"/>
        <v/>
      </c>
      <c r="AD404" s="84" t="str">
        <f t="shared" si="215"/>
        <v/>
      </c>
      <c r="AE404" s="85" t="str">
        <f t="shared" si="216"/>
        <v/>
      </c>
      <c r="AF404" s="85" t="str">
        <f t="shared" si="217"/>
        <v/>
      </c>
      <c r="AG404" s="86" t="str">
        <f t="shared" si="218"/>
        <v/>
      </c>
      <c r="AH404" s="87" t="str">
        <f t="shared" si="219"/>
        <v/>
      </c>
      <c r="AI404" s="84" t="str">
        <f t="shared" si="220"/>
        <v/>
      </c>
      <c r="AJ404" s="84" t="str">
        <f t="shared" si="221"/>
        <v/>
      </c>
      <c r="AK404" s="88" t="str">
        <f t="shared" si="222"/>
        <v/>
      </c>
      <c r="AL404" s="65" t="str">
        <f t="shared" si="223"/>
        <v/>
      </c>
      <c r="AM404" s="84" t="str">
        <f t="shared" si="224"/>
        <v/>
      </c>
      <c r="AN404" s="85" t="str">
        <f t="shared" si="225"/>
        <v/>
      </c>
      <c r="AO404" s="85" t="str">
        <f t="shared" si="226"/>
        <v/>
      </c>
      <c r="AP404" s="86" t="str">
        <f t="shared" si="227"/>
        <v/>
      </c>
    </row>
    <row r="405" spans="1:42" s="76" customFormat="1" x14ac:dyDescent="0.25">
      <c r="A405" s="78">
        <f t="shared" si="202"/>
        <v>399</v>
      </c>
      <c r="B405" s="79"/>
      <c r="C405" s="79"/>
      <c r="D405" s="61"/>
      <c r="E405" s="180" t="str">
        <f>_xlfn.IFNA(HLOOKUP(TEXT(C405,"#"),Table_Conduit[#All],2,FALSE),"")</f>
        <v/>
      </c>
      <c r="F405" s="63" t="str">
        <f t="shared" si="203"/>
        <v/>
      </c>
      <c r="G405" s="61"/>
      <c r="H405" s="180" t="str">
        <f>_xlfn.IFNA(IF(HLOOKUP(TEXT(C405,"#"),Table_BoxMaterial[#All],2,FALSE)=0,"",HLOOKUP(TEXT(C405,"#"),Table_BoxMaterial[#All],2,FALSE)),"")</f>
        <v/>
      </c>
      <c r="I405" s="183" t="str">
        <f>_xlfn.IFNA(HLOOKUP(TEXT(C405,"#"),Table_MountingKits[#All],2,FALSE),"")</f>
        <v/>
      </c>
      <c r="J405" s="183" t="str">
        <f>_xlfn.IFNA(HLOOKUP(H405,Table_BoxColors[#All],2,FALSE),"")</f>
        <v/>
      </c>
      <c r="K405" s="61" t="str">
        <f t="shared" si="204"/>
        <v/>
      </c>
      <c r="L405" s="64" t="str">
        <f t="shared" si="205"/>
        <v/>
      </c>
      <c r="M405" s="185" t="str">
        <f>_xlfn.IFNA("E-"&amp;VLOOKUP(C405,Table_PN_DeviceType[],2,TRUE),"")&amp;IF(D405&lt;&gt;"",IF(D405&gt;99,D405,IF(D405&gt;9,"0"&amp;D405,"00"&amp;D405))&amp;VLOOKUP(E405,Table_PN_ConduitSize[],2,FALSE)&amp;VLOOKUP(F405,Table_PN_ConduitColor[],2,FALSE)&amp;IF(G405&lt;10,"0"&amp;G405,G405)&amp;VLOOKUP(H405,Table_PN_BoxMaterial[],2,FALSE)&amp;IF(I405&lt;&gt;"",VLOOKUP(I405,Table_PN_MountingKit[],2,FALSE)&amp;IF(OR(J405="Yes"),VLOOKUP(F405,Table_PN_BoxColor[],2,FALSE),"")&amp;VLOOKUP(K405,Table_PN_CircuitBreaker[],2,FALSE),""),"")</f>
        <v/>
      </c>
      <c r="N405" s="65"/>
      <c r="O405" s="65"/>
      <c r="P405" s="65"/>
      <c r="Q405" s="65"/>
      <c r="R405" s="65"/>
      <c r="S405" s="170" t="str">
        <f>IFERROR(VLOOKUP(C405,Table_DevicePN[],2,FALSE),"")</f>
        <v/>
      </c>
      <c r="T405" s="66" t="str">
        <f t="shared" si="206"/>
        <v/>
      </c>
      <c r="U405" s="80"/>
      <c r="V405" s="81" t="str">
        <f t="shared" si="207"/>
        <v/>
      </c>
      <c r="W405" s="65" t="str">
        <f t="shared" si="208"/>
        <v/>
      </c>
      <c r="X405" s="65" t="str">
        <f t="shared" si="209"/>
        <v/>
      </c>
      <c r="Y405" s="82" t="str">
        <f t="shared" si="210"/>
        <v/>
      </c>
      <c r="Z405" s="83" t="str">
        <f t="shared" si="211"/>
        <v/>
      </c>
      <c r="AA405" s="65" t="str">
        <f t="shared" si="212"/>
        <v/>
      </c>
      <c r="AB405" s="65" t="str">
        <f t="shared" si="213"/>
        <v/>
      </c>
      <c r="AC405" s="65" t="str">
        <f t="shared" si="214"/>
        <v/>
      </c>
      <c r="AD405" s="84" t="str">
        <f t="shared" si="215"/>
        <v/>
      </c>
      <c r="AE405" s="85" t="str">
        <f t="shared" si="216"/>
        <v/>
      </c>
      <c r="AF405" s="85" t="str">
        <f t="shared" si="217"/>
        <v/>
      </c>
      <c r="AG405" s="86" t="str">
        <f t="shared" si="218"/>
        <v/>
      </c>
      <c r="AH405" s="87" t="str">
        <f t="shared" si="219"/>
        <v/>
      </c>
      <c r="AI405" s="84" t="str">
        <f t="shared" si="220"/>
        <v/>
      </c>
      <c r="AJ405" s="84" t="str">
        <f t="shared" si="221"/>
        <v/>
      </c>
      <c r="AK405" s="88" t="str">
        <f t="shared" si="222"/>
        <v/>
      </c>
      <c r="AL405" s="65" t="str">
        <f t="shared" si="223"/>
        <v/>
      </c>
      <c r="AM405" s="84" t="str">
        <f t="shared" si="224"/>
        <v/>
      </c>
      <c r="AN405" s="85" t="str">
        <f t="shared" si="225"/>
        <v/>
      </c>
      <c r="AO405" s="85" t="str">
        <f t="shared" si="226"/>
        <v/>
      </c>
      <c r="AP405" s="86" t="str">
        <f t="shared" si="227"/>
        <v/>
      </c>
    </row>
    <row r="406" spans="1:42" s="76" customFormat="1" x14ac:dyDescent="0.25">
      <c r="A406" s="78">
        <f t="shared" si="202"/>
        <v>400</v>
      </c>
      <c r="B406" s="79"/>
      <c r="C406" s="79"/>
      <c r="D406" s="61"/>
      <c r="E406" s="180" t="str">
        <f>_xlfn.IFNA(HLOOKUP(TEXT(C406,"#"),Table_Conduit[#All],2,FALSE),"")</f>
        <v/>
      </c>
      <c r="F406" s="63" t="str">
        <f t="shared" si="203"/>
        <v/>
      </c>
      <c r="G406" s="61"/>
      <c r="H406" s="180" t="str">
        <f>_xlfn.IFNA(IF(HLOOKUP(TEXT(C406,"#"),Table_BoxMaterial[#All],2,FALSE)=0,"",HLOOKUP(TEXT(C406,"#"),Table_BoxMaterial[#All],2,FALSE)),"")</f>
        <v/>
      </c>
      <c r="I406" s="183" t="str">
        <f>_xlfn.IFNA(HLOOKUP(TEXT(C406,"#"),Table_MountingKits[#All],2,FALSE),"")</f>
        <v/>
      </c>
      <c r="J406" s="183" t="str">
        <f>_xlfn.IFNA(HLOOKUP(H406,Table_BoxColors[#All],2,FALSE),"")</f>
        <v/>
      </c>
      <c r="K406" s="61" t="str">
        <f t="shared" si="204"/>
        <v/>
      </c>
      <c r="L406" s="64" t="str">
        <f t="shared" si="205"/>
        <v/>
      </c>
      <c r="M406" s="185" t="str">
        <f>_xlfn.IFNA("E-"&amp;VLOOKUP(C406,Table_PN_DeviceType[],2,TRUE),"")&amp;IF(D406&lt;&gt;"",IF(D406&gt;99,D406,IF(D406&gt;9,"0"&amp;D406,"00"&amp;D406))&amp;VLOOKUP(E406,Table_PN_ConduitSize[],2,FALSE)&amp;VLOOKUP(F406,Table_PN_ConduitColor[],2,FALSE)&amp;IF(G406&lt;10,"0"&amp;G406,G406)&amp;VLOOKUP(H406,Table_PN_BoxMaterial[],2,FALSE)&amp;IF(I406&lt;&gt;"",VLOOKUP(I406,Table_PN_MountingKit[],2,FALSE)&amp;IF(OR(J406="Yes"),VLOOKUP(F406,Table_PN_BoxColor[],2,FALSE),"")&amp;VLOOKUP(K406,Table_PN_CircuitBreaker[],2,FALSE),""),"")</f>
        <v/>
      </c>
      <c r="N406" s="65"/>
      <c r="O406" s="65"/>
      <c r="P406" s="65"/>
      <c r="Q406" s="65"/>
      <c r="R406" s="65"/>
      <c r="S406" s="170" t="str">
        <f>IFERROR(VLOOKUP(C406,Table_DevicePN[],2,FALSE),"")</f>
        <v/>
      </c>
      <c r="T406" s="66" t="str">
        <f t="shared" si="206"/>
        <v/>
      </c>
      <c r="U406" s="80"/>
      <c r="V406" s="81" t="str">
        <f t="shared" si="207"/>
        <v/>
      </c>
      <c r="W406" s="65" t="str">
        <f t="shared" si="208"/>
        <v/>
      </c>
      <c r="X406" s="65" t="str">
        <f t="shared" si="209"/>
        <v/>
      </c>
      <c r="Y406" s="82" t="str">
        <f t="shared" si="210"/>
        <v/>
      </c>
      <c r="Z406" s="83" t="str">
        <f t="shared" si="211"/>
        <v/>
      </c>
      <c r="AA406" s="65" t="str">
        <f t="shared" si="212"/>
        <v/>
      </c>
      <c r="AB406" s="65" t="str">
        <f t="shared" si="213"/>
        <v/>
      </c>
      <c r="AC406" s="65" t="str">
        <f t="shared" si="214"/>
        <v/>
      </c>
      <c r="AD406" s="84" t="str">
        <f t="shared" si="215"/>
        <v/>
      </c>
      <c r="AE406" s="85" t="str">
        <f t="shared" si="216"/>
        <v/>
      </c>
      <c r="AF406" s="85" t="str">
        <f t="shared" si="217"/>
        <v/>
      </c>
      <c r="AG406" s="86" t="str">
        <f t="shared" si="218"/>
        <v/>
      </c>
      <c r="AH406" s="87" t="str">
        <f t="shared" si="219"/>
        <v/>
      </c>
      <c r="AI406" s="84" t="str">
        <f t="shared" si="220"/>
        <v/>
      </c>
      <c r="AJ406" s="84" t="str">
        <f t="shared" si="221"/>
        <v/>
      </c>
      <c r="AK406" s="88" t="str">
        <f t="shared" si="222"/>
        <v/>
      </c>
      <c r="AL406" s="65" t="str">
        <f t="shared" si="223"/>
        <v/>
      </c>
      <c r="AM406" s="84" t="str">
        <f t="shared" si="224"/>
        <v/>
      </c>
      <c r="AN406" s="85" t="str">
        <f t="shared" si="225"/>
        <v/>
      </c>
      <c r="AO406" s="85" t="str">
        <f t="shared" si="226"/>
        <v/>
      </c>
      <c r="AP406" s="86" t="str">
        <f t="shared" si="227"/>
        <v/>
      </c>
    </row>
    <row r="407" spans="1:42" s="76" customFormat="1" x14ac:dyDescent="0.25">
      <c r="A407" s="78">
        <f t="shared" si="202"/>
        <v>401</v>
      </c>
      <c r="B407" s="79"/>
      <c r="C407" s="79"/>
      <c r="D407" s="61"/>
      <c r="E407" s="180" t="str">
        <f>_xlfn.IFNA(HLOOKUP(TEXT(C407,"#"),Table_Conduit[#All],2,FALSE),"")</f>
        <v/>
      </c>
      <c r="F407" s="63" t="str">
        <f t="shared" si="203"/>
        <v/>
      </c>
      <c r="G407" s="61"/>
      <c r="H407" s="180" t="str">
        <f>_xlfn.IFNA(IF(HLOOKUP(TEXT(C407,"#"),Table_BoxMaterial[#All],2,FALSE)=0,"",HLOOKUP(TEXT(C407,"#"),Table_BoxMaterial[#All],2,FALSE)),"")</f>
        <v/>
      </c>
      <c r="I407" s="183" t="str">
        <f>_xlfn.IFNA(HLOOKUP(TEXT(C407,"#"),Table_MountingKits[#All],2,FALSE),"")</f>
        <v/>
      </c>
      <c r="J407" s="183" t="str">
        <f>_xlfn.IFNA(HLOOKUP(H407,Table_BoxColors[#All],2,FALSE),"")</f>
        <v/>
      </c>
      <c r="K407" s="61" t="str">
        <f t="shared" si="204"/>
        <v/>
      </c>
      <c r="L407" s="64" t="str">
        <f t="shared" si="205"/>
        <v/>
      </c>
      <c r="M407" s="185" t="str">
        <f>_xlfn.IFNA("E-"&amp;VLOOKUP(C407,Table_PN_DeviceType[],2,TRUE),"")&amp;IF(D407&lt;&gt;"",IF(D407&gt;99,D407,IF(D407&gt;9,"0"&amp;D407,"00"&amp;D407))&amp;VLOOKUP(E407,Table_PN_ConduitSize[],2,FALSE)&amp;VLOOKUP(F407,Table_PN_ConduitColor[],2,FALSE)&amp;IF(G407&lt;10,"0"&amp;G407,G407)&amp;VLOOKUP(H407,Table_PN_BoxMaterial[],2,FALSE)&amp;IF(I407&lt;&gt;"",VLOOKUP(I407,Table_PN_MountingKit[],2,FALSE)&amp;IF(OR(J407="Yes"),VLOOKUP(F407,Table_PN_BoxColor[],2,FALSE),"")&amp;VLOOKUP(K407,Table_PN_CircuitBreaker[],2,FALSE),""),"")</f>
        <v/>
      </c>
      <c r="N407" s="65"/>
      <c r="O407" s="65"/>
      <c r="P407" s="65"/>
      <c r="Q407" s="65"/>
      <c r="R407" s="65"/>
      <c r="S407" s="170" t="str">
        <f>IFERROR(VLOOKUP(C407,Table_DevicePN[],2,FALSE),"")</f>
        <v/>
      </c>
      <c r="T407" s="66" t="str">
        <f t="shared" si="206"/>
        <v/>
      </c>
      <c r="U407" s="80"/>
      <c r="V407" s="81" t="str">
        <f t="shared" si="207"/>
        <v/>
      </c>
      <c r="W407" s="65" t="str">
        <f t="shared" si="208"/>
        <v/>
      </c>
      <c r="X407" s="65" t="str">
        <f t="shared" si="209"/>
        <v/>
      </c>
      <c r="Y407" s="82" t="str">
        <f t="shared" si="210"/>
        <v/>
      </c>
      <c r="Z407" s="83" t="str">
        <f t="shared" si="211"/>
        <v/>
      </c>
      <c r="AA407" s="65" t="str">
        <f t="shared" si="212"/>
        <v/>
      </c>
      <c r="AB407" s="65" t="str">
        <f t="shared" si="213"/>
        <v/>
      </c>
      <c r="AC407" s="65" t="str">
        <f t="shared" si="214"/>
        <v/>
      </c>
      <c r="AD407" s="84" t="str">
        <f t="shared" si="215"/>
        <v/>
      </c>
      <c r="AE407" s="85" t="str">
        <f t="shared" si="216"/>
        <v/>
      </c>
      <c r="AF407" s="85" t="str">
        <f t="shared" si="217"/>
        <v/>
      </c>
      <c r="AG407" s="86" t="str">
        <f t="shared" si="218"/>
        <v/>
      </c>
      <c r="AH407" s="87" t="str">
        <f t="shared" si="219"/>
        <v/>
      </c>
      <c r="AI407" s="84" t="str">
        <f t="shared" si="220"/>
        <v/>
      </c>
      <c r="AJ407" s="84" t="str">
        <f t="shared" si="221"/>
        <v/>
      </c>
      <c r="AK407" s="88" t="str">
        <f t="shared" si="222"/>
        <v/>
      </c>
      <c r="AL407" s="65" t="str">
        <f t="shared" si="223"/>
        <v/>
      </c>
      <c r="AM407" s="84" t="str">
        <f t="shared" si="224"/>
        <v/>
      </c>
      <c r="AN407" s="85" t="str">
        <f t="shared" si="225"/>
        <v/>
      </c>
      <c r="AO407" s="85" t="str">
        <f t="shared" si="226"/>
        <v/>
      </c>
      <c r="AP407" s="86" t="str">
        <f t="shared" si="227"/>
        <v/>
      </c>
    </row>
    <row r="408" spans="1:42" s="76" customFormat="1" x14ac:dyDescent="0.25">
      <c r="A408" s="78">
        <f t="shared" si="202"/>
        <v>402</v>
      </c>
      <c r="B408" s="79"/>
      <c r="C408" s="79"/>
      <c r="D408" s="61"/>
      <c r="E408" s="180" t="str">
        <f>_xlfn.IFNA(HLOOKUP(TEXT(C408,"#"),Table_Conduit[#All],2,FALSE),"")</f>
        <v/>
      </c>
      <c r="F408" s="63" t="str">
        <f t="shared" si="203"/>
        <v/>
      </c>
      <c r="G408" s="61"/>
      <c r="H408" s="180" t="str">
        <f>_xlfn.IFNA(IF(HLOOKUP(TEXT(C408,"#"),Table_BoxMaterial[#All],2,FALSE)=0,"",HLOOKUP(TEXT(C408,"#"),Table_BoxMaterial[#All],2,FALSE)),"")</f>
        <v/>
      </c>
      <c r="I408" s="183" t="str">
        <f>_xlfn.IFNA(HLOOKUP(TEXT(C408,"#"),Table_MountingKits[#All],2,FALSE),"")</f>
        <v/>
      </c>
      <c r="J408" s="183" t="str">
        <f>_xlfn.IFNA(HLOOKUP(H408,Table_BoxColors[#All],2,FALSE),"")</f>
        <v/>
      </c>
      <c r="K408" s="61" t="str">
        <f t="shared" si="204"/>
        <v/>
      </c>
      <c r="L408" s="64" t="str">
        <f t="shared" si="205"/>
        <v/>
      </c>
      <c r="M408" s="185" t="str">
        <f>_xlfn.IFNA("E-"&amp;VLOOKUP(C408,Table_PN_DeviceType[],2,TRUE),"")&amp;IF(D408&lt;&gt;"",IF(D408&gt;99,D408,IF(D408&gt;9,"0"&amp;D408,"00"&amp;D408))&amp;VLOOKUP(E408,Table_PN_ConduitSize[],2,FALSE)&amp;VLOOKUP(F408,Table_PN_ConduitColor[],2,FALSE)&amp;IF(G408&lt;10,"0"&amp;G408,G408)&amp;VLOOKUP(H408,Table_PN_BoxMaterial[],2,FALSE)&amp;IF(I408&lt;&gt;"",VLOOKUP(I408,Table_PN_MountingKit[],2,FALSE)&amp;IF(OR(J408="Yes"),VLOOKUP(F408,Table_PN_BoxColor[],2,FALSE),"")&amp;VLOOKUP(K408,Table_PN_CircuitBreaker[],2,FALSE),""),"")</f>
        <v/>
      </c>
      <c r="N408" s="65"/>
      <c r="O408" s="65"/>
      <c r="P408" s="65"/>
      <c r="Q408" s="65"/>
      <c r="R408" s="65"/>
      <c r="S408" s="170" t="str">
        <f>IFERROR(VLOOKUP(C408,Table_DevicePN[],2,FALSE),"")</f>
        <v/>
      </c>
      <c r="T408" s="66" t="str">
        <f t="shared" si="206"/>
        <v/>
      </c>
      <c r="U408" s="80"/>
      <c r="V408" s="81" t="str">
        <f t="shared" si="207"/>
        <v/>
      </c>
      <c r="W408" s="65" t="str">
        <f t="shared" si="208"/>
        <v/>
      </c>
      <c r="X408" s="65" t="str">
        <f t="shared" si="209"/>
        <v/>
      </c>
      <c r="Y408" s="82" t="str">
        <f t="shared" si="210"/>
        <v/>
      </c>
      <c r="Z408" s="83" t="str">
        <f t="shared" si="211"/>
        <v/>
      </c>
      <c r="AA408" s="65" t="str">
        <f t="shared" si="212"/>
        <v/>
      </c>
      <c r="AB408" s="65" t="str">
        <f t="shared" si="213"/>
        <v/>
      </c>
      <c r="AC408" s="65" t="str">
        <f t="shared" si="214"/>
        <v/>
      </c>
      <c r="AD408" s="84" t="str">
        <f t="shared" si="215"/>
        <v/>
      </c>
      <c r="AE408" s="85" t="str">
        <f t="shared" si="216"/>
        <v/>
      </c>
      <c r="AF408" s="85" t="str">
        <f t="shared" si="217"/>
        <v/>
      </c>
      <c r="AG408" s="86" t="str">
        <f t="shared" si="218"/>
        <v/>
      </c>
      <c r="AH408" s="87" t="str">
        <f t="shared" si="219"/>
        <v/>
      </c>
      <c r="AI408" s="84" t="str">
        <f t="shared" si="220"/>
        <v/>
      </c>
      <c r="AJ408" s="84" t="str">
        <f t="shared" si="221"/>
        <v/>
      </c>
      <c r="AK408" s="88" t="str">
        <f t="shared" si="222"/>
        <v/>
      </c>
      <c r="AL408" s="65" t="str">
        <f t="shared" si="223"/>
        <v/>
      </c>
      <c r="AM408" s="84" t="str">
        <f t="shared" si="224"/>
        <v/>
      </c>
      <c r="AN408" s="85" t="str">
        <f t="shared" si="225"/>
        <v/>
      </c>
      <c r="AO408" s="85" t="str">
        <f t="shared" si="226"/>
        <v/>
      </c>
      <c r="AP408" s="86" t="str">
        <f t="shared" si="227"/>
        <v/>
      </c>
    </row>
    <row r="409" spans="1:42" s="76" customFormat="1" x14ac:dyDescent="0.25">
      <c r="A409" s="78">
        <f t="shared" si="202"/>
        <v>403</v>
      </c>
      <c r="B409" s="79"/>
      <c r="C409" s="79"/>
      <c r="D409" s="61"/>
      <c r="E409" s="180" t="str">
        <f>_xlfn.IFNA(HLOOKUP(TEXT(C409,"#"),Table_Conduit[#All],2,FALSE),"")</f>
        <v/>
      </c>
      <c r="F409" s="63" t="str">
        <f t="shared" si="203"/>
        <v/>
      </c>
      <c r="G409" s="61"/>
      <c r="H409" s="180" t="str">
        <f>_xlfn.IFNA(IF(HLOOKUP(TEXT(C409,"#"),Table_BoxMaterial[#All],2,FALSE)=0,"",HLOOKUP(TEXT(C409,"#"),Table_BoxMaterial[#All],2,FALSE)),"")</f>
        <v/>
      </c>
      <c r="I409" s="183" t="str">
        <f>_xlfn.IFNA(HLOOKUP(TEXT(C409,"#"),Table_MountingKits[#All],2,FALSE),"")</f>
        <v/>
      </c>
      <c r="J409" s="183" t="str">
        <f>_xlfn.IFNA(HLOOKUP(H409,Table_BoxColors[#All],2,FALSE),"")</f>
        <v/>
      </c>
      <c r="K409" s="61" t="str">
        <f t="shared" si="204"/>
        <v/>
      </c>
      <c r="L409" s="64" t="str">
        <f t="shared" si="205"/>
        <v/>
      </c>
      <c r="M409" s="185" t="str">
        <f>_xlfn.IFNA("E-"&amp;VLOOKUP(C409,Table_PN_DeviceType[],2,TRUE),"")&amp;IF(D409&lt;&gt;"",IF(D409&gt;99,D409,IF(D409&gt;9,"0"&amp;D409,"00"&amp;D409))&amp;VLOOKUP(E409,Table_PN_ConduitSize[],2,FALSE)&amp;VLOOKUP(F409,Table_PN_ConduitColor[],2,FALSE)&amp;IF(G409&lt;10,"0"&amp;G409,G409)&amp;VLOOKUP(H409,Table_PN_BoxMaterial[],2,FALSE)&amp;IF(I409&lt;&gt;"",VLOOKUP(I409,Table_PN_MountingKit[],2,FALSE)&amp;IF(OR(J409="Yes"),VLOOKUP(F409,Table_PN_BoxColor[],2,FALSE),"")&amp;VLOOKUP(K409,Table_PN_CircuitBreaker[],2,FALSE),""),"")</f>
        <v/>
      </c>
      <c r="N409" s="65"/>
      <c r="O409" s="65"/>
      <c r="P409" s="65"/>
      <c r="Q409" s="65"/>
      <c r="R409" s="65"/>
      <c r="S409" s="170" t="str">
        <f>IFERROR(VLOOKUP(C409,Table_DevicePN[],2,FALSE),"")</f>
        <v/>
      </c>
      <c r="T409" s="66" t="str">
        <f t="shared" si="206"/>
        <v/>
      </c>
      <c r="U409" s="80"/>
      <c r="V409" s="81" t="str">
        <f t="shared" si="207"/>
        <v/>
      </c>
      <c r="W409" s="65" t="str">
        <f t="shared" si="208"/>
        <v/>
      </c>
      <c r="X409" s="65" t="str">
        <f t="shared" si="209"/>
        <v/>
      </c>
      <c r="Y409" s="82" t="str">
        <f t="shared" si="210"/>
        <v/>
      </c>
      <c r="Z409" s="83" t="str">
        <f t="shared" si="211"/>
        <v/>
      </c>
      <c r="AA409" s="65" t="str">
        <f t="shared" si="212"/>
        <v/>
      </c>
      <c r="AB409" s="65" t="str">
        <f t="shared" si="213"/>
        <v/>
      </c>
      <c r="AC409" s="65" t="str">
        <f t="shared" si="214"/>
        <v/>
      </c>
      <c r="AD409" s="84" t="str">
        <f t="shared" si="215"/>
        <v/>
      </c>
      <c r="AE409" s="85" t="str">
        <f t="shared" si="216"/>
        <v/>
      </c>
      <c r="AF409" s="85" t="str">
        <f t="shared" si="217"/>
        <v/>
      </c>
      <c r="AG409" s="86" t="str">
        <f t="shared" si="218"/>
        <v/>
      </c>
      <c r="AH409" s="87" t="str">
        <f t="shared" si="219"/>
        <v/>
      </c>
      <c r="AI409" s="84" t="str">
        <f t="shared" si="220"/>
        <v/>
      </c>
      <c r="AJ409" s="84" t="str">
        <f t="shared" si="221"/>
        <v/>
      </c>
      <c r="AK409" s="88" t="str">
        <f t="shared" si="222"/>
        <v/>
      </c>
      <c r="AL409" s="65" t="str">
        <f t="shared" si="223"/>
        <v/>
      </c>
      <c r="AM409" s="84" t="str">
        <f t="shared" si="224"/>
        <v/>
      </c>
      <c r="AN409" s="85" t="str">
        <f t="shared" si="225"/>
        <v/>
      </c>
      <c r="AO409" s="85" t="str">
        <f t="shared" si="226"/>
        <v/>
      </c>
      <c r="AP409" s="86" t="str">
        <f t="shared" si="227"/>
        <v/>
      </c>
    </row>
    <row r="410" spans="1:42" s="76" customFormat="1" x14ac:dyDescent="0.25">
      <c r="A410" s="78">
        <f t="shared" si="202"/>
        <v>404</v>
      </c>
      <c r="B410" s="79"/>
      <c r="C410" s="79"/>
      <c r="D410" s="61"/>
      <c r="E410" s="180" t="str">
        <f>_xlfn.IFNA(HLOOKUP(TEXT(C410,"#"),Table_Conduit[#All],2,FALSE),"")</f>
        <v/>
      </c>
      <c r="F410" s="63" t="str">
        <f t="shared" si="203"/>
        <v/>
      </c>
      <c r="G410" s="61"/>
      <c r="H410" s="180" t="str">
        <f>_xlfn.IFNA(IF(HLOOKUP(TEXT(C410,"#"),Table_BoxMaterial[#All],2,FALSE)=0,"",HLOOKUP(TEXT(C410,"#"),Table_BoxMaterial[#All],2,FALSE)),"")</f>
        <v/>
      </c>
      <c r="I410" s="183" t="str">
        <f>_xlfn.IFNA(HLOOKUP(TEXT(C410,"#"),Table_MountingKits[#All],2,FALSE),"")</f>
        <v/>
      </c>
      <c r="J410" s="183" t="str">
        <f>_xlfn.IFNA(HLOOKUP(H410,Table_BoxColors[#All],2,FALSE),"")</f>
        <v/>
      </c>
      <c r="K410" s="61" t="str">
        <f t="shared" si="204"/>
        <v/>
      </c>
      <c r="L410" s="64" t="str">
        <f t="shared" si="205"/>
        <v/>
      </c>
      <c r="M410" s="185" t="str">
        <f>_xlfn.IFNA("E-"&amp;VLOOKUP(C410,Table_PN_DeviceType[],2,TRUE),"")&amp;IF(D410&lt;&gt;"",IF(D410&gt;99,D410,IF(D410&gt;9,"0"&amp;D410,"00"&amp;D410))&amp;VLOOKUP(E410,Table_PN_ConduitSize[],2,FALSE)&amp;VLOOKUP(F410,Table_PN_ConduitColor[],2,FALSE)&amp;IF(G410&lt;10,"0"&amp;G410,G410)&amp;VLOOKUP(H410,Table_PN_BoxMaterial[],2,FALSE)&amp;IF(I410&lt;&gt;"",VLOOKUP(I410,Table_PN_MountingKit[],2,FALSE)&amp;IF(OR(J410="Yes"),VLOOKUP(F410,Table_PN_BoxColor[],2,FALSE),"")&amp;VLOOKUP(K410,Table_PN_CircuitBreaker[],2,FALSE),""),"")</f>
        <v/>
      </c>
      <c r="N410" s="65"/>
      <c r="O410" s="65"/>
      <c r="P410" s="65"/>
      <c r="Q410" s="65"/>
      <c r="R410" s="65"/>
      <c r="S410" s="170" t="str">
        <f>IFERROR(VLOOKUP(C410,Table_DevicePN[],2,FALSE),"")</f>
        <v/>
      </c>
      <c r="T410" s="66" t="str">
        <f t="shared" si="206"/>
        <v/>
      </c>
      <c r="U410" s="80"/>
      <c r="V410" s="81" t="str">
        <f t="shared" si="207"/>
        <v/>
      </c>
      <c r="W410" s="65" t="str">
        <f t="shared" si="208"/>
        <v/>
      </c>
      <c r="X410" s="65" t="str">
        <f t="shared" si="209"/>
        <v/>
      </c>
      <c r="Y410" s="82" t="str">
        <f t="shared" si="210"/>
        <v/>
      </c>
      <c r="Z410" s="83" t="str">
        <f t="shared" si="211"/>
        <v/>
      </c>
      <c r="AA410" s="65" t="str">
        <f t="shared" si="212"/>
        <v/>
      </c>
      <c r="AB410" s="65" t="str">
        <f t="shared" si="213"/>
        <v/>
      </c>
      <c r="AC410" s="65" t="str">
        <f t="shared" si="214"/>
        <v/>
      </c>
      <c r="AD410" s="84" t="str">
        <f t="shared" si="215"/>
        <v/>
      </c>
      <c r="AE410" s="85" t="str">
        <f t="shared" si="216"/>
        <v/>
      </c>
      <c r="AF410" s="85" t="str">
        <f t="shared" si="217"/>
        <v/>
      </c>
      <c r="AG410" s="86" t="str">
        <f t="shared" si="218"/>
        <v/>
      </c>
      <c r="AH410" s="87" t="str">
        <f t="shared" si="219"/>
        <v/>
      </c>
      <c r="AI410" s="84" t="str">
        <f t="shared" si="220"/>
        <v/>
      </c>
      <c r="AJ410" s="84" t="str">
        <f t="shared" si="221"/>
        <v/>
      </c>
      <c r="AK410" s="88" t="str">
        <f t="shared" si="222"/>
        <v/>
      </c>
      <c r="AL410" s="65" t="str">
        <f t="shared" si="223"/>
        <v/>
      </c>
      <c r="AM410" s="84" t="str">
        <f t="shared" si="224"/>
        <v/>
      </c>
      <c r="AN410" s="85" t="str">
        <f t="shared" si="225"/>
        <v/>
      </c>
      <c r="AO410" s="85" t="str">
        <f t="shared" si="226"/>
        <v/>
      </c>
      <c r="AP410" s="86" t="str">
        <f t="shared" si="227"/>
        <v/>
      </c>
    </row>
    <row r="411" spans="1:42" s="76" customFormat="1" x14ac:dyDescent="0.25">
      <c r="A411" s="78">
        <f t="shared" si="202"/>
        <v>405</v>
      </c>
      <c r="B411" s="79"/>
      <c r="C411" s="79"/>
      <c r="D411" s="61"/>
      <c r="E411" s="180" t="str">
        <f>_xlfn.IFNA(HLOOKUP(TEXT(C411,"#"),Table_Conduit[#All],2,FALSE),"")</f>
        <v/>
      </c>
      <c r="F411" s="63" t="str">
        <f t="shared" si="203"/>
        <v/>
      </c>
      <c r="G411" s="61"/>
      <c r="H411" s="180" t="str">
        <f>_xlfn.IFNA(IF(HLOOKUP(TEXT(C411,"#"),Table_BoxMaterial[#All],2,FALSE)=0,"",HLOOKUP(TEXT(C411,"#"),Table_BoxMaterial[#All],2,FALSE)),"")</f>
        <v/>
      </c>
      <c r="I411" s="183" t="str">
        <f>_xlfn.IFNA(HLOOKUP(TEXT(C411,"#"),Table_MountingKits[#All],2,FALSE),"")</f>
        <v/>
      </c>
      <c r="J411" s="183" t="str">
        <f>_xlfn.IFNA(HLOOKUP(H411,Table_BoxColors[#All],2,FALSE),"")</f>
        <v/>
      </c>
      <c r="K411" s="61" t="str">
        <f t="shared" si="204"/>
        <v/>
      </c>
      <c r="L411" s="64" t="str">
        <f t="shared" si="205"/>
        <v/>
      </c>
      <c r="M411" s="185" t="str">
        <f>_xlfn.IFNA("E-"&amp;VLOOKUP(C411,Table_PN_DeviceType[],2,TRUE),"")&amp;IF(D411&lt;&gt;"",IF(D411&gt;99,D411,IF(D411&gt;9,"0"&amp;D411,"00"&amp;D411))&amp;VLOOKUP(E411,Table_PN_ConduitSize[],2,FALSE)&amp;VLOOKUP(F411,Table_PN_ConduitColor[],2,FALSE)&amp;IF(G411&lt;10,"0"&amp;G411,G411)&amp;VLOOKUP(H411,Table_PN_BoxMaterial[],2,FALSE)&amp;IF(I411&lt;&gt;"",VLOOKUP(I411,Table_PN_MountingKit[],2,FALSE)&amp;IF(OR(J411="Yes"),VLOOKUP(F411,Table_PN_BoxColor[],2,FALSE),"")&amp;VLOOKUP(K411,Table_PN_CircuitBreaker[],2,FALSE),""),"")</f>
        <v/>
      </c>
      <c r="N411" s="65"/>
      <c r="O411" s="65"/>
      <c r="P411" s="65"/>
      <c r="Q411" s="65"/>
      <c r="R411" s="65"/>
      <c r="S411" s="170" t="str">
        <f>IFERROR(VLOOKUP(C411,Table_DevicePN[],2,FALSE),"")</f>
        <v/>
      </c>
      <c r="T411" s="66" t="str">
        <f t="shared" si="206"/>
        <v/>
      </c>
      <c r="U411" s="80"/>
      <c r="V411" s="81" t="str">
        <f t="shared" si="207"/>
        <v/>
      </c>
      <c r="W411" s="65" t="str">
        <f t="shared" si="208"/>
        <v/>
      </c>
      <c r="X411" s="65" t="str">
        <f t="shared" si="209"/>
        <v/>
      </c>
      <c r="Y411" s="82" t="str">
        <f t="shared" si="210"/>
        <v/>
      </c>
      <c r="Z411" s="83" t="str">
        <f t="shared" si="211"/>
        <v/>
      </c>
      <c r="AA411" s="65" t="str">
        <f t="shared" si="212"/>
        <v/>
      </c>
      <c r="AB411" s="65" t="str">
        <f t="shared" si="213"/>
        <v/>
      </c>
      <c r="AC411" s="65" t="str">
        <f t="shared" si="214"/>
        <v/>
      </c>
      <c r="AD411" s="84" t="str">
        <f t="shared" si="215"/>
        <v/>
      </c>
      <c r="AE411" s="85" t="str">
        <f t="shared" si="216"/>
        <v/>
      </c>
      <c r="AF411" s="85" t="str">
        <f t="shared" si="217"/>
        <v/>
      </c>
      <c r="AG411" s="86" t="str">
        <f t="shared" si="218"/>
        <v/>
      </c>
      <c r="AH411" s="87" t="str">
        <f t="shared" si="219"/>
        <v/>
      </c>
      <c r="AI411" s="84" t="str">
        <f t="shared" si="220"/>
        <v/>
      </c>
      <c r="AJ411" s="84" t="str">
        <f t="shared" si="221"/>
        <v/>
      </c>
      <c r="AK411" s="88" t="str">
        <f t="shared" si="222"/>
        <v/>
      </c>
      <c r="AL411" s="65" t="str">
        <f t="shared" si="223"/>
        <v/>
      </c>
      <c r="AM411" s="84" t="str">
        <f t="shared" si="224"/>
        <v/>
      </c>
      <c r="AN411" s="85" t="str">
        <f t="shared" si="225"/>
        <v/>
      </c>
      <c r="AO411" s="85" t="str">
        <f t="shared" si="226"/>
        <v/>
      </c>
      <c r="AP411" s="86" t="str">
        <f t="shared" si="227"/>
        <v/>
      </c>
    </row>
    <row r="412" spans="1:42" s="76" customFormat="1" x14ac:dyDescent="0.25">
      <c r="A412" s="78">
        <f t="shared" si="202"/>
        <v>406</v>
      </c>
      <c r="B412" s="79"/>
      <c r="C412" s="79"/>
      <c r="D412" s="61"/>
      <c r="E412" s="180" t="str">
        <f>_xlfn.IFNA(HLOOKUP(TEXT(C412,"#"),Table_Conduit[#All],2,FALSE),"")</f>
        <v/>
      </c>
      <c r="F412" s="63" t="str">
        <f t="shared" si="203"/>
        <v/>
      </c>
      <c r="G412" s="61"/>
      <c r="H412" s="180" t="str">
        <f>_xlfn.IFNA(IF(HLOOKUP(TEXT(C412,"#"),Table_BoxMaterial[#All],2,FALSE)=0,"",HLOOKUP(TEXT(C412,"#"),Table_BoxMaterial[#All],2,FALSE)),"")</f>
        <v/>
      </c>
      <c r="I412" s="183" t="str">
        <f>_xlfn.IFNA(HLOOKUP(TEXT(C412,"#"),Table_MountingKits[#All],2,FALSE),"")</f>
        <v/>
      </c>
      <c r="J412" s="183" t="str">
        <f>_xlfn.IFNA(HLOOKUP(H412,Table_BoxColors[#All],2,FALSE),"")</f>
        <v/>
      </c>
      <c r="K412" s="61" t="str">
        <f t="shared" si="204"/>
        <v/>
      </c>
      <c r="L412" s="64" t="str">
        <f t="shared" si="205"/>
        <v/>
      </c>
      <c r="M412" s="185" t="str">
        <f>_xlfn.IFNA("E-"&amp;VLOOKUP(C412,Table_PN_DeviceType[],2,TRUE),"")&amp;IF(D412&lt;&gt;"",IF(D412&gt;99,D412,IF(D412&gt;9,"0"&amp;D412,"00"&amp;D412))&amp;VLOOKUP(E412,Table_PN_ConduitSize[],2,FALSE)&amp;VLOOKUP(F412,Table_PN_ConduitColor[],2,FALSE)&amp;IF(G412&lt;10,"0"&amp;G412,G412)&amp;VLOOKUP(H412,Table_PN_BoxMaterial[],2,FALSE)&amp;IF(I412&lt;&gt;"",VLOOKUP(I412,Table_PN_MountingKit[],2,FALSE)&amp;IF(OR(J412="Yes"),VLOOKUP(F412,Table_PN_BoxColor[],2,FALSE),"")&amp;VLOOKUP(K412,Table_PN_CircuitBreaker[],2,FALSE),""),"")</f>
        <v/>
      </c>
      <c r="N412" s="65"/>
      <c r="O412" s="65"/>
      <c r="P412" s="65"/>
      <c r="Q412" s="65"/>
      <c r="R412" s="65"/>
      <c r="S412" s="170" t="str">
        <f>IFERROR(VLOOKUP(C412,Table_DevicePN[],2,FALSE),"")</f>
        <v/>
      </c>
      <c r="T412" s="66" t="str">
        <f t="shared" si="206"/>
        <v/>
      </c>
      <c r="U412" s="80"/>
      <c r="V412" s="81" t="str">
        <f t="shared" si="207"/>
        <v/>
      </c>
      <c r="W412" s="65" t="str">
        <f t="shared" si="208"/>
        <v/>
      </c>
      <c r="X412" s="65" t="str">
        <f t="shared" si="209"/>
        <v/>
      </c>
      <c r="Y412" s="82" t="str">
        <f t="shared" si="210"/>
        <v/>
      </c>
      <c r="Z412" s="83" t="str">
        <f t="shared" si="211"/>
        <v/>
      </c>
      <c r="AA412" s="65" t="str">
        <f t="shared" si="212"/>
        <v/>
      </c>
      <c r="AB412" s="65" t="str">
        <f t="shared" si="213"/>
        <v/>
      </c>
      <c r="AC412" s="65" t="str">
        <f t="shared" si="214"/>
        <v/>
      </c>
      <c r="AD412" s="84" t="str">
        <f t="shared" si="215"/>
        <v/>
      </c>
      <c r="AE412" s="85" t="str">
        <f t="shared" si="216"/>
        <v/>
      </c>
      <c r="AF412" s="85" t="str">
        <f t="shared" si="217"/>
        <v/>
      </c>
      <c r="AG412" s="86" t="str">
        <f t="shared" si="218"/>
        <v/>
      </c>
      <c r="AH412" s="87" t="str">
        <f t="shared" si="219"/>
        <v/>
      </c>
      <c r="AI412" s="84" t="str">
        <f t="shared" si="220"/>
        <v/>
      </c>
      <c r="AJ412" s="84" t="str">
        <f t="shared" si="221"/>
        <v/>
      </c>
      <c r="AK412" s="88" t="str">
        <f t="shared" si="222"/>
        <v/>
      </c>
      <c r="AL412" s="65" t="str">
        <f t="shared" si="223"/>
        <v/>
      </c>
      <c r="AM412" s="84" t="str">
        <f t="shared" si="224"/>
        <v/>
      </c>
      <c r="AN412" s="85" t="str">
        <f t="shared" si="225"/>
        <v/>
      </c>
      <c r="AO412" s="85" t="str">
        <f t="shared" si="226"/>
        <v/>
      </c>
      <c r="AP412" s="86" t="str">
        <f t="shared" si="227"/>
        <v/>
      </c>
    </row>
    <row r="413" spans="1:42" s="76" customFormat="1" x14ac:dyDescent="0.25">
      <c r="A413" s="78">
        <f t="shared" si="202"/>
        <v>407</v>
      </c>
      <c r="B413" s="79"/>
      <c r="C413" s="79"/>
      <c r="D413" s="61"/>
      <c r="E413" s="180" t="str">
        <f>_xlfn.IFNA(HLOOKUP(TEXT(C413,"#"),Table_Conduit[#All],2,FALSE),"")</f>
        <v/>
      </c>
      <c r="F413" s="63" t="str">
        <f t="shared" si="203"/>
        <v/>
      </c>
      <c r="G413" s="61"/>
      <c r="H413" s="180" t="str">
        <f>_xlfn.IFNA(IF(HLOOKUP(TEXT(C413,"#"),Table_BoxMaterial[#All],2,FALSE)=0,"",HLOOKUP(TEXT(C413,"#"),Table_BoxMaterial[#All],2,FALSE)),"")</f>
        <v/>
      </c>
      <c r="I413" s="183" t="str">
        <f>_xlfn.IFNA(HLOOKUP(TEXT(C413,"#"),Table_MountingKits[#All],2,FALSE),"")</f>
        <v/>
      </c>
      <c r="J413" s="183" t="str">
        <f>_xlfn.IFNA(HLOOKUP(H413,Table_BoxColors[#All],2,FALSE),"")</f>
        <v/>
      </c>
      <c r="K413" s="61" t="str">
        <f t="shared" si="204"/>
        <v/>
      </c>
      <c r="L413" s="64" t="str">
        <f t="shared" si="205"/>
        <v/>
      </c>
      <c r="M413" s="185" t="str">
        <f>_xlfn.IFNA("E-"&amp;VLOOKUP(C413,Table_PN_DeviceType[],2,TRUE),"")&amp;IF(D413&lt;&gt;"",IF(D413&gt;99,D413,IF(D413&gt;9,"0"&amp;D413,"00"&amp;D413))&amp;VLOOKUP(E413,Table_PN_ConduitSize[],2,FALSE)&amp;VLOOKUP(F413,Table_PN_ConduitColor[],2,FALSE)&amp;IF(G413&lt;10,"0"&amp;G413,G413)&amp;VLOOKUP(H413,Table_PN_BoxMaterial[],2,FALSE)&amp;IF(I413&lt;&gt;"",VLOOKUP(I413,Table_PN_MountingKit[],2,FALSE)&amp;IF(OR(J413="Yes"),VLOOKUP(F413,Table_PN_BoxColor[],2,FALSE),"")&amp;VLOOKUP(K413,Table_PN_CircuitBreaker[],2,FALSE),""),"")</f>
        <v/>
      </c>
      <c r="N413" s="65"/>
      <c r="O413" s="65"/>
      <c r="P413" s="65"/>
      <c r="Q413" s="65"/>
      <c r="R413" s="65"/>
      <c r="S413" s="170" t="str">
        <f>IFERROR(VLOOKUP(C413,Table_DevicePN[],2,FALSE),"")</f>
        <v/>
      </c>
      <c r="T413" s="66" t="str">
        <f t="shared" si="206"/>
        <v/>
      </c>
      <c r="U413" s="80"/>
      <c r="V413" s="81" t="str">
        <f t="shared" si="207"/>
        <v/>
      </c>
      <c r="W413" s="65" t="str">
        <f t="shared" si="208"/>
        <v/>
      </c>
      <c r="X413" s="65" t="str">
        <f t="shared" si="209"/>
        <v/>
      </c>
      <c r="Y413" s="82" t="str">
        <f t="shared" si="210"/>
        <v/>
      </c>
      <c r="Z413" s="83" t="str">
        <f t="shared" si="211"/>
        <v/>
      </c>
      <c r="AA413" s="65" t="str">
        <f t="shared" si="212"/>
        <v/>
      </c>
      <c r="AB413" s="65" t="str">
        <f t="shared" si="213"/>
        <v/>
      </c>
      <c r="AC413" s="65" t="str">
        <f t="shared" si="214"/>
        <v/>
      </c>
      <c r="AD413" s="84" t="str">
        <f t="shared" si="215"/>
        <v/>
      </c>
      <c r="AE413" s="85" t="str">
        <f t="shared" si="216"/>
        <v/>
      </c>
      <c r="AF413" s="85" t="str">
        <f t="shared" si="217"/>
        <v/>
      </c>
      <c r="AG413" s="86" t="str">
        <f t="shared" si="218"/>
        <v/>
      </c>
      <c r="AH413" s="87" t="str">
        <f t="shared" si="219"/>
        <v/>
      </c>
      <c r="AI413" s="84" t="str">
        <f t="shared" si="220"/>
        <v/>
      </c>
      <c r="AJ413" s="84" t="str">
        <f t="shared" si="221"/>
        <v/>
      </c>
      <c r="AK413" s="88" t="str">
        <f t="shared" si="222"/>
        <v/>
      </c>
      <c r="AL413" s="65" t="str">
        <f t="shared" si="223"/>
        <v/>
      </c>
      <c r="AM413" s="84" t="str">
        <f t="shared" si="224"/>
        <v/>
      </c>
      <c r="AN413" s="85" t="str">
        <f t="shared" si="225"/>
        <v/>
      </c>
      <c r="AO413" s="85" t="str">
        <f t="shared" si="226"/>
        <v/>
      </c>
      <c r="AP413" s="86" t="str">
        <f t="shared" si="227"/>
        <v/>
      </c>
    </row>
    <row r="414" spans="1:42" s="76" customFormat="1" x14ac:dyDescent="0.25">
      <c r="A414" s="78">
        <f t="shared" si="202"/>
        <v>408</v>
      </c>
      <c r="B414" s="79"/>
      <c r="C414" s="79"/>
      <c r="D414" s="61"/>
      <c r="E414" s="180" t="str">
        <f>_xlfn.IFNA(HLOOKUP(TEXT(C414,"#"),Table_Conduit[#All],2,FALSE),"")</f>
        <v/>
      </c>
      <c r="F414" s="63" t="str">
        <f t="shared" si="203"/>
        <v/>
      </c>
      <c r="G414" s="61"/>
      <c r="H414" s="180" t="str">
        <f>_xlfn.IFNA(IF(HLOOKUP(TEXT(C414,"#"),Table_BoxMaterial[#All],2,FALSE)=0,"",HLOOKUP(TEXT(C414,"#"),Table_BoxMaterial[#All],2,FALSE)),"")</f>
        <v/>
      </c>
      <c r="I414" s="183" t="str">
        <f>_xlfn.IFNA(HLOOKUP(TEXT(C414,"#"),Table_MountingKits[#All],2,FALSE),"")</f>
        <v/>
      </c>
      <c r="J414" s="183" t="str">
        <f>_xlfn.IFNA(HLOOKUP(H414,Table_BoxColors[#All],2,FALSE),"")</f>
        <v/>
      </c>
      <c r="K414" s="61" t="str">
        <f t="shared" si="204"/>
        <v/>
      </c>
      <c r="L414" s="64" t="str">
        <f t="shared" si="205"/>
        <v/>
      </c>
      <c r="M414" s="185" t="str">
        <f>_xlfn.IFNA("E-"&amp;VLOOKUP(C414,Table_PN_DeviceType[],2,TRUE),"")&amp;IF(D414&lt;&gt;"",IF(D414&gt;99,D414,IF(D414&gt;9,"0"&amp;D414,"00"&amp;D414))&amp;VLOOKUP(E414,Table_PN_ConduitSize[],2,FALSE)&amp;VLOOKUP(F414,Table_PN_ConduitColor[],2,FALSE)&amp;IF(G414&lt;10,"0"&amp;G414,G414)&amp;VLOOKUP(H414,Table_PN_BoxMaterial[],2,FALSE)&amp;IF(I414&lt;&gt;"",VLOOKUP(I414,Table_PN_MountingKit[],2,FALSE)&amp;IF(OR(J414="Yes"),VLOOKUP(F414,Table_PN_BoxColor[],2,FALSE),"")&amp;VLOOKUP(K414,Table_PN_CircuitBreaker[],2,FALSE),""),"")</f>
        <v/>
      </c>
      <c r="N414" s="65"/>
      <c r="O414" s="65"/>
      <c r="P414" s="65"/>
      <c r="Q414" s="65"/>
      <c r="R414" s="65"/>
      <c r="S414" s="170" t="str">
        <f>IFERROR(VLOOKUP(C414,Table_DevicePN[],2,FALSE),"")</f>
        <v/>
      </c>
      <c r="T414" s="66" t="str">
        <f t="shared" si="206"/>
        <v/>
      </c>
      <c r="U414" s="80"/>
      <c r="V414" s="81" t="str">
        <f t="shared" si="207"/>
        <v/>
      </c>
      <c r="W414" s="65" t="str">
        <f t="shared" si="208"/>
        <v/>
      </c>
      <c r="X414" s="65" t="str">
        <f t="shared" si="209"/>
        <v/>
      </c>
      <c r="Y414" s="82" t="str">
        <f t="shared" si="210"/>
        <v/>
      </c>
      <c r="Z414" s="83" t="str">
        <f t="shared" si="211"/>
        <v/>
      </c>
      <c r="AA414" s="65" t="str">
        <f t="shared" si="212"/>
        <v/>
      </c>
      <c r="AB414" s="65" t="str">
        <f t="shared" si="213"/>
        <v/>
      </c>
      <c r="AC414" s="65" t="str">
        <f t="shared" si="214"/>
        <v/>
      </c>
      <c r="AD414" s="84" t="str">
        <f t="shared" si="215"/>
        <v/>
      </c>
      <c r="AE414" s="85" t="str">
        <f t="shared" si="216"/>
        <v/>
      </c>
      <c r="AF414" s="85" t="str">
        <f t="shared" si="217"/>
        <v/>
      </c>
      <c r="AG414" s="86" t="str">
        <f t="shared" si="218"/>
        <v/>
      </c>
      <c r="AH414" s="87" t="str">
        <f t="shared" si="219"/>
        <v/>
      </c>
      <c r="AI414" s="84" t="str">
        <f t="shared" si="220"/>
        <v/>
      </c>
      <c r="AJ414" s="84" t="str">
        <f t="shared" si="221"/>
        <v/>
      </c>
      <c r="AK414" s="88" t="str">
        <f t="shared" si="222"/>
        <v/>
      </c>
      <c r="AL414" s="65" t="str">
        <f t="shared" si="223"/>
        <v/>
      </c>
      <c r="AM414" s="84" t="str">
        <f t="shared" si="224"/>
        <v/>
      </c>
      <c r="AN414" s="85" t="str">
        <f t="shared" si="225"/>
        <v/>
      </c>
      <c r="AO414" s="85" t="str">
        <f t="shared" si="226"/>
        <v/>
      </c>
      <c r="AP414" s="86" t="str">
        <f t="shared" si="227"/>
        <v/>
      </c>
    </row>
    <row r="415" spans="1:42" s="76" customFormat="1" x14ac:dyDescent="0.25">
      <c r="A415" s="78">
        <f t="shared" si="202"/>
        <v>409</v>
      </c>
      <c r="B415" s="79"/>
      <c r="C415" s="79"/>
      <c r="D415" s="61"/>
      <c r="E415" s="180" t="str">
        <f>_xlfn.IFNA(HLOOKUP(TEXT(C415,"#"),Table_Conduit[#All],2,FALSE),"")</f>
        <v/>
      </c>
      <c r="F415" s="63" t="str">
        <f t="shared" si="203"/>
        <v/>
      </c>
      <c r="G415" s="61"/>
      <c r="H415" s="180" t="str">
        <f>_xlfn.IFNA(IF(HLOOKUP(TEXT(C415,"#"),Table_BoxMaterial[#All],2,FALSE)=0,"",HLOOKUP(TEXT(C415,"#"),Table_BoxMaterial[#All],2,FALSE)),"")</f>
        <v/>
      </c>
      <c r="I415" s="183" t="str">
        <f>_xlfn.IFNA(HLOOKUP(TEXT(C415,"#"),Table_MountingKits[#All],2,FALSE),"")</f>
        <v/>
      </c>
      <c r="J415" s="183" t="str">
        <f>_xlfn.IFNA(HLOOKUP(H415,Table_BoxColors[#All],2,FALSE),"")</f>
        <v/>
      </c>
      <c r="K415" s="61" t="str">
        <f t="shared" si="204"/>
        <v/>
      </c>
      <c r="L415" s="64" t="str">
        <f t="shared" si="205"/>
        <v/>
      </c>
      <c r="M415" s="185" t="str">
        <f>_xlfn.IFNA("E-"&amp;VLOOKUP(C415,Table_PN_DeviceType[],2,TRUE),"")&amp;IF(D415&lt;&gt;"",IF(D415&gt;99,D415,IF(D415&gt;9,"0"&amp;D415,"00"&amp;D415))&amp;VLOOKUP(E415,Table_PN_ConduitSize[],2,FALSE)&amp;VLOOKUP(F415,Table_PN_ConduitColor[],2,FALSE)&amp;IF(G415&lt;10,"0"&amp;G415,G415)&amp;VLOOKUP(H415,Table_PN_BoxMaterial[],2,FALSE)&amp;IF(I415&lt;&gt;"",VLOOKUP(I415,Table_PN_MountingKit[],2,FALSE)&amp;IF(OR(J415="Yes"),VLOOKUP(F415,Table_PN_BoxColor[],2,FALSE),"")&amp;VLOOKUP(K415,Table_PN_CircuitBreaker[],2,FALSE),""),"")</f>
        <v/>
      </c>
      <c r="N415" s="65"/>
      <c r="O415" s="65"/>
      <c r="P415" s="65"/>
      <c r="Q415" s="65"/>
      <c r="R415" s="65"/>
      <c r="S415" s="170" t="str">
        <f>IFERROR(VLOOKUP(C415,Table_DevicePN[],2,FALSE),"")</f>
        <v/>
      </c>
      <c r="T415" s="66" t="str">
        <f t="shared" si="206"/>
        <v/>
      </c>
      <c r="U415" s="80"/>
      <c r="V415" s="81" t="str">
        <f t="shared" si="207"/>
        <v/>
      </c>
      <c r="W415" s="65" t="str">
        <f t="shared" si="208"/>
        <v/>
      </c>
      <c r="X415" s="65" t="str">
        <f t="shared" si="209"/>
        <v/>
      </c>
      <c r="Y415" s="82" t="str">
        <f t="shared" si="210"/>
        <v/>
      </c>
      <c r="Z415" s="83" t="str">
        <f t="shared" si="211"/>
        <v/>
      </c>
      <c r="AA415" s="65" t="str">
        <f t="shared" si="212"/>
        <v/>
      </c>
      <c r="AB415" s="65" t="str">
        <f t="shared" si="213"/>
        <v/>
      </c>
      <c r="AC415" s="65" t="str">
        <f t="shared" si="214"/>
        <v/>
      </c>
      <c r="AD415" s="84" t="str">
        <f t="shared" si="215"/>
        <v/>
      </c>
      <c r="AE415" s="85" t="str">
        <f t="shared" si="216"/>
        <v/>
      </c>
      <c r="AF415" s="85" t="str">
        <f t="shared" si="217"/>
        <v/>
      </c>
      <c r="AG415" s="86" t="str">
        <f t="shared" si="218"/>
        <v/>
      </c>
      <c r="AH415" s="87" t="str">
        <f t="shared" si="219"/>
        <v/>
      </c>
      <c r="AI415" s="84" t="str">
        <f t="shared" si="220"/>
        <v/>
      </c>
      <c r="AJ415" s="84" t="str">
        <f t="shared" si="221"/>
        <v/>
      </c>
      <c r="AK415" s="88" t="str">
        <f t="shared" si="222"/>
        <v/>
      </c>
      <c r="AL415" s="65" t="str">
        <f t="shared" si="223"/>
        <v/>
      </c>
      <c r="AM415" s="84" t="str">
        <f t="shared" si="224"/>
        <v/>
      </c>
      <c r="AN415" s="85" t="str">
        <f t="shared" si="225"/>
        <v/>
      </c>
      <c r="AO415" s="85" t="str">
        <f t="shared" si="226"/>
        <v/>
      </c>
      <c r="AP415" s="86" t="str">
        <f t="shared" si="227"/>
        <v/>
      </c>
    </row>
    <row r="416" spans="1:42" s="76" customFormat="1" x14ac:dyDescent="0.25">
      <c r="A416" s="78">
        <f t="shared" si="202"/>
        <v>410</v>
      </c>
      <c r="B416" s="79"/>
      <c r="C416" s="79"/>
      <c r="D416" s="61"/>
      <c r="E416" s="180" t="str">
        <f>_xlfn.IFNA(HLOOKUP(TEXT(C416,"#"),Table_Conduit[#All],2,FALSE),"")</f>
        <v/>
      </c>
      <c r="F416" s="63" t="str">
        <f t="shared" si="203"/>
        <v/>
      </c>
      <c r="G416" s="61"/>
      <c r="H416" s="180" t="str">
        <f>_xlfn.IFNA(IF(HLOOKUP(TEXT(C416,"#"),Table_BoxMaterial[#All],2,FALSE)=0,"",HLOOKUP(TEXT(C416,"#"),Table_BoxMaterial[#All],2,FALSE)),"")</f>
        <v/>
      </c>
      <c r="I416" s="183" t="str">
        <f>_xlfn.IFNA(HLOOKUP(TEXT(C416,"#"),Table_MountingKits[#All],2,FALSE),"")</f>
        <v/>
      </c>
      <c r="J416" s="183" t="str">
        <f>_xlfn.IFNA(HLOOKUP(H416,Table_BoxColors[#All],2,FALSE),"")</f>
        <v/>
      </c>
      <c r="K416" s="61" t="str">
        <f t="shared" si="204"/>
        <v/>
      </c>
      <c r="L416" s="64" t="str">
        <f t="shared" si="205"/>
        <v/>
      </c>
      <c r="M416" s="185" t="str">
        <f>_xlfn.IFNA("E-"&amp;VLOOKUP(C416,Table_PN_DeviceType[],2,TRUE),"")&amp;IF(D416&lt;&gt;"",IF(D416&gt;99,D416,IF(D416&gt;9,"0"&amp;D416,"00"&amp;D416))&amp;VLOOKUP(E416,Table_PN_ConduitSize[],2,FALSE)&amp;VLOOKUP(F416,Table_PN_ConduitColor[],2,FALSE)&amp;IF(G416&lt;10,"0"&amp;G416,G416)&amp;VLOOKUP(H416,Table_PN_BoxMaterial[],2,FALSE)&amp;IF(I416&lt;&gt;"",VLOOKUP(I416,Table_PN_MountingKit[],2,FALSE)&amp;IF(OR(J416="Yes"),VLOOKUP(F416,Table_PN_BoxColor[],2,FALSE),"")&amp;VLOOKUP(K416,Table_PN_CircuitBreaker[],2,FALSE),""),"")</f>
        <v/>
      </c>
      <c r="N416" s="65"/>
      <c r="O416" s="65"/>
      <c r="P416" s="65"/>
      <c r="Q416" s="65"/>
      <c r="R416" s="65"/>
      <c r="S416" s="170" t="str">
        <f>IFERROR(VLOOKUP(C416,Table_DevicePN[],2,FALSE),"")</f>
        <v/>
      </c>
      <c r="T416" s="66" t="str">
        <f t="shared" si="206"/>
        <v/>
      </c>
      <c r="U416" s="80"/>
      <c r="V416" s="81" t="str">
        <f t="shared" si="207"/>
        <v/>
      </c>
      <c r="W416" s="65" t="str">
        <f t="shared" si="208"/>
        <v/>
      </c>
      <c r="X416" s="65" t="str">
        <f t="shared" si="209"/>
        <v/>
      </c>
      <c r="Y416" s="82" t="str">
        <f t="shared" si="210"/>
        <v/>
      </c>
      <c r="Z416" s="83" t="str">
        <f t="shared" si="211"/>
        <v/>
      </c>
      <c r="AA416" s="65" t="str">
        <f t="shared" si="212"/>
        <v/>
      </c>
      <c r="AB416" s="65" t="str">
        <f t="shared" si="213"/>
        <v/>
      </c>
      <c r="AC416" s="65" t="str">
        <f t="shared" si="214"/>
        <v/>
      </c>
      <c r="AD416" s="84" t="str">
        <f t="shared" si="215"/>
        <v/>
      </c>
      <c r="AE416" s="85" t="str">
        <f t="shared" si="216"/>
        <v/>
      </c>
      <c r="AF416" s="85" t="str">
        <f t="shared" si="217"/>
        <v/>
      </c>
      <c r="AG416" s="86" t="str">
        <f t="shared" si="218"/>
        <v/>
      </c>
      <c r="AH416" s="87" t="str">
        <f t="shared" si="219"/>
        <v/>
      </c>
      <c r="AI416" s="84" t="str">
        <f t="shared" si="220"/>
        <v/>
      </c>
      <c r="AJ416" s="84" t="str">
        <f t="shared" si="221"/>
        <v/>
      </c>
      <c r="AK416" s="88" t="str">
        <f t="shared" si="222"/>
        <v/>
      </c>
      <c r="AL416" s="65" t="str">
        <f t="shared" si="223"/>
        <v/>
      </c>
      <c r="AM416" s="84" t="str">
        <f t="shared" si="224"/>
        <v/>
      </c>
      <c r="AN416" s="85" t="str">
        <f t="shared" si="225"/>
        <v/>
      </c>
      <c r="AO416" s="85" t="str">
        <f t="shared" si="226"/>
        <v/>
      </c>
      <c r="AP416" s="86" t="str">
        <f t="shared" si="227"/>
        <v/>
      </c>
    </row>
    <row r="417" spans="1:42" s="76" customFormat="1" x14ac:dyDescent="0.25">
      <c r="A417" s="78">
        <f t="shared" si="202"/>
        <v>411</v>
      </c>
      <c r="B417" s="79"/>
      <c r="C417" s="79"/>
      <c r="D417" s="61"/>
      <c r="E417" s="180" t="str">
        <f>_xlfn.IFNA(HLOOKUP(TEXT(C417,"#"),Table_Conduit[#All],2,FALSE),"")</f>
        <v/>
      </c>
      <c r="F417" s="63" t="str">
        <f t="shared" si="203"/>
        <v/>
      </c>
      <c r="G417" s="61"/>
      <c r="H417" s="180" t="str">
        <f>_xlfn.IFNA(IF(HLOOKUP(TEXT(C417,"#"),Table_BoxMaterial[#All],2,FALSE)=0,"",HLOOKUP(TEXT(C417,"#"),Table_BoxMaterial[#All],2,FALSE)),"")</f>
        <v/>
      </c>
      <c r="I417" s="183" t="str">
        <f>_xlfn.IFNA(HLOOKUP(TEXT(C417,"#"),Table_MountingKits[#All],2,FALSE),"")</f>
        <v/>
      </c>
      <c r="J417" s="183" t="str">
        <f>_xlfn.IFNA(HLOOKUP(H417,Table_BoxColors[#All],2,FALSE),"")</f>
        <v/>
      </c>
      <c r="K417" s="61" t="str">
        <f t="shared" si="204"/>
        <v/>
      </c>
      <c r="L417" s="64" t="str">
        <f t="shared" si="205"/>
        <v/>
      </c>
      <c r="M417" s="185" t="str">
        <f>_xlfn.IFNA("E-"&amp;VLOOKUP(C417,Table_PN_DeviceType[],2,TRUE),"")&amp;IF(D417&lt;&gt;"",IF(D417&gt;99,D417,IF(D417&gt;9,"0"&amp;D417,"00"&amp;D417))&amp;VLOOKUP(E417,Table_PN_ConduitSize[],2,FALSE)&amp;VLOOKUP(F417,Table_PN_ConduitColor[],2,FALSE)&amp;IF(G417&lt;10,"0"&amp;G417,G417)&amp;VLOOKUP(H417,Table_PN_BoxMaterial[],2,FALSE)&amp;IF(I417&lt;&gt;"",VLOOKUP(I417,Table_PN_MountingKit[],2,FALSE)&amp;IF(OR(J417="Yes"),VLOOKUP(F417,Table_PN_BoxColor[],2,FALSE),"")&amp;VLOOKUP(K417,Table_PN_CircuitBreaker[],2,FALSE),""),"")</f>
        <v/>
      </c>
      <c r="N417" s="65"/>
      <c r="O417" s="65"/>
      <c r="P417" s="65"/>
      <c r="Q417" s="65"/>
      <c r="R417" s="65"/>
      <c r="S417" s="170" t="str">
        <f>IFERROR(VLOOKUP(C417,Table_DevicePN[],2,FALSE),"")</f>
        <v/>
      </c>
      <c r="T417" s="66" t="str">
        <f t="shared" si="206"/>
        <v/>
      </c>
      <c r="U417" s="80"/>
      <c r="V417" s="81" t="str">
        <f t="shared" si="207"/>
        <v/>
      </c>
      <c r="W417" s="65" t="str">
        <f t="shared" si="208"/>
        <v/>
      </c>
      <c r="X417" s="65" t="str">
        <f t="shared" si="209"/>
        <v/>
      </c>
      <c r="Y417" s="82" t="str">
        <f t="shared" si="210"/>
        <v/>
      </c>
      <c r="Z417" s="83" t="str">
        <f t="shared" si="211"/>
        <v/>
      </c>
      <c r="AA417" s="65" t="str">
        <f t="shared" si="212"/>
        <v/>
      </c>
      <c r="AB417" s="65" t="str">
        <f t="shared" si="213"/>
        <v/>
      </c>
      <c r="AC417" s="65" t="str">
        <f t="shared" si="214"/>
        <v/>
      </c>
      <c r="AD417" s="84" t="str">
        <f t="shared" si="215"/>
        <v/>
      </c>
      <c r="AE417" s="85" t="str">
        <f t="shared" si="216"/>
        <v/>
      </c>
      <c r="AF417" s="85" t="str">
        <f t="shared" si="217"/>
        <v/>
      </c>
      <c r="AG417" s="86" t="str">
        <f t="shared" si="218"/>
        <v/>
      </c>
      <c r="AH417" s="87" t="str">
        <f t="shared" si="219"/>
        <v/>
      </c>
      <c r="AI417" s="84" t="str">
        <f t="shared" si="220"/>
        <v/>
      </c>
      <c r="AJ417" s="84" t="str">
        <f t="shared" si="221"/>
        <v/>
      </c>
      <c r="AK417" s="88" t="str">
        <f t="shared" si="222"/>
        <v/>
      </c>
      <c r="AL417" s="65" t="str">
        <f t="shared" si="223"/>
        <v/>
      </c>
      <c r="AM417" s="84" t="str">
        <f t="shared" si="224"/>
        <v/>
      </c>
      <c r="AN417" s="85" t="str">
        <f t="shared" si="225"/>
        <v/>
      </c>
      <c r="AO417" s="85" t="str">
        <f t="shared" si="226"/>
        <v/>
      </c>
      <c r="AP417" s="86" t="str">
        <f t="shared" si="227"/>
        <v/>
      </c>
    </row>
    <row r="418" spans="1:42" s="76" customFormat="1" x14ac:dyDescent="0.25">
      <c r="A418" s="78">
        <f t="shared" si="202"/>
        <v>412</v>
      </c>
      <c r="B418" s="79"/>
      <c r="C418" s="79"/>
      <c r="D418" s="61"/>
      <c r="E418" s="180" t="str">
        <f>_xlfn.IFNA(HLOOKUP(TEXT(C418,"#"),Table_Conduit[#All],2,FALSE),"")</f>
        <v/>
      </c>
      <c r="F418" s="63" t="str">
        <f t="shared" si="203"/>
        <v/>
      </c>
      <c r="G418" s="61"/>
      <c r="H418" s="180" t="str">
        <f>_xlfn.IFNA(IF(HLOOKUP(TEXT(C418,"#"),Table_BoxMaterial[#All],2,FALSE)=0,"",HLOOKUP(TEXT(C418,"#"),Table_BoxMaterial[#All],2,FALSE)),"")</f>
        <v/>
      </c>
      <c r="I418" s="183" t="str">
        <f>_xlfn.IFNA(HLOOKUP(TEXT(C418,"#"),Table_MountingKits[#All],2,FALSE),"")</f>
        <v/>
      </c>
      <c r="J418" s="183" t="str">
        <f>_xlfn.IFNA(HLOOKUP(H418,Table_BoxColors[#All],2,FALSE),"")</f>
        <v/>
      </c>
      <c r="K418" s="61" t="str">
        <f t="shared" si="204"/>
        <v/>
      </c>
      <c r="L418" s="64" t="str">
        <f t="shared" si="205"/>
        <v/>
      </c>
      <c r="M418" s="185" t="str">
        <f>_xlfn.IFNA("E-"&amp;VLOOKUP(C418,Table_PN_DeviceType[],2,TRUE),"")&amp;IF(D418&lt;&gt;"",IF(D418&gt;99,D418,IF(D418&gt;9,"0"&amp;D418,"00"&amp;D418))&amp;VLOOKUP(E418,Table_PN_ConduitSize[],2,FALSE)&amp;VLOOKUP(F418,Table_PN_ConduitColor[],2,FALSE)&amp;IF(G418&lt;10,"0"&amp;G418,G418)&amp;VLOOKUP(H418,Table_PN_BoxMaterial[],2,FALSE)&amp;IF(I418&lt;&gt;"",VLOOKUP(I418,Table_PN_MountingKit[],2,FALSE)&amp;IF(OR(J418="Yes"),VLOOKUP(F418,Table_PN_BoxColor[],2,FALSE),"")&amp;VLOOKUP(K418,Table_PN_CircuitBreaker[],2,FALSE),""),"")</f>
        <v/>
      </c>
      <c r="N418" s="65"/>
      <c r="O418" s="65"/>
      <c r="P418" s="65"/>
      <c r="Q418" s="65"/>
      <c r="R418" s="65"/>
      <c r="S418" s="170" t="str">
        <f>IFERROR(VLOOKUP(C418,Table_DevicePN[],2,FALSE),"")</f>
        <v/>
      </c>
      <c r="T418" s="66" t="str">
        <f t="shared" si="206"/>
        <v/>
      </c>
      <c r="U418" s="80"/>
      <c r="V418" s="81" t="str">
        <f t="shared" si="207"/>
        <v/>
      </c>
      <c r="W418" s="65" t="str">
        <f t="shared" si="208"/>
        <v/>
      </c>
      <c r="X418" s="65" t="str">
        <f t="shared" si="209"/>
        <v/>
      </c>
      <c r="Y418" s="82" t="str">
        <f t="shared" si="210"/>
        <v/>
      </c>
      <c r="Z418" s="83" t="str">
        <f t="shared" si="211"/>
        <v/>
      </c>
      <c r="AA418" s="65" t="str">
        <f t="shared" si="212"/>
        <v/>
      </c>
      <c r="AB418" s="65" t="str">
        <f t="shared" si="213"/>
        <v/>
      </c>
      <c r="AC418" s="65" t="str">
        <f t="shared" si="214"/>
        <v/>
      </c>
      <c r="AD418" s="84" t="str">
        <f t="shared" si="215"/>
        <v/>
      </c>
      <c r="AE418" s="85" t="str">
        <f t="shared" si="216"/>
        <v/>
      </c>
      <c r="AF418" s="85" t="str">
        <f t="shared" si="217"/>
        <v/>
      </c>
      <c r="AG418" s="86" t="str">
        <f t="shared" si="218"/>
        <v/>
      </c>
      <c r="AH418" s="87" t="str">
        <f t="shared" si="219"/>
        <v/>
      </c>
      <c r="AI418" s="84" t="str">
        <f t="shared" si="220"/>
        <v/>
      </c>
      <c r="AJ418" s="84" t="str">
        <f t="shared" si="221"/>
        <v/>
      </c>
      <c r="AK418" s="88" t="str">
        <f t="shared" si="222"/>
        <v/>
      </c>
      <c r="AL418" s="65" t="str">
        <f t="shared" si="223"/>
        <v/>
      </c>
      <c r="AM418" s="84" t="str">
        <f t="shared" si="224"/>
        <v/>
      </c>
      <c r="AN418" s="85" t="str">
        <f t="shared" si="225"/>
        <v/>
      </c>
      <c r="AO418" s="85" t="str">
        <f t="shared" si="226"/>
        <v/>
      </c>
      <c r="AP418" s="86" t="str">
        <f t="shared" si="227"/>
        <v/>
      </c>
    </row>
    <row r="419" spans="1:42" s="76" customFormat="1" x14ac:dyDescent="0.25">
      <c r="A419" s="78">
        <f t="shared" si="202"/>
        <v>413</v>
      </c>
      <c r="B419" s="79"/>
      <c r="C419" s="79"/>
      <c r="D419" s="61"/>
      <c r="E419" s="180" t="str">
        <f>_xlfn.IFNA(HLOOKUP(TEXT(C419,"#"),Table_Conduit[#All],2,FALSE),"")</f>
        <v/>
      </c>
      <c r="F419" s="63" t="str">
        <f t="shared" si="203"/>
        <v/>
      </c>
      <c r="G419" s="61"/>
      <c r="H419" s="180" t="str">
        <f>_xlfn.IFNA(IF(HLOOKUP(TEXT(C419,"#"),Table_BoxMaterial[#All],2,FALSE)=0,"",HLOOKUP(TEXT(C419,"#"),Table_BoxMaterial[#All],2,FALSE)),"")</f>
        <v/>
      </c>
      <c r="I419" s="183" t="str">
        <f>_xlfn.IFNA(HLOOKUP(TEXT(C419,"#"),Table_MountingKits[#All],2,FALSE),"")</f>
        <v/>
      </c>
      <c r="J419" s="183" t="str">
        <f>_xlfn.IFNA(HLOOKUP(H419,Table_BoxColors[#All],2,FALSE),"")</f>
        <v/>
      </c>
      <c r="K419" s="61" t="str">
        <f t="shared" si="204"/>
        <v/>
      </c>
      <c r="L419" s="64" t="str">
        <f t="shared" si="205"/>
        <v/>
      </c>
      <c r="M419" s="185" t="str">
        <f>_xlfn.IFNA("E-"&amp;VLOOKUP(C419,Table_PN_DeviceType[],2,TRUE),"")&amp;IF(D419&lt;&gt;"",IF(D419&gt;99,D419,IF(D419&gt;9,"0"&amp;D419,"00"&amp;D419))&amp;VLOOKUP(E419,Table_PN_ConduitSize[],2,FALSE)&amp;VLOOKUP(F419,Table_PN_ConduitColor[],2,FALSE)&amp;IF(G419&lt;10,"0"&amp;G419,G419)&amp;VLOOKUP(H419,Table_PN_BoxMaterial[],2,FALSE)&amp;IF(I419&lt;&gt;"",VLOOKUP(I419,Table_PN_MountingKit[],2,FALSE)&amp;IF(OR(J419="Yes"),VLOOKUP(F419,Table_PN_BoxColor[],2,FALSE),"")&amp;VLOOKUP(K419,Table_PN_CircuitBreaker[],2,FALSE),""),"")</f>
        <v/>
      </c>
      <c r="N419" s="65"/>
      <c r="O419" s="65"/>
      <c r="P419" s="65"/>
      <c r="Q419" s="65"/>
      <c r="R419" s="65"/>
      <c r="S419" s="170" t="str">
        <f>IFERROR(VLOOKUP(C419,Table_DevicePN[],2,FALSE),"")</f>
        <v/>
      </c>
      <c r="T419" s="66" t="str">
        <f t="shared" si="206"/>
        <v/>
      </c>
      <c r="U419" s="80"/>
      <c r="V419" s="81" t="str">
        <f t="shared" si="207"/>
        <v/>
      </c>
      <c r="W419" s="65" t="str">
        <f t="shared" si="208"/>
        <v/>
      </c>
      <c r="X419" s="65" t="str">
        <f t="shared" si="209"/>
        <v/>
      </c>
      <c r="Y419" s="82" t="str">
        <f t="shared" si="210"/>
        <v/>
      </c>
      <c r="Z419" s="83" t="str">
        <f t="shared" si="211"/>
        <v/>
      </c>
      <c r="AA419" s="65" t="str">
        <f t="shared" si="212"/>
        <v/>
      </c>
      <c r="AB419" s="65" t="str">
        <f t="shared" si="213"/>
        <v/>
      </c>
      <c r="AC419" s="65" t="str">
        <f t="shared" si="214"/>
        <v/>
      </c>
      <c r="AD419" s="84" t="str">
        <f t="shared" si="215"/>
        <v/>
      </c>
      <c r="AE419" s="85" t="str">
        <f t="shared" si="216"/>
        <v/>
      </c>
      <c r="AF419" s="85" t="str">
        <f t="shared" si="217"/>
        <v/>
      </c>
      <c r="AG419" s="86" t="str">
        <f t="shared" si="218"/>
        <v/>
      </c>
      <c r="AH419" s="87" t="str">
        <f t="shared" si="219"/>
        <v/>
      </c>
      <c r="AI419" s="84" t="str">
        <f t="shared" si="220"/>
        <v/>
      </c>
      <c r="AJ419" s="84" t="str">
        <f t="shared" si="221"/>
        <v/>
      </c>
      <c r="AK419" s="88" t="str">
        <f t="shared" si="222"/>
        <v/>
      </c>
      <c r="AL419" s="65" t="str">
        <f t="shared" si="223"/>
        <v/>
      </c>
      <c r="AM419" s="84" t="str">
        <f t="shared" si="224"/>
        <v/>
      </c>
      <c r="AN419" s="85" t="str">
        <f t="shared" si="225"/>
        <v/>
      </c>
      <c r="AO419" s="85" t="str">
        <f t="shared" si="226"/>
        <v/>
      </c>
      <c r="AP419" s="86" t="str">
        <f t="shared" si="227"/>
        <v/>
      </c>
    </row>
    <row r="420" spans="1:42" s="76" customFormat="1" x14ac:dyDescent="0.25">
      <c r="A420" s="78">
        <f t="shared" si="202"/>
        <v>414</v>
      </c>
      <c r="B420" s="79"/>
      <c r="C420" s="79"/>
      <c r="D420" s="61"/>
      <c r="E420" s="180" t="str">
        <f>_xlfn.IFNA(HLOOKUP(TEXT(C420,"#"),Table_Conduit[#All],2,FALSE),"")</f>
        <v/>
      </c>
      <c r="F420" s="63" t="str">
        <f t="shared" si="203"/>
        <v/>
      </c>
      <c r="G420" s="61"/>
      <c r="H420" s="180" t="str">
        <f>_xlfn.IFNA(IF(HLOOKUP(TEXT(C420,"#"),Table_BoxMaterial[#All],2,FALSE)=0,"",HLOOKUP(TEXT(C420,"#"),Table_BoxMaterial[#All],2,FALSE)),"")</f>
        <v/>
      </c>
      <c r="I420" s="183" t="str">
        <f>_xlfn.IFNA(HLOOKUP(TEXT(C420,"#"),Table_MountingKits[#All],2,FALSE),"")</f>
        <v/>
      </c>
      <c r="J420" s="183" t="str">
        <f>_xlfn.IFNA(HLOOKUP(H420,Table_BoxColors[#All],2,FALSE),"")</f>
        <v/>
      </c>
      <c r="K420" s="61" t="str">
        <f t="shared" si="204"/>
        <v/>
      </c>
      <c r="L420" s="64" t="str">
        <f t="shared" si="205"/>
        <v/>
      </c>
      <c r="M420" s="185" t="str">
        <f>_xlfn.IFNA("E-"&amp;VLOOKUP(C420,Table_PN_DeviceType[],2,TRUE),"")&amp;IF(D420&lt;&gt;"",IF(D420&gt;99,D420,IF(D420&gt;9,"0"&amp;D420,"00"&amp;D420))&amp;VLOOKUP(E420,Table_PN_ConduitSize[],2,FALSE)&amp;VLOOKUP(F420,Table_PN_ConduitColor[],2,FALSE)&amp;IF(G420&lt;10,"0"&amp;G420,G420)&amp;VLOOKUP(H420,Table_PN_BoxMaterial[],2,FALSE)&amp;IF(I420&lt;&gt;"",VLOOKUP(I420,Table_PN_MountingKit[],2,FALSE)&amp;IF(OR(J420="Yes"),VLOOKUP(F420,Table_PN_BoxColor[],2,FALSE),"")&amp;VLOOKUP(K420,Table_PN_CircuitBreaker[],2,FALSE),""),"")</f>
        <v/>
      </c>
      <c r="N420" s="65"/>
      <c r="O420" s="65"/>
      <c r="P420" s="65"/>
      <c r="Q420" s="65"/>
      <c r="R420" s="65"/>
      <c r="S420" s="170" t="str">
        <f>IFERROR(VLOOKUP(C420,Table_DevicePN[],2,FALSE),"")</f>
        <v/>
      </c>
      <c r="T420" s="66" t="str">
        <f t="shared" si="206"/>
        <v/>
      </c>
      <c r="U420" s="80"/>
      <c r="V420" s="81" t="str">
        <f t="shared" si="207"/>
        <v/>
      </c>
      <c r="W420" s="65" t="str">
        <f t="shared" si="208"/>
        <v/>
      </c>
      <c r="X420" s="65" t="str">
        <f t="shared" si="209"/>
        <v/>
      </c>
      <c r="Y420" s="82" t="str">
        <f t="shared" si="210"/>
        <v/>
      </c>
      <c r="Z420" s="83" t="str">
        <f t="shared" si="211"/>
        <v/>
      </c>
      <c r="AA420" s="65" t="str">
        <f t="shared" si="212"/>
        <v/>
      </c>
      <c r="AB420" s="65" t="str">
        <f t="shared" si="213"/>
        <v/>
      </c>
      <c r="AC420" s="65" t="str">
        <f t="shared" si="214"/>
        <v/>
      </c>
      <c r="AD420" s="84" t="str">
        <f t="shared" si="215"/>
        <v/>
      </c>
      <c r="AE420" s="85" t="str">
        <f t="shared" si="216"/>
        <v/>
      </c>
      <c r="AF420" s="85" t="str">
        <f t="shared" si="217"/>
        <v/>
      </c>
      <c r="AG420" s="86" t="str">
        <f t="shared" si="218"/>
        <v/>
      </c>
      <c r="AH420" s="87" t="str">
        <f t="shared" si="219"/>
        <v/>
      </c>
      <c r="AI420" s="84" t="str">
        <f t="shared" si="220"/>
        <v/>
      </c>
      <c r="AJ420" s="84" t="str">
        <f t="shared" si="221"/>
        <v/>
      </c>
      <c r="AK420" s="88" t="str">
        <f t="shared" si="222"/>
        <v/>
      </c>
      <c r="AL420" s="65" t="str">
        <f t="shared" si="223"/>
        <v/>
      </c>
      <c r="AM420" s="84" t="str">
        <f t="shared" si="224"/>
        <v/>
      </c>
      <c r="AN420" s="85" t="str">
        <f t="shared" si="225"/>
        <v/>
      </c>
      <c r="AO420" s="85" t="str">
        <f t="shared" si="226"/>
        <v/>
      </c>
      <c r="AP420" s="86" t="str">
        <f t="shared" si="227"/>
        <v/>
      </c>
    </row>
    <row r="421" spans="1:42" s="76" customFormat="1" x14ac:dyDescent="0.25">
      <c r="A421" s="78">
        <f t="shared" si="202"/>
        <v>415</v>
      </c>
      <c r="B421" s="79"/>
      <c r="C421" s="79"/>
      <c r="D421" s="61"/>
      <c r="E421" s="180" t="str">
        <f>_xlfn.IFNA(HLOOKUP(TEXT(C421,"#"),Table_Conduit[#All],2,FALSE),"")</f>
        <v/>
      </c>
      <c r="F421" s="63" t="str">
        <f t="shared" si="203"/>
        <v/>
      </c>
      <c r="G421" s="61"/>
      <c r="H421" s="180" t="str">
        <f>_xlfn.IFNA(IF(HLOOKUP(TEXT(C421,"#"),Table_BoxMaterial[#All],2,FALSE)=0,"",HLOOKUP(TEXT(C421,"#"),Table_BoxMaterial[#All],2,FALSE)),"")</f>
        <v/>
      </c>
      <c r="I421" s="183" t="str">
        <f>_xlfn.IFNA(HLOOKUP(TEXT(C421,"#"),Table_MountingKits[#All],2,FALSE),"")</f>
        <v/>
      </c>
      <c r="J421" s="183" t="str">
        <f>_xlfn.IFNA(HLOOKUP(H421,Table_BoxColors[#All],2,FALSE),"")</f>
        <v/>
      </c>
      <c r="K421" s="61" t="str">
        <f t="shared" si="204"/>
        <v/>
      </c>
      <c r="L421" s="64" t="str">
        <f t="shared" si="205"/>
        <v/>
      </c>
      <c r="M421" s="185" t="str">
        <f>_xlfn.IFNA("E-"&amp;VLOOKUP(C421,Table_PN_DeviceType[],2,TRUE),"")&amp;IF(D421&lt;&gt;"",IF(D421&gt;99,D421,IF(D421&gt;9,"0"&amp;D421,"00"&amp;D421))&amp;VLOOKUP(E421,Table_PN_ConduitSize[],2,FALSE)&amp;VLOOKUP(F421,Table_PN_ConduitColor[],2,FALSE)&amp;IF(G421&lt;10,"0"&amp;G421,G421)&amp;VLOOKUP(H421,Table_PN_BoxMaterial[],2,FALSE)&amp;IF(I421&lt;&gt;"",VLOOKUP(I421,Table_PN_MountingKit[],2,FALSE)&amp;IF(OR(J421="Yes"),VLOOKUP(F421,Table_PN_BoxColor[],2,FALSE),"")&amp;VLOOKUP(K421,Table_PN_CircuitBreaker[],2,FALSE),""),"")</f>
        <v/>
      </c>
      <c r="N421" s="65"/>
      <c r="O421" s="65"/>
      <c r="P421" s="65"/>
      <c r="Q421" s="65"/>
      <c r="R421" s="65"/>
      <c r="S421" s="170" t="str">
        <f>IFERROR(VLOOKUP(C421,Table_DevicePN[],2,FALSE),"")</f>
        <v/>
      </c>
      <c r="T421" s="66" t="str">
        <f t="shared" si="206"/>
        <v/>
      </c>
      <c r="U421" s="80"/>
      <c r="V421" s="81" t="str">
        <f t="shared" si="207"/>
        <v/>
      </c>
      <c r="W421" s="65" t="str">
        <f t="shared" si="208"/>
        <v/>
      </c>
      <c r="X421" s="65" t="str">
        <f t="shared" si="209"/>
        <v/>
      </c>
      <c r="Y421" s="82" t="str">
        <f t="shared" si="210"/>
        <v/>
      </c>
      <c r="Z421" s="83" t="str">
        <f t="shared" si="211"/>
        <v/>
      </c>
      <c r="AA421" s="65" t="str">
        <f t="shared" si="212"/>
        <v/>
      </c>
      <c r="AB421" s="65" t="str">
        <f t="shared" si="213"/>
        <v/>
      </c>
      <c r="AC421" s="65" t="str">
        <f t="shared" si="214"/>
        <v/>
      </c>
      <c r="AD421" s="84" t="str">
        <f t="shared" si="215"/>
        <v/>
      </c>
      <c r="AE421" s="85" t="str">
        <f t="shared" si="216"/>
        <v/>
      </c>
      <c r="AF421" s="85" t="str">
        <f t="shared" si="217"/>
        <v/>
      </c>
      <c r="AG421" s="86" t="str">
        <f t="shared" si="218"/>
        <v/>
      </c>
      <c r="AH421" s="87" t="str">
        <f t="shared" si="219"/>
        <v/>
      </c>
      <c r="AI421" s="84" t="str">
        <f t="shared" si="220"/>
        <v/>
      </c>
      <c r="AJ421" s="84" t="str">
        <f t="shared" si="221"/>
        <v/>
      </c>
      <c r="AK421" s="88" t="str">
        <f t="shared" si="222"/>
        <v/>
      </c>
      <c r="AL421" s="65" t="str">
        <f t="shared" si="223"/>
        <v/>
      </c>
      <c r="AM421" s="84" t="str">
        <f t="shared" si="224"/>
        <v/>
      </c>
      <c r="AN421" s="85" t="str">
        <f t="shared" si="225"/>
        <v/>
      </c>
      <c r="AO421" s="85" t="str">
        <f t="shared" si="226"/>
        <v/>
      </c>
      <c r="AP421" s="86" t="str">
        <f t="shared" si="227"/>
        <v/>
      </c>
    </row>
    <row r="422" spans="1:42" s="76" customFormat="1" x14ac:dyDescent="0.25">
      <c r="A422" s="78">
        <f t="shared" si="202"/>
        <v>416</v>
      </c>
      <c r="B422" s="79"/>
      <c r="C422" s="79"/>
      <c r="D422" s="61"/>
      <c r="E422" s="180" t="str">
        <f>_xlfn.IFNA(HLOOKUP(TEXT(C422,"#"),Table_Conduit[#All],2,FALSE),"")</f>
        <v/>
      </c>
      <c r="F422" s="63" t="str">
        <f t="shared" si="203"/>
        <v/>
      </c>
      <c r="G422" s="61"/>
      <c r="H422" s="180" t="str">
        <f>_xlfn.IFNA(IF(HLOOKUP(TEXT(C422,"#"),Table_BoxMaterial[#All],2,FALSE)=0,"",HLOOKUP(TEXT(C422,"#"),Table_BoxMaterial[#All],2,FALSE)),"")</f>
        <v/>
      </c>
      <c r="I422" s="183" t="str">
        <f>_xlfn.IFNA(HLOOKUP(TEXT(C422,"#"),Table_MountingKits[#All],2,FALSE),"")</f>
        <v/>
      </c>
      <c r="J422" s="183" t="str">
        <f>_xlfn.IFNA(HLOOKUP(H422,Table_BoxColors[#All],2,FALSE),"")</f>
        <v/>
      </c>
      <c r="K422" s="61" t="str">
        <f t="shared" si="204"/>
        <v/>
      </c>
      <c r="L422" s="64" t="str">
        <f t="shared" si="205"/>
        <v/>
      </c>
      <c r="M422" s="185" t="str">
        <f>_xlfn.IFNA("E-"&amp;VLOOKUP(C422,Table_PN_DeviceType[],2,TRUE),"")&amp;IF(D422&lt;&gt;"",IF(D422&gt;99,D422,IF(D422&gt;9,"0"&amp;D422,"00"&amp;D422))&amp;VLOOKUP(E422,Table_PN_ConduitSize[],2,FALSE)&amp;VLOOKUP(F422,Table_PN_ConduitColor[],2,FALSE)&amp;IF(G422&lt;10,"0"&amp;G422,G422)&amp;VLOOKUP(H422,Table_PN_BoxMaterial[],2,FALSE)&amp;IF(I422&lt;&gt;"",VLOOKUP(I422,Table_PN_MountingKit[],2,FALSE)&amp;IF(OR(J422="Yes"),VLOOKUP(F422,Table_PN_BoxColor[],2,FALSE),"")&amp;VLOOKUP(K422,Table_PN_CircuitBreaker[],2,FALSE),""),"")</f>
        <v/>
      </c>
      <c r="N422" s="65"/>
      <c r="O422" s="65"/>
      <c r="P422" s="65"/>
      <c r="Q422" s="65"/>
      <c r="R422" s="65"/>
      <c r="S422" s="170" t="str">
        <f>IFERROR(VLOOKUP(C422,Table_DevicePN[],2,FALSE),"")</f>
        <v/>
      </c>
      <c r="T422" s="66" t="str">
        <f t="shared" si="206"/>
        <v/>
      </c>
      <c r="U422" s="80"/>
      <c r="V422" s="81" t="str">
        <f t="shared" si="207"/>
        <v/>
      </c>
      <c r="W422" s="65" t="str">
        <f t="shared" si="208"/>
        <v/>
      </c>
      <c r="X422" s="65" t="str">
        <f t="shared" si="209"/>
        <v/>
      </c>
      <c r="Y422" s="82" t="str">
        <f t="shared" si="210"/>
        <v/>
      </c>
      <c r="Z422" s="83" t="str">
        <f t="shared" si="211"/>
        <v/>
      </c>
      <c r="AA422" s="65" t="str">
        <f t="shared" si="212"/>
        <v/>
      </c>
      <c r="AB422" s="65" t="str">
        <f t="shared" si="213"/>
        <v/>
      </c>
      <c r="AC422" s="65" t="str">
        <f t="shared" si="214"/>
        <v/>
      </c>
      <c r="AD422" s="84" t="str">
        <f t="shared" si="215"/>
        <v/>
      </c>
      <c r="AE422" s="85" t="str">
        <f t="shared" si="216"/>
        <v/>
      </c>
      <c r="AF422" s="85" t="str">
        <f t="shared" si="217"/>
        <v/>
      </c>
      <c r="AG422" s="86" t="str">
        <f t="shared" si="218"/>
        <v/>
      </c>
      <c r="AH422" s="87" t="str">
        <f t="shared" si="219"/>
        <v/>
      </c>
      <c r="AI422" s="84" t="str">
        <f t="shared" si="220"/>
        <v/>
      </c>
      <c r="AJ422" s="84" t="str">
        <f t="shared" si="221"/>
        <v/>
      </c>
      <c r="AK422" s="88" t="str">
        <f t="shared" si="222"/>
        <v/>
      </c>
      <c r="AL422" s="65" t="str">
        <f t="shared" si="223"/>
        <v/>
      </c>
      <c r="AM422" s="84" t="str">
        <f t="shared" si="224"/>
        <v/>
      </c>
      <c r="AN422" s="85" t="str">
        <f t="shared" si="225"/>
        <v/>
      </c>
      <c r="AO422" s="85" t="str">
        <f t="shared" si="226"/>
        <v/>
      </c>
      <c r="AP422" s="86" t="str">
        <f t="shared" si="227"/>
        <v/>
      </c>
    </row>
    <row r="423" spans="1:42" s="76" customFormat="1" x14ac:dyDescent="0.25">
      <c r="A423" s="78">
        <f t="shared" si="202"/>
        <v>417</v>
      </c>
      <c r="B423" s="79"/>
      <c r="C423" s="79"/>
      <c r="D423" s="61"/>
      <c r="E423" s="180" t="str">
        <f>_xlfn.IFNA(HLOOKUP(TEXT(C423,"#"),Table_Conduit[#All],2,FALSE),"")</f>
        <v/>
      </c>
      <c r="F423" s="63" t="str">
        <f t="shared" si="203"/>
        <v/>
      </c>
      <c r="G423" s="61"/>
      <c r="H423" s="180" t="str">
        <f>_xlfn.IFNA(IF(HLOOKUP(TEXT(C423,"#"),Table_BoxMaterial[#All],2,FALSE)=0,"",HLOOKUP(TEXT(C423,"#"),Table_BoxMaterial[#All],2,FALSE)),"")</f>
        <v/>
      </c>
      <c r="I423" s="183" t="str">
        <f>_xlfn.IFNA(HLOOKUP(TEXT(C423,"#"),Table_MountingKits[#All],2,FALSE),"")</f>
        <v/>
      </c>
      <c r="J423" s="183" t="str">
        <f>_xlfn.IFNA(HLOOKUP(H423,Table_BoxColors[#All],2,FALSE),"")</f>
        <v/>
      </c>
      <c r="K423" s="61" t="str">
        <f t="shared" si="204"/>
        <v/>
      </c>
      <c r="L423" s="64" t="str">
        <f t="shared" si="205"/>
        <v/>
      </c>
      <c r="M423" s="185" t="str">
        <f>_xlfn.IFNA("E-"&amp;VLOOKUP(C423,Table_PN_DeviceType[],2,TRUE),"")&amp;IF(D423&lt;&gt;"",IF(D423&gt;99,D423,IF(D423&gt;9,"0"&amp;D423,"00"&amp;D423))&amp;VLOOKUP(E423,Table_PN_ConduitSize[],2,FALSE)&amp;VLOOKUP(F423,Table_PN_ConduitColor[],2,FALSE)&amp;IF(G423&lt;10,"0"&amp;G423,G423)&amp;VLOOKUP(H423,Table_PN_BoxMaterial[],2,FALSE)&amp;IF(I423&lt;&gt;"",VLOOKUP(I423,Table_PN_MountingKit[],2,FALSE)&amp;IF(OR(J423="Yes"),VLOOKUP(F423,Table_PN_BoxColor[],2,FALSE),"")&amp;VLOOKUP(K423,Table_PN_CircuitBreaker[],2,FALSE),""),"")</f>
        <v/>
      </c>
      <c r="N423" s="65"/>
      <c r="O423" s="65"/>
      <c r="P423" s="65"/>
      <c r="Q423" s="65"/>
      <c r="R423" s="65"/>
      <c r="S423" s="170" t="str">
        <f>IFERROR(VLOOKUP(C423,Table_DevicePN[],2,FALSE),"")</f>
        <v/>
      </c>
      <c r="T423" s="66" t="str">
        <f t="shared" si="206"/>
        <v/>
      </c>
      <c r="U423" s="80"/>
      <c r="V423" s="81" t="str">
        <f t="shared" si="207"/>
        <v/>
      </c>
      <c r="W423" s="65" t="str">
        <f t="shared" si="208"/>
        <v/>
      </c>
      <c r="X423" s="65" t="str">
        <f t="shared" si="209"/>
        <v/>
      </c>
      <c r="Y423" s="82" t="str">
        <f t="shared" si="210"/>
        <v/>
      </c>
      <c r="Z423" s="83" t="str">
        <f t="shared" si="211"/>
        <v/>
      </c>
      <c r="AA423" s="65" t="str">
        <f t="shared" si="212"/>
        <v/>
      </c>
      <c r="AB423" s="65" t="str">
        <f t="shared" si="213"/>
        <v/>
      </c>
      <c r="AC423" s="65" t="str">
        <f t="shared" si="214"/>
        <v/>
      </c>
      <c r="AD423" s="84" t="str">
        <f t="shared" si="215"/>
        <v/>
      </c>
      <c r="AE423" s="85" t="str">
        <f t="shared" si="216"/>
        <v/>
      </c>
      <c r="AF423" s="85" t="str">
        <f t="shared" si="217"/>
        <v/>
      </c>
      <c r="AG423" s="86" t="str">
        <f t="shared" si="218"/>
        <v/>
      </c>
      <c r="AH423" s="87" t="str">
        <f t="shared" si="219"/>
        <v/>
      </c>
      <c r="AI423" s="84" t="str">
        <f t="shared" si="220"/>
        <v/>
      </c>
      <c r="AJ423" s="84" t="str">
        <f t="shared" si="221"/>
        <v/>
      </c>
      <c r="AK423" s="88" t="str">
        <f t="shared" si="222"/>
        <v/>
      </c>
      <c r="AL423" s="65" t="str">
        <f t="shared" si="223"/>
        <v/>
      </c>
      <c r="AM423" s="84" t="str">
        <f t="shared" si="224"/>
        <v/>
      </c>
      <c r="AN423" s="85" t="str">
        <f t="shared" si="225"/>
        <v/>
      </c>
      <c r="AO423" s="85" t="str">
        <f t="shared" si="226"/>
        <v/>
      </c>
      <c r="AP423" s="86" t="str">
        <f t="shared" si="227"/>
        <v/>
      </c>
    </row>
    <row r="424" spans="1:42" s="76" customFormat="1" x14ac:dyDescent="0.25">
      <c r="A424" s="78">
        <f t="shared" si="202"/>
        <v>418</v>
      </c>
      <c r="B424" s="79"/>
      <c r="C424" s="79"/>
      <c r="D424" s="61"/>
      <c r="E424" s="180" t="str">
        <f>_xlfn.IFNA(HLOOKUP(TEXT(C424,"#"),Table_Conduit[#All],2,FALSE),"")</f>
        <v/>
      </c>
      <c r="F424" s="63" t="str">
        <f t="shared" si="203"/>
        <v/>
      </c>
      <c r="G424" s="61"/>
      <c r="H424" s="180" t="str">
        <f>_xlfn.IFNA(IF(HLOOKUP(TEXT(C424,"#"),Table_BoxMaterial[#All],2,FALSE)=0,"",HLOOKUP(TEXT(C424,"#"),Table_BoxMaterial[#All],2,FALSE)),"")</f>
        <v/>
      </c>
      <c r="I424" s="183" t="str">
        <f>_xlfn.IFNA(HLOOKUP(TEXT(C424,"#"),Table_MountingKits[#All],2,FALSE),"")</f>
        <v/>
      </c>
      <c r="J424" s="183" t="str">
        <f>_xlfn.IFNA(HLOOKUP(H424,Table_BoxColors[#All],2,FALSE),"")</f>
        <v/>
      </c>
      <c r="K424" s="61" t="str">
        <f t="shared" si="204"/>
        <v/>
      </c>
      <c r="L424" s="64" t="str">
        <f t="shared" si="205"/>
        <v/>
      </c>
      <c r="M424" s="185" t="str">
        <f>_xlfn.IFNA("E-"&amp;VLOOKUP(C424,Table_PN_DeviceType[],2,TRUE),"")&amp;IF(D424&lt;&gt;"",IF(D424&gt;99,D424,IF(D424&gt;9,"0"&amp;D424,"00"&amp;D424))&amp;VLOOKUP(E424,Table_PN_ConduitSize[],2,FALSE)&amp;VLOOKUP(F424,Table_PN_ConduitColor[],2,FALSE)&amp;IF(G424&lt;10,"0"&amp;G424,G424)&amp;VLOOKUP(H424,Table_PN_BoxMaterial[],2,FALSE)&amp;IF(I424&lt;&gt;"",VLOOKUP(I424,Table_PN_MountingKit[],2,FALSE)&amp;IF(OR(J424="Yes"),VLOOKUP(F424,Table_PN_BoxColor[],2,FALSE),"")&amp;VLOOKUP(K424,Table_PN_CircuitBreaker[],2,FALSE),""),"")</f>
        <v/>
      </c>
      <c r="N424" s="65"/>
      <c r="O424" s="65"/>
      <c r="P424" s="65"/>
      <c r="Q424" s="65"/>
      <c r="R424" s="65"/>
      <c r="S424" s="170" t="str">
        <f>IFERROR(VLOOKUP(C424,Table_DevicePN[],2,FALSE),"")</f>
        <v/>
      </c>
      <c r="T424" s="66" t="str">
        <f t="shared" si="206"/>
        <v/>
      </c>
      <c r="U424" s="80"/>
      <c r="V424" s="81" t="str">
        <f t="shared" si="207"/>
        <v/>
      </c>
      <c r="W424" s="65" t="str">
        <f t="shared" si="208"/>
        <v/>
      </c>
      <c r="X424" s="65" t="str">
        <f t="shared" si="209"/>
        <v/>
      </c>
      <c r="Y424" s="82" t="str">
        <f t="shared" si="210"/>
        <v/>
      </c>
      <c r="Z424" s="83" t="str">
        <f t="shared" si="211"/>
        <v/>
      </c>
      <c r="AA424" s="65" t="str">
        <f t="shared" si="212"/>
        <v/>
      </c>
      <c r="AB424" s="65" t="str">
        <f t="shared" si="213"/>
        <v/>
      </c>
      <c r="AC424" s="65" t="str">
        <f t="shared" si="214"/>
        <v/>
      </c>
      <c r="AD424" s="84" t="str">
        <f t="shared" si="215"/>
        <v/>
      </c>
      <c r="AE424" s="85" t="str">
        <f t="shared" si="216"/>
        <v/>
      </c>
      <c r="AF424" s="85" t="str">
        <f t="shared" si="217"/>
        <v/>
      </c>
      <c r="AG424" s="86" t="str">
        <f t="shared" si="218"/>
        <v/>
      </c>
      <c r="AH424" s="87" t="str">
        <f t="shared" si="219"/>
        <v/>
      </c>
      <c r="AI424" s="84" t="str">
        <f t="shared" si="220"/>
        <v/>
      </c>
      <c r="AJ424" s="84" t="str">
        <f t="shared" si="221"/>
        <v/>
      </c>
      <c r="AK424" s="88" t="str">
        <f t="shared" si="222"/>
        <v/>
      </c>
      <c r="AL424" s="65" t="str">
        <f t="shared" si="223"/>
        <v/>
      </c>
      <c r="AM424" s="84" t="str">
        <f t="shared" si="224"/>
        <v/>
      </c>
      <c r="AN424" s="85" t="str">
        <f t="shared" si="225"/>
        <v/>
      </c>
      <c r="AO424" s="85" t="str">
        <f t="shared" si="226"/>
        <v/>
      </c>
      <c r="AP424" s="86" t="str">
        <f t="shared" si="227"/>
        <v/>
      </c>
    </row>
    <row r="425" spans="1:42" s="76" customFormat="1" x14ac:dyDescent="0.25">
      <c r="A425" s="78">
        <f t="shared" si="202"/>
        <v>419</v>
      </c>
      <c r="B425" s="79"/>
      <c r="C425" s="79"/>
      <c r="D425" s="61"/>
      <c r="E425" s="180" t="str">
        <f>_xlfn.IFNA(HLOOKUP(TEXT(C425,"#"),Table_Conduit[#All],2,FALSE),"")</f>
        <v/>
      </c>
      <c r="F425" s="63" t="str">
        <f t="shared" si="203"/>
        <v/>
      </c>
      <c r="G425" s="61"/>
      <c r="H425" s="180" t="str">
        <f>_xlfn.IFNA(IF(HLOOKUP(TEXT(C425,"#"),Table_BoxMaterial[#All],2,FALSE)=0,"",HLOOKUP(TEXT(C425,"#"),Table_BoxMaterial[#All],2,FALSE)),"")</f>
        <v/>
      </c>
      <c r="I425" s="183" t="str">
        <f>_xlfn.IFNA(HLOOKUP(TEXT(C425,"#"),Table_MountingKits[#All],2,FALSE),"")</f>
        <v/>
      </c>
      <c r="J425" s="183" t="str">
        <f>_xlfn.IFNA(HLOOKUP(H425,Table_BoxColors[#All],2,FALSE),"")</f>
        <v/>
      </c>
      <c r="K425" s="61" t="str">
        <f t="shared" si="204"/>
        <v/>
      </c>
      <c r="L425" s="64" t="str">
        <f t="shared" si="205"/>
        <v/>
      </c>
      <c r="M425" s="185" t="str">
        <f>_xlfn.IFNA("E-"&amp;VLOOKUP(C425,Table_PN_DeviceType[],2,TRUE),"")&amp;IF(D425&lt;&gt;"",IF(D425&gt;99,D425,IF(D425&gt;9,"0"&amp;D425,"00"&amp;D425))&amp;VLOOKUP(E425,Table_PN_ConduitSize[],2,FALSE)&amp;VLOOKUP(F425,Table_PN_ConduitColor[],2,FALSE)&amp;IF(G425&lt;10,"0"&amp;G425,G425)&amp;VLOOKUP(H425,Table_PN_BoxMaterial[],2,FALSE)&amp;IF(I425&lt;&gt;"",VLOOKUP(I425,Table_PN_MountingKit[],2,FALSE)&amp;IF(OR(J425="Yes"),VLOOKUP(F425,Table_PN_BoxColor[],2,FALSE),"")&amp;VLOOKUP(K425,Table_PN_CircuitBreaker[],2,FALSE),""),"")</f>
        <v/>
      </c>
      <c r="N425" s="65"/>
      <c r="O425" s="65"/>
      <c r="P425" s="65"/>
      <c r="Q425" s="65"/>
      <c r="R425" s="65"/>
      <c r="S425" s="170" t="str">
        <f>IFERROR(VLOOKUP(C425,Table_DevicePN[],2,FALSE),"")</f>
        <v/>
      </c>
      <c r="T425" s="66" t="str">
        <f t="shared" si="206"/>
        <v/>
      </c>
      <c r="U425" s="80"/>
      <c r="V425" s="81" t="str">
        <f t="shared" si="207"/>
        <v/>
      </c>
      <c r="W425" s="65" t="str">
        <f t="shared" si="208"/>
        <v/>
      </c>
      <c r="X425" s="65" t="str">
        <f t="shared" si="209"/>
        <v/>
      </c>
      <c r="Y425" s="82" t="str">
        <f t="shared" si="210"/>
        <v/>
      </c>
      <c r="Z425" s="83" t="str">
        <f t="shared" si="211"/>
        <v/>
      </c>
      <c r="AA425" s="65" t="str">
        <f t="shared" si="212"/>
        <v/>
      </c>
      <c r="AB425" s="65" t="str">
        <f t="shared" si="213"/>
        <v/>
      </c>
      <c r="AC425" s="65" t="str">
        <f t="shared" si="214"/>
        <v/>
      </c>
      <c r="AD425" s="84" t="str">
        <f t="shared" si="215"/>
        <v/>
      </c>
      <c r="AE425" s="85" t="str">
        <f t="shared" si="216"/>
        <v/>
      </c>
      <c r="AF425" s="85" t="str">
        <f t="shared" si="217"/>
        <v/>
      </c>
      <c r="AG425" s="86" t="str">
        <f t="shared" si="218"/>
        <v/>
      </c>
      <c r="AH425" s="87" t="str">
        <f t="shared" si="219"/>
        <v/>
      </c>
      <c r="AI425" s="84" t="str">
        <f t="shared" si="220"/>
        <v/>
      </c>
      <c r="AJ425" s="84" t="str">
        <f t="shared" si="221"/>
        <v/>
      </c>
      <c r="AK425" s="88" t="str">
        <f t="shared" si="222"/>
        <v/>
      </c>
      <c r="AL425" s="65" t="str">
        <f t="shared" si="223"/>
        <v/>
      </c>
      <c r="AM425" s="84" t="str">
        <f t="shared" si="224"/>
        <v/>
      </c>
      <c r="AN425" s="85" t="str">
        <f t="shared" si="225"/>
        <v/>
      </c>
      <c r="AO425" s="85" t="str">
        <f t="shared" si="226"/>
        <v/>
      </c>
      <c r="AP425" s="86" t="str">
        <f t="shared" si="227"/>
        <v/>
      </c>
    </row>
    <row r="426" spans="1:42" s="76" customFormat="1" x14ac:dyDescent="0.25">
      <c r="A426" s="78">
        <f t="shared" si="202"/>
        <v>420</v>
      </c>
      <c r="B426" s="79"/>
      <c r="C426" s="79"/>
      <c r="D426" s="61"/>
      <c r="E426" s="180" t="str">
        <f>_xlfn.IFNA(HLOOKUP(TEXT(C426,"#"),Table_Conduit[#All],2,FALSE),"")</f>
        <v/>
      </c>
      <c r="F426" s="63" t="str">
        <f t="shared" si="203"/>
        <v/>
      </c>
      <c r="G426" s="61"/>
      <c r="H426" s="180" t="str">
        <f>_xlfn.IFNA(IF(HLOOKUP(TEXT(C426,"#"),Table_BoxMaterial[#All],2,FALSE)=0,"",HLOOKUP(TEXT(C426,"#"),Table_BoxMaterial[#All],2,FALSE)),"")</f>
        <v/>
      </c>
      <c r="I426" s="183" t="str">
        <f>_xlfn.IFNA(HLOOKUP(TEXT(C426,"#"),Table_MountingKits[#All],2,FALSE),"")</f>
        <v/>
      </c>
      <c r="J426" s="183" t="str">
        <f>_xlfn.IFNA(HLOOKUP(H426,Table_BoxColors[#All],2,FALSE),"")</f>
        <v/>
      </c>
      <c r="K426" s="61" t="str">
        <f t="shared" si="204"/>
        <v/>
      </c>
      <c r="L426" s="64" t="str">
        <f t="shared" si="205"/>
        <v/>
      </c>
      <c r="M426" s="185" t="str">
        <f>_xlfn.IFNA("E-"&amp;VLOOKUP(C426,Table_PN_DeviceType[],2,TRUE),"")&amp;IF(D426&lt;&gt;"",IF(D426&gt;99,D426,IF(D426&gt;9,"0"&amp;D426,"00"&amp;D426))&amp;VLOOKUP(E426,Table_PN_ConduitSize[],2,FALSE)&amp;VLOOKUP(F426,Table_PN_ConduitColor[],2,FALSE)&amp;IF(G426&lt;10,"0"&amp;G426,G426)&amp;VLOOKUP(H426,Table_PN_BoxMaterial[],2,FALSE)&amp;IF(I426&lt;&gt;"",VLOOKUP(I426,Table_PN_MountingKit[],2,FALSE)&amp;IF(OR(J426="Yes"),VLOOKUP(F426,Table_PN_BoxColor[],2,FALSE),"")&amp;VLOOKUP(K426,Table_PN_CircuitBreaker[],2,FALSE),""),"")</f>
        <v/>
      </c>
      <c r="N426" s="65"/>
      <c r="O426" s="65"/>
      <c r="P426" s="65"/>
      <c r="Q426" s="65"/>
      <c r="R426" s="65"/>
      <c r="S426" s="170" t="str">
        <f>IFERROR(VLOOKUP(C426,Table_DevicePN[],2,FALSE),"")</f>
        <v/>
      </c>
      <c r="T426" s="66" t="str">
        <f t="shared" si="206"/>
        <v/>
      </c>
      <c r="U426" s="80"/>
      <c r="V426" s="81" t="str">
        <f t="shared" si="207"/>
        <v/>
      </c>
      <c r="W426" s="65" t="str">
        <f t="shared" si="208"/>
        <v/>
      </c>
      <c r="X426" s="65" t="str">
        <f t="shared" si="209"/>
        <v/>
      </c>
      <c r="Y426" s="82" t="str">
        <f t="shared" si="210"/>
        <v/>
      </c>
      <c r="Z426" s="83" t="str">
        <f t="shared" si="211"/>
        <v/>
      </c>
      <c r="AA426" s="65" t="str">
        <f t="shared" si="212"/>
        <v/>
      </c>
      <c r="AB426" s="65" t="str">
        <f t="shared" si="213"/>
        <v/>
      </c>
      <c r="AC426" s="65" t="str">
        <f t="shared" si="214"/>
        <v/>
      </c>
      <c r="AD426" s="84" t="str">
        <f t="shared" si="215"/>
        <v/>
      </c>
      <c r="AE426" s="85" t="str">
        <f t="shared" si="216"/>
        <v/>
      </c>
      <c r="AF426" s="85" t="str">
        <f t="shared" si="217"/>
        <v/>
      </c>
      <c r="AG426" s="86" t="str">
        <f t="shared" si="218"/>
        <v/>
      </c>
      <c r="AH426" s="87" t="str">
        <f t="shared" si="219"/>
        <v/>
      </c>
      <c r="AI426" s="84" t="str">
        <f t="shared" si="220"/>
        <v/>
      </c>
      <c r="AJ426" s="84" t="str">
        <f t="shared" si="221"/>
        <v/>
      </c>
      <c r="AK426" s="88" t="str">
        <f t="shared" si="222"/>
        <v/>
      </c>
      <c r="AL426" s="65" t="str">
        <f t="shared" si="223"/>
        <v/>
      </c>
      <c r="AM426" s="84" t="str">
        <f t="shared" si="224"/>
        <v/>
      </c>
      <c r="AN426" s="85" t="str">
        <f t="shared" si="225"/>
        <v/>
      </c>
      <c r="AO426" s="85" t="str">
        <f t="shared" si="226"/>
        <v/>
      </c>
      <c r="AP426" s="86" t="str">
        <f t="shared" si="227"/>
        <v/>
      </c>
    </row>
    <row r="427" spans="1:42" s="76" customFormat="1" x14ac:dyDescent="0.25">
      <c r="A427" s="78">
        <f t="shared" si="202"/>
        <v>421</v>
      </c>
      <c r="B427" s="79"/>
      <c r="C427" s="79"/>
      <c r="D427" s="61"/>
      <c r="E427" s="180" t="str">
        <f>_xlfn.IFNA(HLOOKUP(TEXT(C427,"#"),Table_Conduit[#All],2,FALSE),"")</f>
        <v/>
      </c>
      <c r="F427" s="63" t="str">
        <f t="shared" si="203"/>
        <v/>
      </c>
      <c r="G427" s="61"/>
      <c r="H427" s="180" t="str">
        <f>_xlfn.IFNA(IF(HLOOKUP(TEXT(C427,"#"),Table_BoxMaterial[#All],2,FALSE)=0,"",HLOOKUP(TEXT(C427,"#"),Table_BoxMaterial[#All],2,FALSE)),"")</f>
        <v/>
      </c>
      <c r="I427" s="183" t="str">
        <f>_xlfn.IFNA(HLOOKUP(TEXT(C427,"#"),Table_MountingKits[#All],2,FALSE),"")</f>
        <v/>
      </c>
      <c r="J427" s="183" t="str">
        <f>_xlfn.IFNA(HLOOKUP(H427,Table_BoxColors[#All],2,FALSE),"")</f>
        <v/>
      </c>
      <c r="K427" s="61" t="str">
        <f t="shared" si="204"/>
        <v/>
      </c>
      <c r="L427" s="64" t="str">
        <f t="shared" si="205"/>
        <v/>
      </c>
      <c r="M427" s="185" t="str">
        <f>_xlfn.IFNA("E-"&amp;VLOOKUP(C427,Table_PN_DeviceType[],2,TRUE),"")&amp;IF(D427&lt;&gt;"",IF(D427&gt;99,D427,IF(D427&gt;9,"0"&amp;D427,"00"&amp;D427))&amp;VLOOKUP(E427,Table_PN_ConduitSize[],2,FALSE)&amp;VLOOKUP(F427,Table_PN_ConduitColor[],2,FALSE)&amp;IF(G427&lt;10,"0"&amp;G427,G427)&amp;VLOOKUP(H427,Table_PN_BoxMaterial[],2,FALSE)&amp;IF(I427&lt;&gt;"",VLOOKUP(I427,Table_PN_MountingKit[],2,FALSE)&amp;IF(OR(J427="Yes"),VLOOKUP(F427,Table_PN_BoxColor[],2,FALSE),"")&amp;VLOOKUP(K427,Table_PN_CircuitBreaker[],2,FALSE),""),"")</f>
        <v/>
      </c>
      <c r="N427" s="65"/>
      <c r="O427" s="65"/>
      <c r="P427" s="65"/>
      <c r="Q427" s="65"/>
      <c r="R427" s="65"/>
      <c r="S427" s="170" t="str">
        <f>IFERROR(VLOOKUP(C427,Table_DevicePN[],2,FALSE),"")</f>
        <v/>
      </c>
      <c r="T427" s="66" t="str">
        <f t="shared" si="206"/>
        <v/>
      </c>
      <c r="U427" s="80"/>
      <c r="V427" s="81" t="str">
        <f t="shared" si="207"/>
        <v/>
      </c>
      <c r="W427" s="65" t="str">
        <f t="shared" si="208"/>
        <v/>
      </c>
      <c r="X427" s="65" t="str">
        <f t="shared" si="209"/>
        <v/>
      </c>
      <c r="Y427" s="82" t="str">
        <f t="shared" si="210"/>
        <v/>
      </c>
      <c r="Z427" s="83" t="str">
        <f t="shared" si="211"/>
        <v/>
      </c>
      <c r="AA427" s="65" t="str">
        <f t="shared" si="212"/>
        <v/>
      </c>
      <c r="AB427" s="65" t="str">
        <f t="shared" si="213"/>
        <v/>
      </c>
      <c r="AC427" s="65" t="str">
        <f t="shared" si="214"/>
        <v/>
      </c>
      <c r="AD427" s="84" t="str">
        <f t="shared" si="215"/>
        <v/>
      </c>
      <c r="AE427" s="85" t="str">
        <f t="shared" si="216"/>
        <v/>
      </c>
      <c r="AF427" s="85" t="str">
        <f t="shared" si="217"/>
        <v/>
      </c>
      <c r="AG427" s="86" t="str">
        <f t="shared" si="218"/>
        <v/>
      </c>
      <c r="AH427" s="87" t="str">
        <f t="shared" si="219"/>
        <v/>
      </c>
      <c r="AI427" s="84" t="str">
        <f t="shared" si="220"/>
        <v/>
      </c>
      <c r="AJ427" s="84" t="str">
        <f t="shared" si="221"/>
        <v/>
      </c>
      <c r="AK427" s="88" t="str">
        <f t="shared" si="222"/>
        <v/>
      </c>
      <c r="AL427" s="65" t="str">
        <f t="shared" si="223"/>
        <v/>
      </c>
      <c r="AM427" s="84" t="str">
        <f t="shared" si="224"/>
        <v/>
      </c>
      <c r="AN427" s="85" t="str">
        <f t="shared" si="225"/>
        <v/>
      </c>
      <c r="AO427" s="85" t="str">
        <f t="shared" si="226"/>
        <v/>
      </c>
      <c r="AP427" s="86" t="str">
        <f t="shared" si="227"/>
        <v/>
      </c>
    </row>
    <row r="428" spans="1:42" s="76" customFormat="1" x14ac:dyDescent="0.25">
      <c r="A428" s="78">
        <f t="shared" si="202"/>
        <v>422</v>
      </c>
      <c r="B428" s="79"/>
      <c r="C428" s="79"/>
      <c r="D428" s="61"/>
      <c r="E428" s="180" t="str">
        <f>_xlfn.IFNA(HLOOKUP(TEXT(C428,"#"),Table_Conduit[#All],2,FALSE),"")</f>
        <v/>
      </c>
      <c r="F428" s="63" t="str">
        <f t="shared" si="203"/>
        <v/>
      </c>
      <c r="G428" s="61"/>
      <c r="H428" s="180" t="str">
        <f>_xlfn.IFNA(IF(HLOOKUP(TEXT(C428,"#"),Table_BoxMaterial[#All],2,FALSE)=0,"",HLOOKUP(TEXT(C428,"#"),Table_BoxMaterial[#All],2,FALSE)),"")</f>
        <v/>
      </c>
      <c r="I428" s="183" t="str">
        <f>_xlfn.IFNA(HLOOKUP(TEXT(C428,"#"),Table_MountingKits[#All],2,FALSE),"")</f>
        <v/>
      </c>
      <c r="J428" s="183" t="str">
        <f>_xlfn.IFNA(HLOOKUP(H428,Table_BoxColors[#All],2,FALSE),"")</f>
        <v/>
      </c>
      <c r="K428" s="61" t="str">
        <f t="shared" si="204"/>
        <v/>
      </c>
      <c r="L428" s="64" t="str">
        <f t="shared" si="205"/>
        <v/>
      </c>
      <c r="M428" s="185" t="str">
        <f>_xlfn.IFNA("E-"&amp;VLOOKUP(C428,Table_PN_DeviceType[],2,TRUE),"")&amp;IF(D428&lt;&gt;"",IF(D428&gt;99,D428,IF(D428&gt;9,"0"&amp;D428,"00"&amp;D428))&amp;VLOOKUP(E428,Table_PN_ConduitSize[],2,FALSE)&amp;VLOOKUP(F428,Table_PN_ConduitColor[],2,FALSE)&amp;IF(G428&lt;10,"0"&amp;G428,G428)&amp;VLOOKUP(H428,Table_PN_BoxMaterial[],2,FALSE)&amp;IF(I428&lt;&gt;"",VLOOKUP(I428,Table_PN_MountingKit[],2,FALSE)&amp;IF(OR(J428="Yes"),VLOOKUP(F428,Table_PN_BoxColor[],2,FALSE),"")&amp;VLOOKUP(K428,Table_PN_CircuitBreaker[],2,FALSE),""),"")</f>
        <v/>
      </c>
      <c r="N428" s="65"/>
      <c r="O428" s="65"/>
      <c r="P428" s="65"/>
      <c r="Q428" s="65"/>
      <c r="R428" s="65"/>
      <c r="S428" s="170" t="str">
        <f>IFERROR(VLOOKUP(C428,Table_DevicePN[],2,FALSE),"")</f>
        <v/>
      </c>
      <c r="T428" s="66" t="str">
        <f t="shared" si="206"/>
        <v/>
      </c>
      <c r="U428" s="80"/>
      <c r="V428" s="81" t="str">
        <f t="shared" si="207"/>
        <v/>
      </c>
      <c r="W428" s="65" t="str">
        <f t="shared" si="208"/>
        <v/>
      </c>
      <c r="X428" s="65" t="str">
        <f t="shared" si="209"/>
        <v/>
      </c>
      <c r="Y428" s="82" t="str">
        <f t="shared" si="210"/>
        <v/>
      </c>
      <c r="Z428" s="83" t="str">
        <f t="shared" si="211"/>
        <v/>
      </c>
      <c r="AA428" s="65" t="str">
        <f t="shared" si="212"/>
        <v/>
      </c>
      <c r="AB428" s="65" t="str">
        <f t="shared" si="213"/>
        <v/>
      </c>
      <c r="AC428" s="65" t="str">
        <f t="shared" si="214"/>
        <v/>
      </c>
      <c r="AD428" s="84" t="str">
        <f t="shared" si="215"/>
        <v/>
      </c>
      <c r="AE428" s="85" t="str">
        <f t="shared" si="216"/>
        <v/>
      </c>
      <c r="AF428" s="85" t="str">
        <f t="shared" si="217"/>
        <v/>
      </c>
      <c r="AG428" s="86" t="str">
        <f t="shared" si="218"/>
        <v/>
      </c>
      <c r="AH428" s="87" t="str">
        <f t="shared" si="219"/>
        <v/>
      </c>
      <c r="AI428" s="84" t="str">
        <f t="shared" si="220"/>
        <v/>
      </c>
      <c r="AJ428" s="84" t="str">
        <f t="shared" si="221"/>
        <v/>
      </c>
      <c r="AK428" s="88" t="str">
        <f t="shared" si="222"/>
        <v/>
      </c>
      <c r="AL428" s="65" t="str">
        <f t="shared" si="223"/>
        <v/>
      </c>
      <c r="AM428" s="84" t="str">
        <f t="shared" si="224"/>
        <v/>
      </c>
      <c r="AN428" s="85" t="str">
        <f t="shared" si="225"/>
        <v/>
      </c>
      <c r="AO428" s="85" t="str">
        <f t="shared" si="226"/>
        <v/>
      </c>
      <c r="AP428" s="86" t="str">
        <f t="shared" si="227"/>
        <v/>
      </c>
    </row>
    <row r="429" spans="1:42" s="76" customFormat="1" x14ac:dyDescent="0.25">
      <c r="A429" s="78">
        <f t="shared" si="202"/>
        <v>423</v>
      </c>
      <c r="B429" s="79"/>
      <c r="C429" s="79"/>
      <c r="D429" s="61"/>
      <c r="E429" s="180" t="str">
        <f>_xlfn.IFNA(HLOOKUP(TEXT(C429,"#"),Table_Conduit[#All],2,FALSE),"")</f>
        <v/>
      </c>
      <c r="F429" s="63" t="str">
        <f t="shared" si="203"/>
        <v/>
      </c>
      <c r="G429" s="61"/>
      <c r="H429" s="180" t="str">
        <f>_xlfn.IFNA(IF(HLOOKUP(TEXT(C429,"#"),Table_BoxMaterial[#All],2,FALSE)=0,"",HLOOKUP(TEXT(C429,"#"),Table_BoxMaterial[#All],2,FALSE)),"")</f>
        <v/>
      </c>
      <c r="I429" s="183" t="str">
        <f>_xlfn.IFNA(HLOOKUP(TEXT(C429,"#"),Table_MountingKits[#All],2,FALSE),"")</f>
        <v/>
      </c>
      <c r="J429" s="183" t="str">
        <f>_xlfn.IFNA(HLOOKUP(H429,Table_BoxColors[#All],2,FALSE),"")</f>
        <v/>
      </c>
      <c r="K429" s="61" t="str">
        <f t="shared" si="204"/>
        <v/>
      </c>
      <c r="L429" s="64" t="str">
        <f t="shared" si="205"/>
        <v/>
      </c>
      <c r="M429" s="185" t="str">
        <f>_xlfn.IFNA("E-"&amp;VLOOKUP(C429,Table_PN_DeviceType[],2,TRUE),"")&amp;IF(D429&lt;&gt;"",IF(D429&gt;99,D429,IF(D429&gt;9,"0"&amp;D429,"00"&amp;D429))&amp;VLOOKUP(E429,Table_PN_ConduitSize[],2,FALSE)&amp;VLOOKUP(F429,Table_PN_ConduitColor[],2,FALSE)&amp;IF(G429&lt;10,"0"&amp;G429,G429)&amp;VLOOKUP(H429,Table_PN_BoxMaterial[],2,FALSE)&amp;IF(I429&lt;&gt;"",VLOOKUP(I429,Table_PN_MountingKit[],2,FALSE)&amp;IF(OR(J429="Yes"),VLOOKUP(F429,Table_PN_BoxColor[],2,FALSE),"")&amp;VLOOKUP(K429,Table_PN_CircuitBreaker[],2,FALSE),""),"")</f>
        <v/>
      </c>
      <c r="N429" s="65"/>
      <c r="O429" s="65"/>
      <c r="P429" s="65"/>
      <c r="Q429" s="65"/>
      <c r="R429" s="65"/>
      <c r="S429" s="170" t="str">
        <f>IFERROR(VLOOKUP(C429,Table_DevicePN[],2,FALSE),"")</f>
        <v/>
      </c>
      <c r="T429" s="66" t="str">
        <f t="shared" si="206"/>
        <v/>
      </c>
      <c r="U429" s="80"/>
      <c r="V429" s="81" t="str">
        <f t="shared" si="207"/>
        <v/>
      </c>
      <c r="W429" s="65" t="str">
        <f t="shared" si="208"/>
        <v/>
      </c>
      <c r="X429" s="65" t="str">
        <f t="shared" si="209"/>
        <v/>
      </c>
      <c r="Y429" s="82" t="str">
        <f t="shared" si="210"/>
        <v/>
      </c>
      <c r="Z429" s="83" t="str">
        <f t="shared" si="211"/>
        <v/>
      </c>
      <c r="AA429" s="65" t="str">
        <f t="shared" si="212"/>
        <v/>
      </c>
      <c r="AB429" s="65" t="str">
        <f t="shared" si="213"/>
        <v/>
      </c>
      <c r="AC429" s="65" t="str">
        <f t="shared" si="214"/>
        <v/>
      </c>
      <c r="AD429" s="84" t="str">
        <f t="shared" si="215"/>
        <v/>
      </c>
      <c r="AE429" s="85" t="str">
        <f t="shared" si="216"/>
        <v/>
      </c>
      <c r="AF429" s="85" t="str">
        <f t="shared" si="217"/>
        <v/>
      </c>
      <c r="AG429" s="86" t="str">
        <f t="shared" si="218"/>
        <v/>
      </c>
      <c r="AH429" s="87" t="str">
        <f t="shared" si="219"/>
        <v/>
      </c>
      <c r="AI429" s="84" t="str">
        <f t="shared" si="220"/>
        <v/>
      </c>
      <c r="AJ429" s="84" t="str">
        <f t="shared" si="221"/>
        <v/>
      </c>
      <c r="AK429" s="88" t="str">
        <f t="shared" si="222"/>
        <v/>
      </c>
      <c r="AL429" s="65" t="str">
        <f t="shared" si="223"/>
        <v/>
      </c>
      <c r="AM429" s="84" t="str">
        <f t="shared" si="224"/>
        <v/>
      </c>
      <c r="AN429" s="85" t="str">
        <f t="shared" si="225"/>
        <v/>
      </c>
      <c r="AO429" s="85" t="str">
        <f t="shared" si="226"/>
        <v/>
      </c>
      <c r="AP429" s="86" t="str">
        <f t="shared" si="227"/>
        <v/>
      </c>
    </row>
    <row r="430" spans="1:42" s="76" customFormat="1" x14ac:dyDescent="0.25">
      <c r="A430" s="78">
        <f t="shared" si="202"/>
        <v>424</v>
      </c>
      <c r="B430" s="79"/>
      <c r="C430" s="79"/>
      <c r="D430" s="61"/>
      <c r="E430" s="180" t="str">
        <f>_xlfn.IFNA(HLOOKUP(TEXT(C430,"#"),Table_Conduit[#All],2,FALSE),"")</f>
        <v/>
      </c>
      <c r="F430" s="63" t="str">
        <f t="shared" si="203"/>
        <v/>
      </c>
      <c r="G430" s="61"/>
      <c r="H430" s="180" t="str">
        <f>_xlfn.IFNA(IF(HLOOKUP(TEXT(C430,"#"),Table_BoxMaterial[#All],2,FALSE)=0,"",HLOOKUP(TEXT(C430,"#"),Table_BoxMaterial[#All],2,FALSE)),"")</f>
        <v/>
      </c>
      <c r="I430" s="183" t="str">
        <f>_xlfn.IFNA(HLOOKUP(TEXT(C430,"#"),Table_MountingKits[#All],2,FALSE),"")</f>
        <v/>
      </c>
      <c r="J430" s="183" t="str">
        <f>_xlfn.IFNA(HLOOKUP(H430,Table_BoxColors[#All],2,FALSE),"")</f>
        <v/>
      </c>
      <c r="K430" s="61" t="str">
        <f t="shared" si="204"/>
        <v/>
      </c>
      <c r="L430" s="64" t="str">
        <f t="shared" si="205"/>
        <v/>
      </c>
      <c r="M430" s="185" t="str">
        <f>_xlfn.IFNA("E-"&amp;VLOOKUP(C430,Table_PN_DeviceType[],2,TRUE),"")&amp;IF(D430&lt;&gt;"",IF(D430&gt;99,D430,IF(D430&gt;9,"0"&amp;D430,"00"&amp;D430))&amp;VLOOKUP(E430,Table_PN_ConduitSize[],2,FALSE)&amp;VLOOKUP(F430,Table_PN_ConduitColor[],2,FALSE)&amp;IF(G430&lt;10,"0"&amp;G430,G430)&amp;VLOOKUP(H430,Table_PN_BoxMaterial[],2,FALSE)&amp;IF(I430&lt;&gt;"",VLOOKUP(I430,Table_PN_MountingKit[],2,FALSE)&amp;IF(OR(J430="Yes"),VLOOKUP(F430,Table_PN_BoxColor[],2,FALSE),"")&amp;VLOOKUP(K430,Table_PN_CircuitBreaker[],2,FALSE),""),"")</f>
        <v/>
      </c>
      <c r="N430" s="65"/>
      <c r="O430" s="65"/>
      <c r="P430" s="65"/>
      <c r="Q430" s="65"/>
      <c r="R430" s="65"/>
      <c r="S430" s="170" t="str">
        <f>IFERROR(VLOOKUP(C430,Table_DevicePN[],2,FALSE),"")</f>
        <v/>
      </c>
      <c r="T430" s="66" t="str">
        <f t="shared" si="206"/>
        <v/>
      </c>
      <c r="U430" s="80"/>
      <c r="V430" s="81" t="str">
        <f t="shared" si="207"/>
        <v/>
      </c>
      <c r="W430" s="65" t="str">
        <f t="shared" si="208"/>
        <v/>
      </c>
      <c r="X430" s="65" t="str">
        <f t="shared" si="209"/>
        <v/>
      </c>
      <c r="Y430" s="82" t="str">
        <f t="shared" si="210"/>
        <v/>
      </c>
      <c r="Z430" s="83" t="str">
        <f t="shared" si="211"/>
        <v/>
      </c>
      <c r="AA430" s="65" t="str">
        <f t="shared" si="212"/>
        <v/>
      </c>
      <c r="AB430" s="65" t="str">
        <f t="shared" si="213"/>
        <v/>
      </c>
      <c r="AC430" s="65" t="str">
        <f t="shared" si="214"/>
        <v/>
      </c>
      <c r="AD430" s="84" t="str">
        <f t="shared" si="215"/>
        <v/>
      </c>
      <c r="AE430" s="85" t="str">
        <f t="shared" si="216"/>
        <v/>
      </c>
      <c r="AF430" s="85" t="str">
        <f t="shared" si="217"/>
        <v/>
      </c>
      <c r="AG430" s="86" t="str">
        <f t="shared" si="218"/>
        <v/>
      </c>
      <c r="AH430" s="87" t="str">
        <f t="shared" si="219"/>
        <v/>
      </c>
      <c r="AI430" s="84" t="str">
        <f t="shared" si="220"/>
        <v/>
      </c>
      <c r="AJ430" s="84" t="str">
        <f t="shared" si="221"/>
        <v/>
      </c>
      <c r="AK430" s="88" t="str">
        <f t="shared" si="222"/>
        <v/>
      </c>
      <c r="AL430" s="65" t="str">
        <f t="shared" si="223"/>
        <v/>
      </c>
      <c r="AM430" s="84" t="str">
        <f t="shared" si="224"/>
        <v/>
      </c>
      <c r="AN430" s="85" t="str">
        <f t="shared" si="225"/>
        <v/>
      </c>
      <c r="AO430" s="85" t="str">
        <f t="shared" si="226"/>
        <v/>
      </c>
      <c r="AP430" s="86" t="str">
        <f t="shared" si="227"/>
        <v/>
      </c>
    </row>
    <row r="431" spans="1:42" s="76" customFormat="1" x14ac:dyDescent="0.25">
      <c r="A431" s="78">
        <f t="shared" si="202"/>
        <v>425</v>
      </c>
      <c r="B431" s="79"/>
      <c r="C431" s="79"/>
      <c r="D431" s="61"/>
      <c r="E431" s="180" t="str">
        <f>_xlfn.IFNA(HLOOKUP(TEXT(C431,"#"),Table_Conduit[#All],2,FALSE),"")</f>
        <v/>
      </c>
      <c r="F431" s="63" t="str">
        <f t="shared" si="203"/>
        <v/>
      </c>
      <c r="G431" s="61"/>
      <c r="H431" s="180" t="str">
        <f>_xlfn.IFNA(IF(HLOOKUP(TEXT(C431,"#"),Table_BoxMaterial[#All],2,FALSE)=0,"",HLOOKUP(TEXT(C431,"#"),Table_BoxMaterial[#All],2,FALSE)),"")</f>
        <v/>
      </c>
      <c r="I431" s="183" t="str">
        <f>_xlfn.IFNA(HLOOKUP(TEXT(C431,"#"),Table_MountingKits[#All],2,FALSE),"")</f>
        <v/>
      </c>
      <c r="J431" s="183" t="str">
        <f>_xlfn.IFNA(HLOOKUP(H431,Table_BoxColors[#All],2,FALSE),"")</f>
        <v/>
      </c>
      <c r="K431" s="61" t="str">
        <f t="shared" si="204"/>
        <v/>
      </c>
      <c r="L431" s="64" t="str">
        <f t="shared" si="205"/>
        <v/>
      </c>
      <c r="M431" s="185" t="str">
        <f>_xlfn.IFNA("E-"&amp;VLOOKUP(C431,Table_PN_DeviceType[],2,TRUE),"")&amp;IF(D431&lt;&gt;"",IF(D431&gt;99,D431,IF(D431&gt;9,"0"&amp;D431,"00"&amp;D431))&amp;VLOOKUP(E431,Table_PN_ConduitSize[],2,FALSE)&amp;VLOOKUP(F431,Table_PN_ConduitColor[],2,FALSE)&amp;IF(G431&lt;10,"0"&amp;G431,G431)&amp;VLOOKUP(H431,Table_PN_BoxMaterial[],2,FALSE)&amp;IF(I431&lt;&gt;"",VLOOKUP(I431,Table_PN_MountingKit[],2,FALSE)&amp;IF(OR(J431="Yes"),VLOOKUP(F431,Table_PN_BoxColor[],2,FALSE),"")&amp;VLOOKUP(K431,Table_PN_CircuitBreaker[],2,FALSE),""),"")</f>
        <v/>
      </c>
      <c r="N431" s="65"/>
      <c r="O431" s="65"/>
      <c r="P431" s="65"/>
      <c r="Q431" s="65"/>
      <c r="R431" s="65"/>
      <c r="S431" s="170" t="str">
        <f>IFERROR(VLOOKUP(C431,Table_DevicePN[],2,FALSE),"")</f>
        <v/>
      </c>
      <c r="T431" s="66" t="str">
        <f t="shared" si="206"/>
        <v/>
      </c>
      <c r="U431" s="80"/>
      <c r="V431" s="81" t="str">
        <f t="shared" si="207"/>
        <v/>
      </c>
      <c r="W431" s="65" t="str">
        <f t="shared" si="208"/>
        <v/>
      </c>
      <c r="X431" s="65" t="str">
        <f t="shared" si="209"/>
        <v/>
      </c>
      <c r="Y431" s="82" t="str">
        <f t="shared" si="210"/>
        <v/>
      </c>
      <c r="Z431" s="83" t="str">
        <f t="shared" si="211"/>
        <v/>
      </c>
      <c r="AA431" s="65" t="str">
        <f t="shared" si="212"/>
        <v/>
      </c>
      <c r="AB431" s="65" t="str">
        <f t="shared" si="213"/>
        <v/>
      </c>
      <c r="AC431" s="65" t="str">
        <f t="shared" si="214"/>
        <v/>
      </c>
      <c r="AD431" s="84" t="str">
        <f t="shared" si="215"/>
        <v/>
      </c>
      <c r="AE431" s="85" t="str">
        <f t="shared" si="216"/>
        <v/>
      </c>
      <c r="AF431" s="85" t="str">
        <f t="shared" si="217"/>
        <v/>
      </c>
      <c r="AG431" s="86" t="str">
        <f t="shared" si="218"/>
        <v/>
      </c>
      <c r="AH431" s="87" t="str">
        <f t="shared" si="219"/>
        <v/>
      </c>
      <c r="AI431" s="84" t="str">
        <f t="shared" si="220"/>
        <v/>
      </c>
      <c r="AJ431" s="84" t="str">
        <f t="shared" si="221"/>
        <v/>
      </c>
      <c r="AK431" s="88" t="str">
        <f t="shared" si="222"/>
        <v/>
      </c>
      <c r="AL431" s="65" t="str">
        <f t="shared" si="223"/>
        <v/>
      </c>
      <c r="AM431" s="84" t="str">
        <f t="shared" si="224"/>
        <v/>
      </c>
      <c r="AN431" s="85" t="str">
        <f t="shared" si="225"/>
        <v/>
      </c>
      <c r="AO431" s="85" t="str">
        <f t="shared" si="226"/>
        <v/>
      </c>
      <c r="AP431" s="86" t="str">
        <f t="shared" si="227"/>
        <v/>
      </c>
    </row>
    <row r="432" spans="1:42" s="76" customFormat="1" x14ac:dyDescent="0.25">
      <c r="A432" s="78">
        <f t="shared" si="202"/>
        <v>426</v>
      </c>
      <c r="B432" s="79"/>
      <c r="C432" s="79"/>
      <c r="D432" s="61"/>
      <c r="E432" s="180" t="str">
        <f>_xlfn.IFNA(HLOOKUP(TEXT(C432,"#"),Table_Conduit[#All],2,FALSE),"")</f>
        <v/>
      </c>
      <c r="F432" s="63" t="str">
        <f t="shared" si="203"/>
        <v/>
      </c>
      <c r="G432" s="61"/>
      <c r="H432" s="180" t="str">
        <f>_xlfn.IFNA(IF(HLOOKUP(TEXT(C432,"#"),Table_BoxMaterial[#All],2,FALSE)=0,"",HLOOKUP(TEXT(C432,"#"),Table_BoxMaterial[#All],2,FALSE)),"")</f>
        <v/>
      </c>
      <c r="I432" s="183" t="str">
        <f>_xlfn.IFNA(HLOOKUP(TEXT(C432,"#"),Table_MountingKits[#All],2,FALSE),"")</f>
        <v/>
      </c>
      <c r="J432" s="183" t="str">
        <f>_xlfn.IFNA(HLOOKUP(H432,Table_BoxColors[#All],2,FALSE),"")</f>
        <v/>
      </c>
      <c r="K432" s="61" t="str">
        <f t="shared" si="204"/>
        <v/>
      </c>
      <c r="L432" s="64" t="str">
        <f t="shared" si="205"/>
        <v/>
      </c>
      <c r="M432" s="185" t="str">
        <f>_xlfn.IFNA("E-"&amp;VLOOKUP(C432,Table_PN_DeviceType[],2,TRUE),"")&amp;IF(D432&lt;&gt;"",IF(D432&gt;99,D432,IF(D432&gt;9,"0"&amp;D432,"00"&amp;D432))&amp;VLOOKUP(E432,Table_PN_ConduitSize[],2,FALSE)&amp;VLOOKUP(F432,Table_PN_ConduitColor[],2,FALSE)&amp;IF(G432&lt;10,"0"&amp;G432,G432)&amp;VLOOKUP(H432,Table_PN_BoxMaterial[],2,FALSE)&amp;IF(I432&lt;&gt;"",VLOOKUP(I432,Table_PN_MountingKit[],2,FALSE)&amp;IF(OR(J432="Yes"),VLOOKUP(F432,Table_PN_BoxColor[],2,FALSE),"")&amp;VLOOKUP(K432,Table_PN_CircuitBreaker[],2,FALSE),""),"")</f>
        <v/>
      </c>
      <c r="N432" s="65"/>
      <c r="O432" s="65"/>
      <c r="P432" s="65"/>
      <c r="Q432" s="65"/>
      <c r="R432" s="65"/>
      <c r="S432" s="170" t="str">
        <f>IFERROR(VLOOKUP(C432,Table_DevicePN[],2,FALSE),"")</f>
        <v/>
      </c>
      <c r="T432" s="66" t="str">
        <f t="shared" si="206"/>
        <v/>
      </c>
      <c r="U432" s="80"/>
      <c r="V432" s="81" t="str">
        <f t="shared" si="207"/>
        <v/>
      </c>
      <c r="W432" s="65" t="str">
        <f t="shared" si="208"/>
        <v/>
      </c>
      <c r="X432" s="65" t="str">
        <f t="shared" si="209"/>
        <v/>
      </c>
      <c r="Y432" s="82" t="str">
        <f t="shared" si="210"/>
        <v/>
      </c>
      <c r="Z432" s="83" t="str">
        <f t="shared" si="211"/>
        <v/>
      </c>
      <c r="AA432" s="65" t="str">
        <f t="shared" si="212"/>
        <v/>
      </c>
      <c r="AB432" s="65" t="str">
        <f t="shared" si="213"/>
        <v/>
      </c>
      <c r="AC432" s="65" t="str">
        <f t="shared" si="214"/>
        <v/>
      </c>
      <c r="AD432" s="84" t="str">
        <f t="shared" si="215"/>
        <v/>
      </c>
      <c r="AE432" s="85" t="str">
        <f t="shared" si="216"/>
        <v/>
      </c>
      <c r="AF432" s="85" t="str">
        <f t="shared" si="217"/>
        <v/>
      </c>
      <c r="AG432" s="86" t="str">
        <f t="shared" si="218"/>
        <v/>
      </c>
      <c r="AH432" s="87" t="str">
        <f t="shared" si="219"/>
        <v/>
      </c>
      <c r="AI432" s="84" t="str">
        <f t="shared" si="220"/>
        <v/>
      </c>
      <c r="AJ432" s="84" t="str">
        <f t="shared" si="221"/>
        <v/>
      </c>
      <c r="AK432" s="88" t="str">
        <f t="shared" si="222"/>
        <v/>
      </c>
      <c r="AL432" s="65" t="str">
        <f t="shared" si="223"/>
        <v/>
      </c>
      <c r="AM432" s="84" t="str">
        <f t="shared" si="224"/>
        <v/>
      </c>
      <c r="AN432" s="85" t="str">
        <f t="shared" si="225"/>
        <v/>
      </c>
      <c r="AO432" s="85" t="str">
        <f t="shared" si="226"/>
        <v/>
      </c>
      <c r="AP432" s="86" t="str">
        <f t="shared" si="227"/>
        <v/>
      </c>
    </row>
    <row r="433" spans="1:42" s="76" customFormat="1" x14ac:dyDescent="0.25">
      <c r="A433" s="78">
        <f t="shared" si="202"/>
        <v>427</v>
      </c>
      <c r="B433" s="79"/>
      <c r="C433" s="79"/>
      <c r="D433" s="61"/>
      <c r="E433" s="180" t="str">
        <f>_xlfn.IFNA(HLOOKUP(TEXT(C433,"#"),Table_Conduit[#All],2,FALSE),"")</f>
        <v/>
      </c>
      <c r="F433" s="63" t="str">
        <f t="shared" si="203"/>
        <v/>
      </c>
      <c r="G433" s="61"/>
      <c r="H433" s="180" t="str">
        <f>_xlfn.IFNA(IF(HLOOKUP(TEXT(C433,"#"),Table_BoxMaterial[#All],2,FALSE)=0,"",HLOOKUP(TEXT(C433,"#"),Table_BoxMaterial[#All],2,FALSE)),"")</f>
        <v/>
      </c>
      <c r="I433" s="183" t="str">
        <f>_xlfn.IFNA(HLOOKUP(TEXT(C433,"#"),Table_MountingKits[#All],2,FALSE),"")</f>
        <v/>
      </c>
      <c r="J433" s="183" t="str">
        <f>_xlfn.IFNA(HLOOKUP(H433,Table_BoxColors[#All],2,FALSE),"")</f>
        <v/>
      </c>
      <c r="K433" s="61" t="str">
        <f t="shared" si="204"/>
        <v/>
      </c>
      <c r="L433" s="64" t="str">
        <f t="shared" si="205"/>
        <v/>
      </c>
      <c r="M433" s="185" t="str">
        <f>_xlfn.IFNA("E-"&amp;VLOOKUP(C433,Table_PN_DeviceType[],2,TRUE),"")&amp;IF(D433&lt;&gt;"",IF(D433&gt;99,D433,IF(D433&gt;9,"0"&amp;D433,"00"&amp;D433))&amp;VLOOKUP(E433,Table_PN_ConduitSize[],2,FALSE)&amp;VLOOKUP(F433,Table_PN_ConduitColor[],2,FALSE)&amp;IF(G433&lt;10,"0"&amp;G433,G433)&amp;VLOOKUP(H433,Table_PN_BoxMaterial[],2,FALSE)&amp;IF(I433&lt;&gt;"",VLOOKUP(I433,Table_PN_MountingKit[],2,FALSE)&amp;IF(OR(J433="Yes"),VLOOKUP(F433,Table_PN_BoxColor[],2,FALSE),"")&amp;VLOOKUP(K433,Table_PN_CircuitBreaker[],2,FALSE),""),"")</f>
        <v/>
      </c>
      <c r="N433" s="65"/>
      <c r="O433" s="65"/>
      <c r="P433" s="65"/>
      <c r="Q433" s="65"/>
      <c r="R433" s="65"/>
      <c r="S433" s="170" t="str">
        <f>IFERROR(VLOOKUP(C433,Table_DevicePN[],2,FALSE),"")</f>
        <v/>
      </c>
      <c r="T433" s="66" t="str">
        <f t="shared" si="206"/>
        <v/>
      </c>
      <c r="U433" s="80"/>
      <c r="V433" s="81" t="str">
        <f t="shared" si="207"/>
        <v/>
      </c>
      <c r="W433" s="65" t="str">
        <f t="shared" si="208"/>
        <v/>
      </c>
      <c r="X433" s="65" t="str">
        <f t="shared" si="209"/>
        <v/>
      </c>
      <c r="Y433" s="82" t="str">
        <f t="shared" si="210"/>
        <v/>
      </c>
      <c r="Z433" s="83" t="str">
        <f t="shared" si="211"/>
        <v/>
      </c>
      <c r="AA433" s="65" t="str">
        <f t="shared" si="212"/>
        <v/>
      </c>
      <c r="AB433" s="65" t="str">
        <f t="shared" si="213"/>
        <v/>
      </c>
      <c r="AC433" s="65" t="str">
        <f t="shared" si="214"/>
        <v/>
      </c>
      <c r="AD433" s="84" t="str">
        <f t="shared" si="215"/>
        <v/>
      </c>
      <c r="AE433" s="85" t="str">
        <f t="shared" si="216"/>
        <v/>
      </c>
      <c r="AF433" s="85" t="str">
        <f t="shared" si="217"/>
        <v/>
      </c>
      <c r="AG433" s="86" t="str">
        <f t="shared" si="218"/>
        <v/>
      </c>
      <c r="AH433" s="87" t="str">
        <f t="shared" si="219"/>
        <v/>
      </c>
      <c r="AI433" s="84" t="str">
        <f t="shared" si="220"/>
        <v/>
      </c>
      <c r="AJ433" s="84" t="str">
        <f t="shared" si="221"/>
        <v/>
      </c>
      <c r="AK433" s="88" t="str">
        <f t="shared" si="222"/>
        <v/>
      </c>
      <c r="AL433" s="65" t="str">
        <f t="shared" si="223"/>
        <v/>
      </c>
      <c r="AM433" s="84" t="str">
        <f t="shared" si="224"/>
        <v/>
      </c>
      <c r="AN433" s="85" t="str">
        <f t="shared" si="225"/>
        <v/>
      </c>
      <c r="AO433" s="85" t="str">
        <f t="shared" si="226"/>
        <v/>
      </c>
      <c r="AP433" s="86" t="str">
        <f t="shared" si="227"/>
        <v/>
      </c>
    </row>
    <row r="434" spans="1:42" s="76" customFormat="1" x14ac:dyDescent="0.25">
      <c r="A434" s="78">
        <f t="shared" si="202"/>
        <v>428</v>
      </c>
      <c r="B434" s="79"/>
      <c r="C434" s="79"/>
      <c r="D434" s="61"/>
      <c r="E434" s="180" t="str">
        <f>_xlfn.IFNA(HLOOKUP(TEXT(C434,"#"),Table_Conduit[#All],2,FALSE),"")</f>
        <v/>
      </c>
      <c r="F434" s="63" t="str">
        <f t="shared" si="203"/>
        <v/>
      </c>
      <c r="G434" s="61"/>
      <c r="H434" s="180" t="str">
        <f>_xlfn.IFNA(IF(HLOOKUP(TEXT(C434,"#"),Table_BoxMaterial[#All],2,FALSE)=0,"",HLOOKUP(TEXT(C434,"#"),Table_BoxMaterial[#All],2,FALSE)),"")</f>
        <v/>
      </c>
      <c r="I434" s="183" t="str">
        <f>_xlfn.IFNA(HLOOKUP(TEXT(C434,"#"),Table_MountingKits[#All],2,FALSE),"")</f>
        <v/>
      </c>
      <c r="J434" s="183" t="str">
        <f>_xlfn.IFNA(HLOOKUP(H434,Table_BoxColors[#All],2,FALSE),"")</f>
        <v/>
      </c>
      <c r="K434" s="61" t="str">
        <f t="shared" si="204"/>
        <v/>
      </c>
      <c r="L434" s="64" t="str">
        <f t="shared" si="205"/>
        <v/>
      </c>
      <c r="M434" s="185" t="str">
        <f>_xlfn.IFNA("E-"&amp;VLOOKUP(C434,Table_PN_DeviceType[],2,TRUE),"")&amp;IF(D434&lt;&gt;"",IF(D434&gt;99,D434,IF(D434&gt;9,"0"&amp;D434,"00"&amp;D434))&amp;VLOOKUP(E434,Table_PN_ConduitSize[],2,FALSE)&amp;VLOOKUP(F434,Table_PN_ConduitColor[],2,FALSE)&amp;IF(G434&lt;10,"0"&amp;G434,G434)&amp;VLOOKUP(H434,Table_PN_BoxMaterial[],2,FALSE)&amp;IF(I434&lt;&gt;"",VLOOKUP(I434,Table_PN_MountingKit[],2,FALSE)&amp;IF(OR(J434="Yes"),VLOOKUP(F434,Table_PN_BoxColor[],2,FALSE),"")&amp;VLOOKUP(K434,Table_PN_CircuitBreaker[],2,FALSE),""),"")</f>
        <v/>
      </c>
      <c r="N434" s="65"/>
      <c r="O434" s="65"/>
      <c r="P434" s="65"/>
      <c r="Q434" s="65"/>
      <c r="R434" s="65"/>
      <c r="S434" s="170" t="str">
        <f>IFERROR(VLOOKUP(C434,Table_DevicePN[],2,FALSE),"")</f>
        <v/>
      </c>
      <c r="T434" s="66" t="str">
        <f t="shared" si="206"/>
        <v/>
      </c>
      <c r="U434" s="80"/>
      <c r="V434" s="81" t="str">
        <f t="shared" si="207"/>
        <v/>
      </c>
      <c r="W434" s="65" t="str">
        <f t="shared" si="208"/>
        <v/>
      </c>
      <c r="X434" s="65" t="str">
        <f t="shared" si="209"/>
        <v/>
      </c>
      <c r="Y434" s="82" t="str">
        <f t="shared" si="210"/>
        <v/>
      </c>
      <c r="Z434" s="83" t="str">
        <f t="shared" si="211"/>
        <v/>
      </c>
      <c r="AA434" s="65" t="str">
        <f t="shared" si="212"/>
        <v/>
      </c>
      <c r="AB434" s="65" t="str">
        <f t="shared" si="213"/>
        <v/>
      </c>
      <c r="AC434" s="65" t="str">
        <f t="shared" si="214"/>
        <v/>
      </c>
      <c r="AD434" s="84" t="str">
        <f t="shared" si="215"/>
        <v/>
      </c>
      <c r="AE434" s="85" t="str">
        <f t="shared" si="216"/>
        <v/>
      </c>
      <c r="AF434" s="85" t="str">
        <f t="shared" si="217"/>
        <v/>
      </c>
      <c r="AG434" s="86" t="str">
        <f t="shared" si="218"/>
        <v/>
      </c>
      <c r="AH434" s="87" t="str">
        <f t="shared" si="219"/>
        <v/>
      </c>
      <c r="AI434" s="84" t="str">
        <f t="shared" si="220"/>
        <v/>
      </c>
      <c r="AJ434" s="84" t="str">
        <f t="shared" si="221"/>
        <v/>
      </c>
      <c r="AK434" s="88" t="str">
        <f t="shared" si="222"/>
        <v/>
      </c>
      <c r="AL434" s="65" t="str">
        <f t="shared" si="223"/>
        <v/>
      </c>
      <c r="AM434" s="84" t="str">
        <f t="shared" si="224"/>
        <v/>
      </c>
      <c r="AN434" s="85" t="str">
        <f t="shared" si="225"/>
        <v/>
      </c>
      <c r="AO434" s="85" t="str">
        <f t="shared" si="226"/>
        <v/>
      </c>
      <c r="AP434" s="86" t="str">
        <f t="shared" si="227"/>
        <v/>
      </c>
    </row>
    <row r="435" spans="1:42" s="76" customFormat="1" x14ac:dyDescent="0.25">
      <c r="A435" s="78">
        <f t="shared" si="202"/>
        <v>429</v>
      </c>
      <c r="B435" s="79"/>
      <c r="C435" s="79"/>
      <c r="D435" s="61"/>
      <c r="E435" s="180" t="str">
        <f>_xlfn.IFNA(HLOOKUP(TEXT(C435,"#"),Table_Conduit[#All],2,FALSE),"")</f>
        <v/>
      </c>
      <c r="F435" s="63" t="str">
        <f t="shared" si="203"/>
        <v/>
      </c>
      <c r="G435" s="61"/>
      <c r="H435" s="180" t="str">
        <f>_xlfn.IFNA(IF(HLOOKUP(TEXT(C435,"#"),Table_BoxMaterial[#All],2,FALSE)=0,"",HLOOKUP(TEXT(C435,"#"),Table_BoxMaterial[#All],2,FALSE)),"")</f>
        <v/>
      </c>
      <c r="I435" s="183" t="str">
        <f>_xlfn.IFNA(HLOOKUP(TEXT(C435,"#"),Table_MountingKits[#All],2,FALSE),"")</f>
        <v/>
      </c>
      <c r="J435" s="183" t="str">
        <f>_xlfn.IFNA(HLOOKUP(H435,Table_BoxColors[#All],2,FALSE),"")</f>
        <v/>
      </c>
      <c r="K435" s="61" t="str">
        <f t="shared" si="204"/>
        <v/>
      </c>
      <c r="L435" s="64" t="str">
        <f t="shared" si="205"/>
        <v/>
      </c>
      <c r="M435" s="185" t="str">
        <f>_xlfn.IFNA("E-"&amp;VLOOKUP(C435,Table_PN_DeviceType[],2,TRUE),"")&amp;IF(D435&lt;&gt;"",IF(D435&gt;99,D435,IF(D435&gt;9,"0"&amp;D435,"00"&amp;D435))&amp;VLOOKUP(E435,Table_PN_ConduitSize[],2,FALSE)&amp;VLOOKUP(F435,Table_PN_ConduitColor[],2,FALSE)&amp;IF(G435&lt;10,"0"&amp;G435,G435)&amp;VLOOKUP(H435,Table_PN_BoxMaterial[],2,FALSE)&amp;IF(I435&lt;&gt;"",VLOOKUP(I435,Table_PN_MountingKit[],2,FALSE)&amp;IF(OR(J435="Yes"),VLOOKUP(F435,Table_PN_BoxColor[],2,FALSE),"")&amp;VLOOKUP(K435,Table_PN_CircuitBreaker[],2,FALSE),""),"")</f>
        <v/>
      </c>
      <c r="N435" s="65"/>
      <c r="O435" s="65"/>
      <c r="P435" s="65"/>
      <c r="Q435" s="65"/>
      <c r="R435" s="65"/>
      <c r="S435" s="170" t="str">
        <f>IFERROR(VLOOKUP(C435,Table_DevicePN[],2,FALSE),"")</f>
        <v/>
      </c>
      <c r="T435" s="66" t="str">
        <f t="shared" si="206"/>
        <v/>
      </c>
      <c r="U435" s="80"/>
      <c r="V435" s="81" t="str">
        <f t="shared" si="207"/>
        <v/>
      </c>
      <c r="W435" s="65" t="str">
        <f t="shared" si="208"/>
        <v/>
      </c>
      <c r="X435" s="65" t="str">
        <f t="shared" si="209"/>
        <v/>
      </c>
      <c r="Y435" s="82" t="str">
        <f t="shared" si="210"/>
        <v/>
      </c>
      <c r="Z435" s="83" t="str">
        <f t="shared" si="211"/>
        <v/>
      </c>
      <c r="AA435" s="65" t="str">
        <f t="shared" si="212"/>
        <v/>
      </c>
      <c r="AB435" s="65" t="str">
        <f t="shared" si="213"/>
        <v/>
      </c>
      <c r="AC435" s="65" t="str">
        <f t="shared" si="214"/>
        <v/>
      </c>
      <c r="AD435" s="84" t="str">
        <f t="shared" si="215"/>
        <v/>
      </c>
      <c r="AE435" s="85" t="str">
        <f t="shared" si="216"/>
        <v/>
      </c>
      <c r="AF435" s="85" t="str">
        <f t="shared" si="217"/>
        <v/>
      </c>
      <c r="AG435" s="86" t="str">
        <f t="shared" si="218"/>
        <v/>
      </c>
      <c r="AH435" s="87" t="str">
        <f t="shared" si="219"/>
        <v/>
      </c>
      <c r="AI435" s="84" t="str">
        <f t="shared" si="220"/>
        <v/>
      </c>
      <c r="AJ435" s="84" t="str">
        <f t="shared" si="221"/>
        <v/>
      </c>
      <c r="AK435" s="88" t="str">
        <f t="shared" si="222"/>
        <v/>
      </c>
      <c r="AL435" s="65" t="str">
        <f t="shared" si="223"/>
        <v/>
      </c>
      <c r="AM435" s="84" t="str">
        <f t="shared" si="224"/>
        <v/>
      </c>
      <c r="AN435" s="85" t="str">
        <f t="shared" si="225"/>
        <v/>
      </c>
      <c r="AO435" s="85" t="str">
        <f t="shared" si="226"/>
        <v/>
      </c>
      <c r="AP435" s="86" t="str">
        <f t="shared" si="227"/>
        <v/>
      </c>
    </row>
    <row r="436" spans="1:42" s="76" customFormat="1" x14ac:dyDescent="0.25">
      <c r="A436" s="78">
        <f t="shared" si="202"/>
        <v>430</v>
      </c>
      <c r="B436" s="79"/>
      <c r="C436" s="79"/>
      <c r="D436" s="61"/>
      <c r="E436" s="180" t="str">
        <f>_xlfn.IFNA(HLOOKUP(TEXT(C436,"#"),Table_Conduit[#All],2,FALSE),"")</f>
        <v/>
      </c>
      <c r="F436" s="63" t="str">
        <f t="shared" si="203"/>
        <v/>
      </c>
      <c r="G436" s="61"/>
      <c r="H436" s="180" t="str">
        <f>_xlfn.IFNA(IF(HLOOKUP(TEXT(C436,"#"),Table_BoxMaterial[#All],2,FALSE)=0,"",HLOOKUP(TEXT(C436,"#"),Table_BoxMaterial[#All],2,FALSE)),"")</f>
        <v/>
      </c>
      <c r="I436" s="183" t="str">
        <f>_xlfn.IFNA(HLOOKUP(TEXT(C436,"#"),Table_MountingKits[#All],2,FALSE),"")</f>
        <v/>
      </c>
      <c r="J436" s="183" t="str">
        <f>_xlfn.IFNA(HLOOKUP(H436,Table_BoxColors[#All],2,FALSE),"")</f>
        <v/>
      </c>
      <c r="K436" s="61" t="str">
        <f t="shared" si="204"/>
        <v/>
      </c>
      <c r="L436" s="64" t="str">
        <f t="shared" si="205"/>
        <v/>
      </c>
      <c r="M436" s="185" t="str">
        <f>_xlfn.IFNA("E-"&amp;VLOOKUP(C436,Table_PN_DeviceType[],2,TRUE),"")&amp;IF(D436&lt;&gt;"",IF(D436&gt;99,D436,IF(D436&gt;9,"0"&amp;D436,"00"&amp;D436))&amp;VLOOKUP(E436,Table_PN_ConduitSize[],2,FALSE)&amp;VLOOKUP(F436,Table_PN_ConduitColor[],2,FALSE)&amp;IF(G436&lt;10,"0"&amp;G436,G436)&amp;VLOOKUP(H436,Table_PN_BoxMaterial[],2,FALSE)&amp;IF(I436&lt;&gt;"",VLOOKUP(I436,Table_PN_MountingKit[],2,FALSE)&amp;IF(OR(J436="Yes"),VLOOKUP(F436,Table_PN_BoxColor[],2,FALSE),"")&amp;VLOOKUP(K436,Table_PN_CircuitBreaker[],2,FALSE),""),"")</f>
        <v/>
      </c>
      <c r="N436" s="65"/>
      <c r="O436" s="65"/>
      <c r="P436" s="65"/>
      <c r="Q436" s="65"/>
      <c r="R436" s="65"/>
      <c r="S436" s="170" t="str">
        <f>IFERROR(VLOOKUP(C436,Table_DevicePN[],2,FALSE),"")</f>
        <v/>
      </c>
      <c r="T436" s="66" t="str">
        <f t="shared" si="206"/>
        <v/>
      </c>
      <c r="U436" s="80"/>
      <c r="V436" s="81" t="str">
        <f t="shared" si="207"/>
        <v/>
      </c>
      <c r="W436" s="65" t="str">
        <f t="shared" si="208"/>
        <v/>
      </c>
      <c r="X436" s="65" t="str">
        <f t="shared" si="209"/>
        <v/>
      </c>
      <c r="Y436" s="82" t="str">
        <f t="shared" si="210"/>
        <v/>
      </c>
      <c r="Z436" s="83" t="str">
        <f t="shared" si="211"/>
        <v/>
      </c>
      <c r="AA436" s="65" t="str">
        <f t="shared" si="212"/>
        <v/>
      </c>
      <c r="AB436" s="65" t="str">
        <f t="shared" si="213"/>
        <v/>
      </c>
      <c r="AC436" s="65" t="str">
        <f t="shared" si="214"/>
        <v/>
      </c>
      <c r="AD436" s="84" t="str">
        <f t="shared" si="215"/>
        <v/>
      </c>
      <c r="AE436" s="85" t="str">
        <f t="shared" si="216"/>
        <v/>
      </c>
      <c r="AF436" s="85" t="str">
        <f t="shared" si="217"/>
        <v/>
      </c>
      <c r="AG436" s="86" t="str">
        <f t="shared" si="218"/>
        <v/>
      </c>
      <c r="AH436" s="87" t="str">
        <f t="shared" si="219"/>
        <v/>
      </c>
      <c r="AI436" s="84" t="str">
        <f t="shared" si="220"/>
        <v/>
      </c>
      <c r="AJ436" s="84" t="str">
        <f t="shared" si="221"/>
        <v/>
      </c>
      <c r="AK436" s="88" t="str">
        <f t="shared" si="222"/>
        <v/>
      </c>
      <c r="AL436" s="65" t="str">
        <f t="shared" si="223"/>
        <v/>
      </c>
      <c r="AM436" s="84" t="str">
        <f t="shared" si="224"/>
        <v/>
      </c>
      <c r="AN436" s="85" t="str">
        <f t="shared" si="225"/>
        <v/>
      </c>
      <c r="AO436" s="85" t="str">
        <f t="shared" si="226"/>
        <v/>
      </c>
      <c r="AP436" s="86" t="str">
        <f t="shared" si="227"/>
        <v/>
      </c>
    </row>
    <row r="437" spans="1:42" s="76" customFormat="1" x14ac:dyDescent="0.25">
      <c r="A437" s="78">
        <f t="shared" si="202"/>
        <v>431</v>
      </c>
      <c r="B437" s="79"/>
      <c r="C437" s="79"/>
      <c r="D437" s="61"/>
      <c r="E437" s="180" t="str">
        <f>_xlfn.IFNA(HLOOKUP(TEXT(C437,"#"),Table_Conduit[#All],2,FALSE),"")</f>
        <v/>
      </c>
      <c r="F437" s="63" t="str">
        <f t="shared" si="203"/>
        <v/>
      </c>
      <c r="G437" s="61"/>
      <c r="H437" s="180" t="str">
        <f>_xlfn.IFNA(IF(HLOOKUP(TEXT(C437,"#"),Table_BoxMaterial[#All],2,FALSE)=0,"",HLOOKUP(TEXT(C437,"#"),Table_BoxMaterial[#All],2,FALSE)),"")</f>
        <v/>
      </c>
      <c r="I437" s="183" t="str">
        <f>_xlfn.IFNA(HLOOKUP(TEXT(C437,"#"),Table_MountingKits[#All],2,FALSE),"")</f>
        <v/>
      </c>
      <c r="J437" s="183" t="str">
        <f>_xlfn.IFNA(HLOOKUP(H437,Table_BoxColors[#All],2,FALSE),"")</f>
        <v/>
      </c>
      <c r="K437" s="61" t="str">
        <f t="shared" si="204"/>
        <v/>
      </c>
      <c r="L437" s="64" t="str">
        <f t="shared" si="205"/>
        <v/>
      </c>
      <c r="M437" s="185" t="str">
        <f>_xlfn.IFNA("E-"&amp;VLOOKUP(C437,Table_PN_DeviceType[],2,TRUE),"")&amp;IF(D437&lt;&gt;"",IF(D437&gt;99,D437,IF(D437&gt;9,"0"&amp;D437,"00"&amp;D437))&amp;VLOOKUP(E437,Table_PN_ConduitSize[],2,FALSE)&amp;VLOOKUP(F437,Table_PN_ConduitColor[],2,FALSE)&amp;IF(G437&lt;10,"0"&amp;G437,G437)&amp;VLOOKUP(H437,Table_PN_BoxMaterial[],2,FALSE)&amp;IF(I437&lt;&gt;"",VLOOKUP(I437,Table_PN_MountingKit[],2,FALSE)&amp;IF(OR(J437="Yes"),VLOOKUP(F437,Table_PN_BoxColor[],2,FALSE),"")&amp;VLOOKUP(K437,Table_PN_CircuitBreaker[],2,FALSE),""),"")</f>
        <v/>
      </c>
      <c r="N437" s="65"/>
      <c r="O437" s="65"/>
      <c r="P437" s="65"/>
      <c r="Q437" s="65"/>
      <c r="R437" s="65"/>
      <c r="S437" s="170" t="str">
        <f>IFERROR(VLOOKUP(C437,Table_DevicePN[],2,FALSE),"")</f>
        <v/>
      </c>
      <c r="T437" s="66" t="str">
        <f t="shared" si="206"/>
        <v/>
      </c>
      <c r="U437" s="80"/>
      <c r="V437" s="81" t="str">
        <f t="shared" si="207"/>
        <v/>
      </c>
      <c r="W437" s="65" t="str">
        <f t="shared" si="208"/>
        <v/>
      </c>
      <c r="X437" s="65" t="str">
        <f t="shared" si="209"/>
        <v/>
      </c>
      <c r="Y437" s="82" t="str">
        <f t="shared" si="210"/>
        <v/>
      </c>
      <c r="Z437" s="83" t="str">
        <f t="shared" si="211"/>
        <v/>
      </c>
      <c r="AA437" s="65" t="str">
        <f t="shared" si="212"/>
        <v/>
      </c>
      <c r="AB437" s="65" t="str">
        <f t="shared" si="213"/>
        <v/>
      </c>
      <c r="AC437" s="65" t="str">
        <f t="shared" si="214"/>
        <v/>
      </c>
      <c r="AD437" s="84" t="str">
        <f t="shared" si="215"/>
        <v/>
      </c>
      <c r="AE437" s="85" t="str">
        <f t="shared" si="216"/>
        <v/>
      </c>
      <c r="AF437" s="85" t="str">
        <f t="shared" si="217"/>
        <v/>
      </c>
      <c r="AG437" s="86" t="str">
        <f t="shared" si="218"/>
        <v/>
      </c>
      <c r="AH437" s="87" t="str">
        <f t="shared" si="219"/>
        <v/>
      </c>
      <c r="AI437" s="84" t="str">
        <f t="shared" si="220"/>
        <v/>
      </c>
      <c r="AJ437" s="84" t="str">
        <f t="shared" si="221"/>
        <v/>
      </c>
      <c r="AK437" s="88" t="str">
        <f t="shared" si="222"/>
        <v/>
      </c>
      <c r="AL437" s="65" t="str">
        <f t="shared" si="223"/>
        <v/>
      </c>
      <c r="AM437" s="84" t="str">
        <f t="shared" si="224"/>
        <v/>
      </c>
      <c r="AN437" s="85" t="str">
        <f t="shared" si="225"/>
        <v/>
      </c>
      <c r="AO437" s="85" t="str">
        <f t="shared" si="226"/>
        <v/>
      </c>
      <c r="AP437" s="86" t="str">
        <f t="shared" si="227"/>
        <v/>
      </c>
    </row>
    <row r="438" spans="1:42" s="76" customFormat="1" x14ac:dyDescent="0.25">
      <c r="A438" s="78">
        <f t="shared" si="202"/>
        <v>432</v>
      </c>
      <c r="B438" s="79"/>
      <c r="C438" s="79"/>
      <c r="D438" s="61"/>
      <c r="E438" s="180" t="str">
        <f>_xlfn.IFNA(HLOOKUP(TEXT(C438,"#"),Table_Conduit[#All],2,FALSE),"")</f>
        <v/>
      </c>
      <c r="F438" s="63" t="str">
        <f t="shared" si="203"/>
        <v/>
      </c>
      <c r="G438" s="61"/>
      <c r="H438" s="180" t="str">
        <f>_xlfn.IFNA(IF(HLOOKUP(TEXT(C438,"#"),Table_BoxMaterial[#All],2,FALSE)=0,"",HLOOKUP(TEXT(C438,"#"),Table_BoxMaterial[#All],2,FALSE)),"")</f>
        <v/>
      </c>
      <c r="I438" s="183" t="str">
        <f>_xlfn.IFNA(HLOOKUP(TEXT(C438,"#"),Table_MountingKits[#All],2,FALSE),"")</f>
        <v/>
      </c>
      <c r="J438" s="183" t="str">
        <f>_xlfn.IFNA(HLOOKUP(H438,Table_BoxColors[#All],2,FALSE),"")</f>
        <v/>
      </c>
      <c r="K438" s="61" t="str">
        <f t="shared" si="204"/>
        <v/>
      </c>
      <c r="L438" s="64" t="str">
        <f t="shared" si="205"/>
        <v/>
      </c>
      <c r="M438" s="185" t="str">
        <f>_xlfn.IFNA("E-"&amp;VLOOKUP(C438,Table_PN_DeviceType[],2,TRUE),"")&amp;IF(D438&lt;&gt;"",IF(D438&gt;99,D438,IF(D438&gt;9,"0"&amp;D438,"00"&amp;D438))&amp;VLOOKUP(E438,Table_PN_ConduitSize[],2,FALSE)&amp;VLOOKUP(F438,Table_PN_ConduitColor[],2,FALSE)&amp;IF(G438&lt;10,"0"&amp;G438,G438)&amp;VLOOKUP(H438,Table_PN_BoxMaterial[],2,FALSE)&amp;IF(I438&lt;&gt;"",VLOOKUP(I438,Table_PN_MountingKit[],2,FALSE)&amp;IF(OR(J438="Yes"),VLOOKUP(F438,Table_PN_BoxColor[],2,FALSE),"")&amp;VLOOKUP(K438,Table_PN_CircuitBreaker[],2,FALSE),""),"")</f>
        <v/>
      </c>
      <c r="N438" s="65"/>
      <c r="O438" s="65"/>
      <c r="P438" s="65"/>
      <c r="Q438" s="65"/>
      <c r="R438" s="65"/>
      <c r="S438" s="170" t="str">
        <f>IFERROR(VLOOKUP(C438,Table_DevicePN[],2,FALSE),"")</f>
        <v/>
      </c>
      <c r="T438" s="66" t="str">
        <f t="shared" si="206"/>
        <v/>
      </c>
      <c r="U438" s="80"/>
      <c r="V438" s="81" t="str">
        <f t="shared" si="207"/>
        <v/>
      </c>
      <c r="W438" s="65" t="str">
        <f t="shared" si="208"/>
        <v/>
      </c>
      <c r="X438" s="65" t="str">
        <f t="shared" si="209"/>
        <v/>
      </c>
      <c r="Y438" s="82" t="str">
        <f t="shared" si="210"/>
        <v/>
      </c>
      <c r="Z438" s="83" t="str">
        <f t="shared" si="211"/>
        <v/>
      </c>
      <c r="AA438" s="65" t="str">
        <f t="shared" si="212"/>
        <v/>
      </c>
      <c r="AB438" s="65" t="str">
        <f t="shared" si="213"/>
        <v/>
      </c>
      <c r="AC438" s="65" t="str">
        <f t="shared" si="214"/>
        <v/>
      </c>
      <c r="AD438" s="84" t="str">
        <f t="shared" si="215"/>
        <v/>
      </c>
      <c r="AE438" s="85" t="str">
        <f t="shared" si="216"/>
        <v/>
      </c>
      <c r="AF438" s="85" t="str">
        <f t="shared" si="217"/>
        <v/>
      </c>
      <c r="AG438" s="86" t="str">
        <f t="shared" si="218"/>
        <v/>
      </c>
      <c r="AH438" s="87" t="str">
        <f t="shared" si="219"/>
        <v/>
      </c>
      <c r="AI438" s="84" t="str">
        <f t="shared" si="220"/>
        <v/>
      </c>
      <c r="AJ438" s="84" t="str">
        <f t="shared" si="221"/>
        <v/>
      </c>
      <c r="AK438" s="88" t="str">
        <f t="shared" si="222"/>
        <v/>
      </c>
      <c r="AL438" s="65" t="str">
        <f t="shared" si="223"/>
        <v/>
      </c>
      <c r="AM438" s="84" t="str">
        <f t="shared" si="224"/>
        <v/>
      </c>
      <c r="AN438" s="85" t="str">
        <f t="shared" si="225"/>
        <v/>
      </c>
      <c r="AO438" s="85" t="str">
        <f t="shared" si="226"/>
        <v/>
      </c>
      <c r="AP438" s="86" t="str">
        <f t="shared" si="227"/>
        <v/>
      </c>
    </row>
    <row r="439" spans="1:42" s="76" customFormat="1" x14ac:dyDescent="0.25">
      <c r="A439" s="78">
        <f t="shared" si="202"/>
        <v>433</v>
      </c>
      <c r="B439" s="79"/>
      <c r="C439" s="79"/>
      <c r="D439" s="61"/>
      <c r="E439" s="180" t="str">
        <f>_xlfn.IFNA(HLOOKUP(TEXT(C439,"#"),Table_Conduit[#All],2,FALSE),"")</f>
        <v/>
      </c>
      <c r="F439" s="63" t="str">
        <f t="shared" si="203"/>
        <v/>
      </c>
      <c r="G439" s="61"/>
      <c r="H439" s="180" t="str">
        <f>_xlfn.IFNA(IF(HLOOKUP(TEXT(C439,"#"),Table_BoxMaterial[#All],2,FALSE)=0,"",HLOOKUP(TEXT(C439,"#"),Table_BoxMaterial[#All],2,FALSE)),"")</f>
        <v/>
      </c>
      <c r="I439" s="183" t="str">
        <f>_xlfn.IFNA(HLOOKUP(TEXT(C439,"#"),Table_MountingKits[#All],2,FALSE),"")</f>
        <v/>
      </c>
      <c r="J439" s="183" t="str">
        <f>_xlfn.IFNA(HLOOKUP(H439,Table_BoxColors[#All],2,FALSE),"")</f>
        <v/>
      </c>
      <c r="K439" s="61" t="str">
        <f t="shared" si="204"/>
        <v/>
      </c>
      <c r="L439" s="64" t="str">
        <f t="shared" si="205"/>
        <v/>
      </c>
      <c r="M439" s="185" t="str">
        <f>_xlfn.IFNA("E-"&amp;VLOOKUP(C439,Table_PN_DeviceType[],2,TRUE),"")&amp;IF(D439&lt;&gt;"",IF(D439&gt;99,D439,IF(D439&gt;9,"0"&amp;D439,"00"&amp;D439))&amp;VLOOKUP(E439,Table_PN_ConduitSize[],2,FALSE)&amp;VLOOKUP(F439,Table_PN_ConduitColor[],2,FALSE)&amp;IF(G439&lt;10,"0"&amp;G439,G439)&amp;VLOOKUP(H439,Table_PN_BoxMaterial[],2,FALSE)&amp;IF(I439&lt;&gt;"",VLOOKUP(I439,Table_PN_MountingKit[],2,FALSE)&amp;IF(OR(J439="Yes"),VLOOKUP(F439,Table_PN_BoxColor[],2,FALSE),"")&amp;VLOOKUP(K439,Table_PN_CircuitBreaker[],2,FALSE),""),"")</f>
        <v/>
      </c>
      <c r="N439" s="65"/>
      <c r="O439" s="65"/>
      <c r="P439" s="65"/>
      <c r="Q439" s="65"/>
      <c r="R439" s="65"/>
      <c r="S439" s="170" t="str">
        <f>IFERROR(VLOOKUP(C439,Table_DevicePN[],2,FALSE),"")</f>
        <v/>
      </c>
      <c r="T439" s="66" t="str">
        <f t="shared" si="206"/>
        <v/>
      </c>
      <c r="U439" s="80"/>
      <c r="V439" s="81" t="str">
        <f t="shared" si="207"/>
        <v/>
      </c>
      <c r="W439" s="65" t="str">
        <f t="shared" si="208"/>
        <v/>
      </c>
      <c r="X439" s="65" t="str">
        <f t="shared" si="209"/>
        <v/>
      </c>
      <c r="Y439" s="82" t="str">
        <f t="shared" si="210"/>
        <v/>
      </c>
      <c r="Z439" s="83" t="str">
        <f t="shared" si="211"/>
        <v/>
      </c>
      <c r="AA439" s="65" t="str">
        <f t="shared" si="212"/>
        <v/>
      </c>
      <c r="AB439" s="65" t="str">
        <f t="shared" si="213"/>
        <v/>
      </c>
      <c r="AC439" s="65" t="str">
        <f t="shared" si="214"/>
        <v/>
      </c>
      <c r="AD439" s="84" t="str">
        <f t="shared" si="215"/>
        <v/>
      </c>
      <c r="AE439" s="85" t="str">
        <f t="shared" si="216"/>
        <v/>
      </c>
      <c r="AF439" s="85" t="str">
        <f t="shared" si="217"/>
        <v/>
      </c>
      <c r="AG439" s="86" t="str">
        <f t="shared" si="218"/>
        <v/>
      </c>
      <c r="AH439" s="87" t="str">
        <f t="shared" si="219"/>
        <v/>
      </c>
      <c r="AI439" s="84" t="str">
        <f t="shared" si="220"/>
        <v/>
      </c>
      <c r="AJ439" s="84" t="str">
        <f t="shared" si="221"/>
        <v/>
      </c>
      <c r="AK439" s="88" t="str">
        <f t="shared" si="222"/>
        <v/>
      </c>
      <c r="AL439" s="65" t="str">
        <f t="shared" si="223"/>
        <v/>
      </c>
      <c r="AM439" s="84" t="str">
        <f t="shared" si="224"/>
        <v/>
      </c>
      <c r="AN439" s="85" t="str">
        <f t="shared" si="225"/>
        <v/>
      </c>
      <c r="AO439" s="85" t="str">
        <f t="shared" si="226"/>
        <v/>
      </c>
      <c r="AP439" s="86" t="str">
        <f t="shared" si="227"/>
        <v/>
      </c>
    </row>
    <row r="440" spans="1:42" s="76" customFormat="1" x14ac:dyDescent="0.25">
      <c r="A440" s="78">
        <f t="shared" si="202"/>
        <v>434</v>
      </c>
      <c r="B440" s="79"/>
      <c r="C440" s="79"/>
      <c r="D440" s="61"/>
      <c r="E440" s="180" t="str">
        <f>_xlfn.IFNA(HLOOKUP(TEXT(C440,"#"),Table_Conduit[#All],2,FALSE),"")</f>
        <v/>
      </c>
      <c r="F440" s="63" t="str">
        <f t="shared" si="203"/>
        <v/>
      </c>
      <c r="G440" s="61"/>
      <c r="H440" s="180" t="str">
        <f>_xlfn.IFNA(IF(HLOOKUP(TEXT(C440,"#"),Table_BoxMaterial[#All],2,FALSE)=0,"",HLOOKUP(TEXT(C440,"#"),Table_BoxMaterial[#All],2,FALSE)),"")</f>
        <v/>
      </c>
      <c r="I440" s="183" t="str">
        <f>_xlfn.IFNA(HLOOKUP(TEXT(C440,"#"),Table_MountingKits[#All],2,FALSE),"")</f>
        <v/>
      </c>
      <c r="J440" s="183" t="str">
        <f>_xlfn.IFNA(HLOOKUP(H440,Table_BoxColors[#All],2,FALSE),"")</f>
        <v/>
      </c>
      <c r="K440" s="61" t="str">
        <f t="shared" si="204"/>
        <v/>
      </c>
      <c r="L440" s="64" t="str">
        <f t="shared" si="205"/>
        <v/>
      </c>
      <c r="M440" s="185" t="str">
        <f>_xlfn.IFNA("E-"&amp;VLOOKUP(C440,Table_PN_DeviceType[],2,TRUE),"")&amp;IF(D440&lt;&gt;"",IF(D440&gt;99,D440,IF(D440&gt;9,"0"&amp;D440,"00"&amp;D440))&amp;VLOOKUP(E440,Table_PN_ConduitSize[],2,FALSE)&amp;VLOOKUP(F440,Table_PN_ConduitColor[],2,FALSE)&amp;IF(G440&lt;10,"0"&amp;G440,G440)&amp;VLOOKUP(H440,Table_PN_BoxMaterial[],2,FALSE)&amp;IF(I440&lt;&gt;"",VLOOKUP(I440,Table_PN_MountingKit[],2,FALSE)&amp;IF(OR(J440="Yes"),VLOOKUP(F440,Table_PN_BoxColor[],2,FALSE),"")&amp;VLOOKUP(K440,Table_PN_CircuitBreaker[],2,FALSE),""),"")</f>
        <v/>
      </c>
      <c r="N440" s="65"/>
      <c r="O440" s="65"/>
      <c r="P440" s="65"/>
      <c r="Q440" s="65"/>
      <c r="R440" s="65"/>
      <c r="S440" s="170" t="str">
        <f>IFERROR(VLOOKUP(C440,Table_DevicePN[],2,FALSE),"")</f>
        <v/>
      </c>
      <c r="T440" s="66" t="str">
        <f t="shared" si="206"/>
        <v/>
      </c>
      <c r="U440" s="80"/>
      <c r="V440" s="81" t="str">
        <f t="shared" si="207"/>
        <v/>
      </c>
      <c r="W440" s="65" t="str">
        <f t="shared" si="208"/>
        <v/>
      </c>
      <c r="X440" s="65" t="str">
        <f t="shared" si="209"/>
        <v/>
      </c>
      <c r="Y440" s="82" t="str">
        <f t="shared" si="210"/>
        <v/>
      </c>
      <c r="Z440" s="83" t="str">
        <f t="shared" si="211"/>
        <v/>
      </c>
      <c r="AA440" s="65" t="str">
        <f t="shared" si="212"/>
        <v/>
      </c>
      <c r="AB440" s="65" t="str">
        <f t="shared" si="213"/>
        <v/>
      </c>
      <c r="AC440" s="65" t="str">
        <f t="shared" si="214"/>
        <v/>
      </c>
      <c r="AD440" s="84" t="str">
        <f t="shared" si="215"/>
        <v/>
      </c>
      <c r="AE440" s="85" t="str">
        <f t="shared" si="216"/>
        <v/>
      </c>
      <c r="AF440" s="85" t="str">
        <f t="shared" si="217"/>
        <v/>
      </c>
      <c r="AG440" s="86" t="str">
        <f t="shared" si="218"/>
        <v/>
      </c>
      <c r="AH440" s="87" t="str">
        <f t="shared" si="219"/>
        <v/>
      </c>
      <c r="AI440" s="84" t="str">
        <f t="shared" si="220"/>
        <v/>
      </c>
      <c r="AJ440" s="84" t="str">
        <f t="shared" si="221"/>
        <v/>
      </c>
      <c r="AK440" s="88" t="str">
        <f t="shared" si="222"/>
        <v/>
      </c>
      <c r="AL440" s="65" t="str">
        <f t="shared" si="223"/>
        <v/>
      </c>
      <c r="AM440" s="84" t="str">
        <f t="shared" si="224"/>
        <v/>
      </c>
      <c r="AN440" s="85" t="str">
        <f t="shared" si="225"/>
        <v/>
      </c>
      <c r="AO440" s="85" t="str">
        <f t="shared" si="226"/>
        <v/>
      </c>
      <c r="AP440" s="86" t="str">
        <f t="shared" si="227"/>
        <v/>
      </c>
    </row>
    <row r="441" spans="1:42" s="76" customFormat="1" x14ac:dyDescent="0.25">
      <c r="A441" s="78">
        <f t="shared" si="202"/>
        <v>435</v>
      </c>
      <c r="B441" s="79"/>
      <c r="C441" s="79"/>
      <c r="D441" s="61"/>
      <c r="E441" s="180" t="str">
        <f>_xlfn.IFNA(HLOOKUP(TEXT(C441,"#"),Table_Conduit[#All],2,FALSE),"")</f>
        <v/>
      </c>
      <c r="F441" s="63" t="str">
        <f t="shared" si="203"/>
        <v/>
      </c>
      <c r="G441" s="61"/>
      <c r="H441" s="180" t="str">
        <f>_xlfn.IFNA(IF(HLOOKUP(TEXT(C441,"#"),Table_BoxMaterial[#All],2,FALSE)=0,"",HLOOKUP(TEXT(C441,"#"),Table_BoxMaterial[#All],2,FALSE)),"")</f>
        <v/>
      </c>
      <c r="I441" s="183" t="str">
        <f>_xlfn.IFNA(HLOOKUP(TEXT(C441,"#"),Table_MountingKits[#All],2,FALSE),"")</f>
        <v/>
      </c>
      <c r="J441" s="183" t="str">
        <f>_xlfn.IFNA(HLOOKUP(H441,Table_BoxColors[#All],2,FALSE),"")</f>
        <v/>
      </c>
      <c r="K441" s="61" t="str">
        <f t="shared" si="204"/>
        <v/>
      </c>
      <c r="L441" s="64" t="str">
        <f t="shared" si="205"/>
        <v/>
      </c>
      <c r="M441" s="185" t="str">
        <f>_xlfn.IFNA("E-"&amp;VLOOKUP(C441,Table_PN_DeviceType[],2,TRUE),"")&amp;IF(D441&lt;&gt;"",IF(D441&gt;99,D441,IF(D441&gt;9,"0"&amp;D441,"00"&amp;D441))&amp;VLOOKUP(E441,Table_PN_ConduitSize[],2,FALSE)&amp;VLOOKUP(F441,Table_PN_ConduitColor[],2,FALSE)&amp;IF(G441&lt;10,"0"&amp;G441,G441)&amp;VLOOKUP(H441,Table_PN_BoxMaterial[],2,FALSE)&amp;IF(I441&lt;&gt;"",VLOOKUP(I441,Table_PN_MountingKit[],2,FALSE)&amp;IF(OR(J441="Yes"),VLOOKUP(F441,Table_PN_BoxColor[],2,FALSE),"")&amp;VLOOKUP(K441,Table_PN_CircuitBreaker[],2,FALSE),""),"")</f>
        <v/>
      </c>
      <c r="N441" s="65"/>
      <c r="O441" s="65"/>
      <c r="P441" s="65"/>
      <c r="Q441" s="65"/>
      <c r="R441" s="65"/>
      <c r="S441" s="170" t="str">
        <f>IFERROR(VLOOKUP(C441,Table_DevicePN[],2,FALSE),"")</f>
        <v/>
      </c>
      <c r="T441" s="66" t="str">
        <f t="shared" si="206"/>
        <v/>
      </c>
      <c r="U441" s="80"/>
      <c r="V441" s="81" t="str">
        <f t="shared" si="207"/>
        <v/>
      </c>
      <c r="W441" s="65" t="str">
        <f t="shared" si="208"/>
        <v/>
      </c>
      <c r="X441" s="65" t="str">
        <f t="shared" si="209"/>
        <v/>
      </c>
      <c r="Y441" s="82" t="str">
        <f t="shared" si="210"/>
        <v/>
      </c>
      <c r="Z441" s="83" t="str">
        <f t="shared" si="211"/>
        <v/>
      </c>
      <c r="AA441" s="65" t="str">
        <f t="shared" si="212"/>
        <v/>
      </c>
      <c r="AB441" s="65" t="str">
        <f t="shared" si="213"/>
        <v/>
      </c>
      <c r="AC441" s="65" t="str">
        <f t="shared" si="214"/>
        <v/>
      </c>
      <c r="AD441" s="84" t="str">
        <f t="shared" si="215"/>
        <v/>
      </c>
      <c r="AE441" s="85" t="str">
        <f t="shared" si="216"/>
        <v/>
      </c>
      <c r="AF441" s="85" t="str">
        <f t="shared" si="217"/>
        <v/>
      </c>
      <c r="AG441" s="86" t="str">
        <f t="shared" si="218"/>
        <v/>
      </c>
      <c r="AH441" s="87" t="str">
        <f t="shared" si="219"/>
        <v/>
      </c>
      <c r="AI441" s="84" t="str">
        <f t="shared" si="220"/>
        <v/>
      </c>
      <c r="AJ441" s="84" t="str">
        <f t="shared" si="221"/>
        <v/>
      </c>
      <c r="AK441" s="88" t="str">
        <f t="shared" si="222"/>
        <v/>
      </c>
      <c r="AL441" s="65" t="str">
        <f t="shared" si="223"/>
        <v/>
      </c>
      <c r="AM441" s="84" t="str">
        <f t="shared" si="224"/>
        <v/>
      </c>
      <c r="AN441" s="85" t="str">
        <f t="shared" si="225"/>
        <v/>
      </c>
      <c r="AO441" s="85" t="str">
        <f t="shared" si="226"/>
        <v/>
      </c>
      <c r="AP441" s="86" t="str">
        <f t="shared" si="227"/>
        <v/>
      </c>
    </row>
    <row r="442" spans="1:42" s="76" customFormat="1" x14ac:dyDescent="0.25">
      <c r="A442" s="78">
        <f t="shared" si="202"/>
        <v>436</v>
      </c>
      <c r="B442" s="79"/>
      <c r="C442" s="79"/>
      <c r="D442" s="61"/>
      <c r="E442" s="180" t="str">
        <f>_xlfn.IFNA(HLOOKUP(TEXT(C442,"#"),Table_Conduit[#All],2,FALSE),"")</f>
        <v/>
      </c>
      <c r="F442" s="63" t="str">
        <f t="shared" si="203"/>
        <v/>
      </c>
      <c r="G442" s="61"/>
      <c r="H442" s="180" t="str">
        <f>_xlfn.IFNA(IF(HLOOKUP(TEXT(C442,"#"),Table_BoxMaterial[#All],2,FALSE)=0,"",HLOOKUP(TEXT(C442,"#"),Table_BoxMaterial[#All],2,FALSE)),"")</f>
        <v/>
      </c>
      <c r="I442" s="183" t="str">
        <f>_xlfn.IFNA(HLOOKUP(TEXT(C442,"#"),Table_MountingKits[#All],2,FALSE),"")</f>
        <v/>
      </c>
      <c r="J442" s="183" t="str">
        <f>_xlfn.IFNA(HLOOKUP(H442,Table_BoxColors[#All],2,FALSE),"")</f>
        <v/>
      </c>
      <c r="K442" s="61" t="str">
        <f t="shared" si="204"/>
        <v/>
      </c>
      <c r="L442" s="64" t="str">
        <f t="shared" si="205"/>
        <v/>
      </c>
      <c r="M442" s="185" t="str">
        <f>_xlfn.IFNA("E-"&amp;VLOOKUP(C442,Table_PN_DeviceType[],2,TRUE),"")&amp;IF(D442&lt;&gt;"",IF(D442&gt;99,D442,IF(D442&gt;9,"0"&amp;D442,"00"&amp;D442))&amp;VLOOKUP(E442,Table_PN_ConduitSize[],2,FALSE)&amp;VLOOKUP(F442,Table_PN_ConduitColor[],2,FALSE)&amp;IF(G442&lt;10,"0"&amp;G442,G442)&amp;VLOOKUP(H442,Table_PN_BoxMaterial[],2,FALSE)&amp;IF(I442&lt;&gt;"",VLOOKUP(I442,Table_PN_MountingKit[],2,FALSE)&amp;IF(OR(J442="Yes"),VLOOKUP(F442,Table_PN_BoxColor[],2,FALSE),"")&amp;VLOOKUP(K442,Table_PN_CircuitBreaker[],2,FALSE),""),"")</f>
        <v/>
      </c>
      <c r="N442" s="65"/>
      <c r="O442" s="65"/>
      <c r="P442" s="65"/>
      <c r="Q442" s="65"/>
      <c r="R442" s="65"/>
      <c r="S442" s="170" t="str">
        <f>IFERROR(VLOOKUP(C442,Table_DevicePN[],2,FALSE),"")</f>
        <v/>
      </c>
      <c r="T442" s="66" t="str">
        <f t="shared" si="206"/>
        <v/>
      </c>
      <c r="U442" s="80"/>
      <c r="V442" s="81" t="str">
        <f t="shared" si="207"/>
        <v/>
      </c>
      <c r="W442" s="65" t="str">
        <f t="shared" si="208"/>
        <v/>
      </c>
      <c r="X442" s="65" t="str">
        <f t="shared" si="209"/>
        <v/>
      </c>
      <c r="Y442" s="82" t="str">
        <f t="shared" si="210"/>
        <v/>
      </c>
      <c r="Z442" s="83" t="str">
        <f t="shared" si="211"/>
        <v/>
      </c>
      <c r="AA442" s="65" t="str">
        <f t="shared" si="212"/>
        <v/>
      </c>
      <c r="AB442" s="65" t="str">
        <f t="shared" si="213"/>
        <v/>
      </c>
      <c r="AC442" s="65" t="str">
        <f t="shared" si="214"/>
        <v/>
      </c>
      <c r="AD442" s="84" t="str">
        <f t="shared" si="215"/>
        <v/>
      </c>
      <c r="AE442" s="85" t="str">
        <f t="shared" si="216"/>
        <v/>
      </c>
      <c r="AF442" s="85" t="str">
        <f t="shared" si="217"/>
        <v/>
      </c>
      <c r="AG442" s="86" t="str">
        <f t="shared" si="218"/>
        <v/>
      </c>
      <c r="AH442" s="87" t="str">
        <f t="shared" si="219"/>
        <v/>
      </c>
      <c r="AI442" s="84" t="str">
        <f t="shared" si="220"/>
        <v/>
      </c>
      <c r="AJ442" s="84" t="str">
        <f t="shared" si="221"/>
        <v/>
      </c>
      <c r="AK442" s="88" t="str">
        <f t="shared" si="222"/>
        <v/>
      </c>
      <c r="AL442" s="65" t="str">
        <f t="shared" si="223"/>
        <v/>
      </c>
      <c r="AM442" s="84" t="str">
        <f t="shared" si="224"/>
        <v/>
      </c>
      <c r="AN442" s="85" t="str">
        <f t="shared" si="225"/>
        <v/>
      </c>
      <c r="AO442" s="85" t="str">
        <f t="shared" si="226"/>
        <v/>
      </c>
      <c r="AP442" s="86" t="str">
        <f t="shared" si="227"/>
        <v/>
      </c>
    </row>
    <row r="443" spans="1:42" s="76" customFormat="1" x14ac:dyDescent="0.25">
      <c r="A443" s="78">
        <f t="shared" si="202"/>
        <v>437</v>
      </c>
      <c r="B443" s="79"/>
      <c r="C443" s="79"/>
      <c r="D443" s="61"/>
      <c r="E443" s="180" t="str">
        <f>_xlfn.IFNA(HLOOKUP(TEXT(C443,"#"),Table_Conduit[#All],2,FALSE),"")</f>
        <v/>
      </c>
      <c r="F443" s="63" t="str">
        <f t="shared" si="203"/>
        <v/>
      </c>
      <c r="G443" s="61"/>
      <c r="H443" s="180" t="str">
        <f>_xlfn.IFNA(IF(HLOOKUP(TEXT(C443,"#"),Table_BoxMaterial[#All],2,FALSE)=0,"",HLOOKUP(TEXT(C443,"#"),Table_BoxMaterial[#All],2,FALSE)),"")</f>
        <v/>
      </c>
      <c r="I443" s="183" t="str">
        <f>_xlfn.IFNA(HLOOKUP(TEXT(C443,"#"),Table_MountingKits[#All],2,FALSE),"")</f>
        <v/>
      </c>
      <c r="J443" s="183" t="str">
        <f>_xlfn.IFNA(HLOOKUP(H443,Table_BoxColors[#All],2,FALSE),"")</f>
        <v/>
      </c>
      <c r="K443" s="61" t="str">
        <f t="shared" si="204"/>
        <v/>
      </c>
      <c r="L443" s="64" t="str">
        <f t="shared" si="205"/>
        <v/>
      </c>
      <c r="M443" s="185" t="str">
        <f>_xlfn.IFNA("E-"&amp;VLOOKUP(C443,Table_PN_DeviceType[],2,TRUE),"")&amp;IF(D443&lt;&gt;"",IF(D443&gt;99,D443,IF(D443&gt;9,"0"&amp;D443,"00"&amp;D443))&amp;VLOOKUP(E443,Table_PN_ConduitSize[],2,FALSE)&amp;VLOOKUP(F443,Table_PN_ConduitColor[],2,FALSE)&amp;IF(G443&lt;10,"0"&amp;G443,G443)&amp;VLOOKUP(H443,Table_PN_BoxMaterial[],2,FALSE)&amp;IF(I443&lt;&gt;"",VLOOKUP(I443,Table_PN_MountingKit[],2,FALSE)&amp;IF(OR(J443="Yes"),VLOOKUP(F443,Table_PN_BoxColor[],2,FALSE),"")&amp;VLOOKUP(K443,Table_PN_CircuitBreaker[],2,FALSE),""),"")</f>
        <v/>
      </c>
      <c r="N443" s="65"/>
      <c r="O443" s="65"/>
      <c r="P443" s="65"/>
      <c r="Q443" s="65"/>
      <c r="R443" s="65"/>
      <c r="S443" s="170" t="str">
        <f>IFERROR(VLOOKUP(C443,Table_DevicePN[],2,FALSE),"")</f>
        <v/>
      </c>
      <c r="T443" s="66" t="str">
        <f t="shared" si="206"/>
        <v/>
      </c>
      <c r="U443" s="80"/>
      <c r="V443" s="81" t="str">
        <f t="shared" si="207"/>
        <v/>
      </c>
      <c r="W443" s="65" t="str">
        <f t="shared" si="208"/>
        <v/>
      </c>
      <c r="X443" s="65" t="str">
        <f t="shared" si="209"/>
        <v/>
      </c>
      <c r="Y443" s="82" t="str">
        <f t="shared" si="210"/>
        <v/>
      </c>
      <c r="Z443" s="83" t="str">
        <f t="shared" si="211"/>
        <v/>
      </c>
      <c r="AA443" s="65" t="str">
        <f t="shared" si="212"/>
        <v/>
      </c>
      <c r="AB443" s="65" t="str">
        <f t="shared" si="213"/>
        <v/>
      </c>
      <c r="AC443" s="65" t="str">
        <f t="shared" si="214"/>
        <v/>
      </c>
      <c r="AD443" s="84" t="str">
        <f t="shared" si="215"/>
        <v/>
      </c>
      <c r="AE443" s="85" t="str">
        <f t="shared" si="216"/>
        <v/>
      </c>
      <c r="AF443" s="85" t="str">
        <f t="shared" si="217"/>
        <v/>
      </c>
      <c r="AG443" s="86" t="str">
        <f t="shared" si="218"/>
        <v/>
      </c>
      <c r="AH443" s="87" t="str">
        <f t="shared" si="219"/>
        <v/>
      </c>
      <c r="AI443" s="84" t="str">
        <f t="shared" si="220"/>
        <v/>
      </c>
      <c r="AJ443" s="84" t="str">
        <f t="shared" si="221"/>
        <v/>
      </c>
      <c r="AK443" s="88" t="str">
        <f t="shared" si="222"/>
        <v/>
      </c>
      <c r="AL443" s="65" t="str">
        <f t="shared" si="223"/>
        <v/>
      </c>
      <c r="AM443" s="84" t="str">
        <f t="shared" si="224"/>
        <v/>
      </c>
      <c r="AN443" s="85" t="str">
        <f t="shared" si="225"/>
        <v/>
      </c>
      <c r="AO443" s="85" t="str">
        <f t="shared" si="226"/>
        <v/>
      </c>
      <c r="AP443" s="86" t="str">
        <f t="shared" si="227"/>
        <v/>
      </c>
    </row>
    <row r="444" spans="1:42" s="76" customFormat="1" x14ac:dyDescent="0.25">
      <c r="A444" s="78">
        <f t="shared" si="202"/>
        <v>438</v>
      </c>
      <c r="B444" s="79"/>
      <c r="C444" s="79"/>
      <c r="D444" s="61"/>
      <c r="E444" s="180" t="str">
        <f>_xlfn.IFNA(HLOOKUP(TEXT(C444,"#"),Table_Conduit[#All],2,FALSE),"")</f>
        <v/>
      </c>
      <c r="F444" s="63" t="str">
        <f t="shared" si="203"/>
        <v/>
      </c>
      <c r="G444" s="61"/>
      <c r="H444" s="180" t="str">
        <f>_xlfn.IFNA(IF(HLOOKUP(TEXT(C444,"#"),Table_BoxMaterial[#All],2,FALSE)=0,"",HLOOKUP(TEXT(C444,"#"),Table_BoxMaterial[#All],2,FALSE)),"")</f>
        <v/>
      </c>
      <c r="I444" s="183" t="str">
        <f>_xlfn.IFNA(HLOOKUP(TEXT(C444,"#"),Table_MountingKits[#All],2,FALSE),"")</f>
        <v/>
      </c>
      <c r="J444" s="183" t="str">
        <f>_xlfn.IFNA(HLOOKUP(H444,Table_BoxColors[#All],2,FALSE),"")</f>
        <v/>
      </c>
      <c r="K444" s="61" t="str">
        <f t="shared" si="204"/>
        <v/>
      </c>
      <c r="L444" s="64" t="str">
        <f t="shared" si="205"/>
        <v/>
      </c>
      <c r="M444" s="185" t="str">
        <f>_xlfn.IFNA("E-"&amp;VLOOKUP(C444,Table_PN_DeviceType[],2,TRUE),"")&amp;IF(D444&lt;&gt;"",IF(D444&gt;99,D444,IF(D444&gt;9,"0"&amp;D444,"00"&amp;D444))&amp;VLOOKUP(E444,Table_PN_ConduitSize[],2,FALSE)&amp;VLOOKUP(F444,Table_PN_ConduitColor[],2,FALSE)&amp;IF(G444&lt;10,"0"&amp;G444,G444)&amp;VLOOKUP(H444,Table_PN_BoxMaterial[],2,FALSE)&amp;IF(I444&lt;&gt;"",VLOOKUP(I444,Table_PN_MountingKit[],2,FALSE)&amp;IF(OR(J444="Yes"),VLOOKUP(F444,Table_PN_BoxColor[],2,FALSE),"")&amp;VLOOKUP(K444,Table_PN_CircuitBreaker[],2,FALSE),""),"")</f>
        <v/>
      </c>
      <c r="N444" s="65"/>
      <c r="O444" s="65"/>
      <c r="P444" s="65"/>
      <c r="Q444" s="65"/>
      <c r="R444" s="65"/>
      <c r="S444" s="170" t="str">
        <f>IFERROR(VLOOKUP(C444,Table_DevicePN[],2,FALSE),"")</f>
        <v/>
      </c>
      <c r="T444" s="66" t="str">
        <f t="shared" si="206"/>
        <v/>
      </c>
      <c r="U444" s="80"/>
      <c r="V444" s="81" t="str">
        <f t="shared" si="207"/>
        <v/>
      </c>
      <c r="W444" s="65" t="str">
        <f t="shared" si="208"/>
        <v/>
      </c>
      <c r="X444" s="65" t="str">
        <f t="shared" si="209"/>
        <v/>
      </c>
      <c r="Y444" s="82" t="str">
        <f t="shared" si="210"/>
        <v/>
      </c>
      <c r="Z444" s="83" t="str">
        <f t="shared" si="211"/>
        <v/>
      </c>
      <c r="AA444" s="65" t="str">
        <f t="shared" si="212"/>
        <v/>
      </c>
      <c r="AB444" s="65" t="str">
        <f t="shared" si="213"/>
        <v/>
      </c>
      <c r="AC444" s="65" t="str">
        <f t="shared" si="214"/>
        <v/>
      </c>
      <c r="AD444" s="84" t="str">
        <f t="shared" si="215"/>
        <v/>
      </c>
      <c r="AE444" s="85" t="str">
        <f t="shared" si="216"/>
        <v/>
      </c>
      <c r="AF444" s="85" t="str">
        <f t="shared" si="217"/>
        <v/>
      </c>
      <c r="AG444" s="86" t="str">
        <f t="shared" si="218"/>
        <v/>
      </c>
      <c r="AH444" s="87" t="str">
        <f t="shared" si="219"/>
        <v/>
      </c>
      <c r="AI444" s="84" t="str">
        <f t="shared" si="220"/>
        <v/>
      </c>
      <c r="AJ444" s="84" t="str">
        <f t="shared" si="221"/>
        <v/>
      </c>
      <c r="AK444" s="88" t="str">
        <f t="shared" si="222"/>
        <v/>
      </c>
      <c r="AL444" s="65" t="str">
        <f t="shared" si="223"/>
        <v/>
      </c>
      <c r="AM444" s="84" t="str">
        <f t="shared" si="224"/>
        <v/>
      </c>
      <c r="AN444" s="85" t="str">
        <f t="shared" si="225"/>
        <v/>
      </c>
      <c r="AO444" s="85" t="str">
        <f t="shared" si="226"/>
        <v/>
      </c>
      <c r="AP444" s="86" t="str">
        <f t="shared" si="227"/>
        <v/>
      </c>
    </row>
    <row r="445" spans="1:42" s="76" customFormat="1" x14ac:dyDescent="0.25">
      <c r="A445" s="78">
        <f t="shared" si="202"/>
        <v>439</v>
      </c>
      <c r="B445" s="79"/>
      <c r="C445" s="79"/>
      <c r="D445" s="61"/>
      <c r="E445" s="180" t="str">
        <f>_xlfn.IFNA(HLOOKUP(TEXT(C445,"#"),Table_Conduit[#All],2,FALSE),"")</f>
        <v/>
      </c>
      <c r="F445" s="63" t="str">
        <f t="shared" si="203"/>
        <v/>
      </c>
      <c r="G445" s="61"/>
      <c r="H445" s="180" t="str">
        <f>_xlfn.IFNA(IF(HLOOKUP(TEXT(C445,"#"),Table_BoxMaterial[#All],2,FALSE)=0,"",HLOOKUP(TEXT(C445,"#"),Table_BoxMaterial[#All],2,FALSE)),"")</f>
        <v/>
      </c>
      <c r="I445" s="183" t="str">
        <f>_xlfn.IFNA(HLOOKUP(TEXT(C445,"#"),Table_MountingKits[#All],2,FALSE),"")</f>
        <v/>
      </c>
      <c r="J445" s="183" t="str">
        <f>_xlfn.IFNA(HLOOKUP(H445,Table_BoxColors[#All],2,FALSE),"")</f>
        <v/>
      </c>
      <c r="K445" s="61" t="str">
        <f t="shared" si="204"/>
        <v/>
      </c>
      <c r="L445" s="64" t="str">
        <f t="shared" si="205"/>
        <v/>
      </c>
      <c r="M445" s="185" t="str">
        <f>_xlfn.IFNA("E-"&amp;VLOOKUP(C445,Table_PN_DeviceType[],2,TRUE),"")&amp;IF(D445&lt;&gt;"",IF(D445&gt;99,D445,IF(D445&gt;9,"0"&amp;D445,"00"&amp;D445))&amp;VLOOKUP(E445,Table_PN_ConduitSize[],2,FALSE)&amp;VLOOKUP(F445,Table_PN_ConduitColor[],2,FALSE)&amp;IF(G445&lt;10,"0"&amp;G445,G445)&amp;VLOOKUP(H445,Table_PN_BoxMaterial[],2,FALSE)&amp;IF(I445&lt;&gt;"",VLOOKUP(I445,Table_PN_MountingKit[],2,FALSE)&amp;IF(OR(J445="Yes"),VLOOKUP(F445,Table_PN_BoxColor[],2,FALSE),"")&amp;VLOOKUP(K445,Table_PN_CircuitBreaker[],2,FALSE),""),"")</f>
        <v/>
      </c>
      <c r="N445" s="65"/>
      <c r="O445" s="65"/>
      <c r="P445" s="65"/>
      <c r="Q445" s="65"/>
      <c r="R445" s="65"/>
      <c r="S445" s="170" t="str">
        <f>IFERROR(VLOOKUP(C445,Table_DevicePN[],2,FALSE),"")</f>
        <v/>
      </c>
      <c r="T445" s="66" t="str">
        <f t="shared" si="206"/>
        <v/>
      </c>
      <c r="U445" s="80"/>
      <c r="V445" s="81" t="str">
        <f t="shared" si="207"/>
        <v/>
      </c>
      <c r="W445" s="65" t="str">
        <f t="shared" si="208"/>
        <v/>
      </c>
      <c r="X445" s="65" t="str">
        <f t="shared" si="209"/>
        <v/>
      </c>
      <c r="Y445" s="82" t="str">
        <f t="shared" si="210"/>
        <v/>
      </c>
      <c r="Z445" s="83" t="str">
        <f t="shared" si="211"/>
        <v/>
      </c>
      <c r="AA445" s="65" t="str">
        <f t="shared" si="212"/>
        <v/>
      </c>
      <c r="AB445" s="65" t="str">
        <f t="shared" si="213"/>
        <v/>
      </c>
      <c r="AC445" s="65" t="str">
        <f t="shared" si="214"/>
        <v/>
      </c>
      <c r="AD445" s="84" t="str">
        <f t="shared" si="215"/>
        <v/>
      </c>
      <c r="AE445" s="85" t="str">
        <f t="shared" si="216"/>
        <v/>
      </c>
      <c r="AF445" s="85" t="str">
        <f t="shared" si="217"/>
        <v/>
      </c>
      <c r="AG445" s="86" t="str">
        <f t="shared" si="218"/>
        <v/>
      </c>
      <c r="AH445" s="87" t="str">
        <f t="shared" si="219"/>
        <v/>
      </c>
      <c r="AI445" s="84" t="str">
        <f t="shared" si="220"/>
        <v/>
      </c>
      <c r="AJ445" s="84" t="str">
        <f t="shared" si="221"/>
        <v/>
      </c>
      <c r="AK445" s="88" t="str">
        <f t="shared" si="222"/>
        <v/>
      </c>
      <c r="AL445" s="65" t="str">
        <f t="shared" si="223"/>
        <v/>
      </c>
      <c r="AM445" s="84" t="str">
        <f t="shared" si="224"/>
        <v/>
      </c>
      <c r="AN445" s="85" t="str">
        <f t="shared" si="225"/>
        <v/>
      </c>
      <c r="AO445" s="85" t="str">
        <f t="shared" si="226"/>
        <v/>
      </c>
      <c r="AP445" s="86" t="str">
        <f t="shared" si="227"/>
        <v/>
      </c>
    </row>
    <row r="446" spans="1:42" s="76" customFormat="1" x14ac:dyDescent="0.25">
      <c r="A446" s="78">
        <f t="shared" si="202"/>
        <v>440</v>
      </c>
      <c r="B446" s="79"/>
      <c r="C446" s="79"/>
      <c r="D446" s="61"/>
      <c r="E446" s="180" t="str">
        <f>_xlfn.IFNA(HLOOKUP(TEXT(C446,"#"),Table_Conduit[#All],2,FALSE),"")</f>
        <v/>
      </c>
      <c r="F446" s="63" t="str">
        <f t="shared" si="203"/>
        <v/>
      </c>
      <c r="G446" s="61"/>
      <c r="H446" s="180" t="str">
        <f>_xlfn.IFNA(IF(HLOOKUP(TEXT(C446,"#"),Table_BoxMaterial[#All],2,FALSE)=0,"",HLOOKUP(TEXT(C446,"#"),Table_BoxMaterial[#All],2,FALSE)),"")</f>
        <v/>
      </c>
      <c r="I446" s="183" t="str">
        <f>_xlfn.IFNA(HLOOKUP(TEXT(C446,"#"),Table_MountingKits[#All],2,FALSE),"")</f>
        <v/>
      </c>
      <c r="J446" s="183" t="str">
        <f>_xlfn.IFNA(HLOOKUP(H446,Table_BoxColors[#All],2,FALSE),"")</f>
        <v/>
      </c>
      <c r="K446" s="61" t="str">
        <f t="shared" si="204"/>
        <v/>
      </c>
      <c r="L446" s="64" t="str">
        <f t="shared" si="205"/>
        <v/>
      </c>
      <c r="M446" s="185" t="str">
        <f>_xlfn.IFNA("E-"&amp;VLOOKUP(C446,Table_PN_DeviceType[],2,TRUE),"")&amp;IF(D446&lt;&gt;"",IF(D446&gt;99,D446,IF(D446&gt;9,"0"&amp;D446,"00"&amp;D446))&amp;VLOOKUP(E446,Table_PN_ConduitSize[],2,FALSE)&amp;VLOOKUP(F446,Table_PN_ConduitColor[],2,FALSE)&amp;IF(G446&lt;10,"0"&amp;G446,G446)&amp;VLOOKUP(H446,Table_PN_BoxMaterial[],2,FALSE)&amp;IF(I446&lt;&gt;"",VLOOKUP(I446,Table_PN_MountingKit[],2,FALSE)&amp;IF(OR(J446="Yes"),VLOOKUP(F446,Table_PN_BoxColor[],2,FALSE),"")&amp;VLOOKUP(K446,Table_PN_CircuitBreaker[],2,FALSE),""),"")</f>
        <v/>
      </c>
      <c r="N446" s="65"/>
      <c r="O446" s="65"/>
      <c r="P446" s="65"/>
      <c r="Q446" s="65"/>
      <c r="R446" s="65"/>
      <c r="S446" s="170" t="str">
        <f>IFERROR(VLOOKUP(C446,Table_DevicePN[],2,FALSE),"")</f>
        <v/>
      </c>
      <c r="T446" s="66" t="str">
        <f t="shared" si="206"/>
        <v/>
      </c>
      <c r="U446" s="80"/>
      <c r="V446" s="81" t="str">
        <f t="shared" si="207"/>
        <v/>
      </c>
      <c r="W446" s="65" t="str">
        <f t="shared" si="208"/>
        <v/>
      </c>
      <c r="X446" s="65" t="str">
        <f t="shared" si="209"/>
        <v/>
      </c>
      <c r="Y446" s="82" t="str">
        <f t="shared" si="210"/>
        <v/>
      </c>
      <c r="Z446" s="83" t="str">
        <f t="shared" si="211"/>
        <v/>
      </c>
      <c r="AA446" s="65" t="str">
        <f t="shared" si="212"/>
        <v/>
      </c>
      <c r="AB446" s="65" t="str">
        <f t="shared" si="213"/>
        <v/>
      </c>
      <c r="AC446" s="65" t="str">
        <f t="shared" si="214"/>
        <v/>
      </c>
      <c r="AD446" s="84" t="str">
        <f t="shared" si="215"/>
        <v/>
      </c>
      <c r="AE446" s="85" t="str">
        <f t="shared" si="216"/>
        <v/>
      </c>
      <c r="AF446" s="85" t="str">
        <f t="shared" si="217"/>
        <v/>
      </c>
      <c r="AG446" s="86" t="str">
        <f t="shared" si="218"/>
        <v/>
      </c>
      <c r="AH446" s="87" t="str">
        <f t="shared" si="219"/>
        <v/>
      </c>
      <c r="AI446" s="84" t="str">
        <f t="shared" si="220"/>
        <v/>
      </c>
      <c r="AJ446" s="84" t="str">
        <f t="shared" si="221"/>
        <v/>
      </c>
      <c r="AK446" s="88" t="str">
        <f t="shared" si="222"/>
        <v/>
      </c>
      <c r="AL446" s="65" t="str">
        <f t="shared" si="223"/>
        <v/>
      </c>
      <c r="AM446" s="84" t="str">
        <f t="shared" si="224"/>
        <v/>
      </c>
      <c r="AN446" s="85" t="str">
        <f t="shared" si="225"/>
        <v/>
      </c>
      <c r="AO446" s="85" t="str">
        <f t="shared" si="226"/>
        <v/>
      </c>
      <c r="AP446" s="86" t="str">
        <f t="shared" si="227"/>
        <v/>
      </c>
    </row>
    <row r="447" spans="1:42" s="76" customFormat="1" x14ac:dyDescent="0.25">
      <c r="A447" s="78">
        <f t="shared" si="202"/>
        <v>441</v>
      </c>
      <c r="B447" s="79"/>
      <c r="C447" s="79"/>
      <c r="D447" s="61"/>
      <c r="E447" s="180" t="str">
        <f>_xlfn.IFNA(HLOOKUP(TEXT(C447,"#"),Table_Conduit[#All],2,FALSE),"")</f>
        <v/>
      </c>
      <c r="F447" s="63" t="str">
        <f t="shared" si="203"/>
        <v/>
      </c>
      <c r="G447" s="61"/>
      <c r="H447" s="180" t="str">
        <f>_xlfn.IFNA(IF(HLOOKUP(TEXT(C447,"#"),Table_BoxMaterial[#All],2,FALSE)=0,"",HLOOKUP(TEXT(C447,"#"),Table_BoxMaterial[#All],2,FALSE)),"")</f>
        <v/>
      </c>
      <c r="I447" s="183" t="str">
        <f>_xlfn.IFNA(HLOOKUP(TEXT(C447,"#"),Table_MountingKits[#All],2,FALSE),"")</f>
        <v/>
      </c>
      <c r="J447" s="183" t="str">
        <f>_xlfn.IFNA(HLOOKUP(H447,Table_BoxColors[#All],2,FALSE),"")</f>
        <v/>
      </c>
      <c r="K447" s="61" t="str">
        <f t="shared" si="204"/>
        <v/>
      </c>
      <c r="L447" s="64" t="str">
        <f t="shared" si="205"/>
        <v/>
      </c>
      <c r="M447" s="185" t="str">
        <f>_xlfn.IFNA("E-"&amp;VLOOKUP(C447,Table_PN_DeviceType[],2,TRUE),"")&amp;IF(D447&lt;&gt;"",IF(D447&gt;99,D447,IF(D447&gt;9,"0"&amp;D447,"00"&amp;D447))&amp;VLOOKUP(E447,Table_PN_ConduitSize[],2,FALSE)&amp;VLOOKUP(F447,Table_PN_ConduitColor[],2,FALSE)&amp;IF(G447&lt;10,"0"&amp;G447,G447)&amp;VLOOKUP(H447,Table_PN_BoxMaterial[],2,FALSE)&amp;IF(I447&lt;&gt;"",VLOOKUP(I447,Table_PN_MountingKit[],2,FALSE)&amp;IF(OR(J447="Yes"),VLOOKUP(F447,Table_PN_BoxColor[],2,FALSE),"")&amp;VLOOKUP(K447,Table_PN_CircuitBreaker[],2,FALSE),""),"")</f>
        <v/>
      </c>
      <c r="N447" s="65"/>
      <c r="O447" s="65"/>
      <c r="P447" s="65"/>
      <c r="Q447" s="65"/>
      <c r="R447" s="65"/>
      <c r="S447" s="170" t="str">
        <f>IFERROR(VLOOKUP(C447,Table_DevicePN[],2,FALSE),"")</f>
        <v/>
      </c>
      <c r="T447" s="66" t="str">
        <f t="shared" si="206"/>
        <v/>
      </c>
      <c r="U447" s="80"/>
      <c r="V447" s="81" t="str">
        <f t="shared" si="207"/>
        <v/>
      </c>
      <c r="W447" s="65" t="str">
        <f t="shared" si="208"/>
        <v/>
      </c>
      <c r="X447" s="65" t="str">
        <f t="shared" si="209"/>
        <v/>
      </c>
      <c r="Y447" s="82" t="str">
        <f t="shared" si="210"/>
        <v/>
      </c>
      <c r="Z447" s="83" t="str">
        <f t="shared" si="211"/>
        <v/>
      </c>
      <c r="AA447" s="65" t="str">
        <f t="shared" si="212"/>
        <v/>
      </c>
      <c r="AB447" s="65" t="str">
        <f t="shared" si="213"/>
        <v/>
      </c>
      <c r="AC447" s="65" t="str">
        <f t="shared" si="214"/>
        <v/>
      </c>
      <c r="AD447" s="84" t="str">
        <f t="shared" si="215"/>
        <v/>
      </c>
      <c r="AE447" s="85" t="str">
        <f t="shared" si="216"/>
        <v/>
      </c>
      <c r="AF447" s="85" t="str">
        <f t="shared" si="217"/>
        <v/>
      </c>
      <c r="AG447" s="86" t="str">
        <f t="shared" si="218"/>
        <v/>
      </c>
      <c r="AH447" s="87" t="str">
        <f t="shared" si="219"/>
        <v/>
      </c>
      <c r="AI447" s="84" t="str">
        <f t="shared" si="220"/>
        <v/>
      </c>
      <c r="AJ447" s="84" t="str">
        <f t="shared" si="221"/>
        <v/>
      </c>
      <c r="AK447" s="88" t="str">
        <f t="shared" si="222"/>
        <v/>
      </c>
      <c r="AL447" s="65" t="str">
        <f t="shared" si="223"/>
        <v/>
      </c>
      <c r="AM447" s="84" t="str">
        <f t="shared" si="224"/>
        <v/>
      </c>
      <c r="AN447" s="85" t="str">
        <f t="shared" si="225"/>
        <v/>
      </c>
      <c r="AO447" s="85" t="str">
        <f t="shared" si="226"/>
        <v/>
      </c>
      <c r="AP447" s="86" t="str">
        <f t="shared" si="227"/>
        <v/>
      </c>
    </row>
    <row r="448" spans="1:42" s="76" customFormat="1" x14ac:dyDescent="0.25">
      <c r="A448" s="78">
        <f t="shared" si="202"/>
        <v>442</v>
      </c>
      <c r="B448" s="79"/>
      <c r="C448" s="79"/>
      <c r="D448" s="61"/>
      <c r="E448" s="180" t="str">
        <f>_xlfn.IFNA(HLOOKUP(TEXT(C448,"#"),Table_Conduit[#All],2,FALSE),"")</f>
        <v/>
      </c>
      <c r="F448" s="63" t="str">
        <f t="shared" si="203"/>
        <v/>
      </c>
      <c r="G448" s="61"/>
      <c r="H448" s="180" t="str">
        <f>_xlfn.IFNA(IF(HLOOKUP(TEXT(C448,"#"),Table_BoxMaterial[#All],2,FALSE)=0,"",HLOOKUP(TEXT(C448,"#"),Table_BoxMaterial[#All],2,FALSE)),"")</f>
        <v/>
      </c>
      <c r="I448" s="183" t="str">
        <f>_xlfn.IFNA(HLOOKUP(TEXT(C448,"#"),Table_MountingKits[#All],2,FALSE),"")</f>
        <v/>
      </c>
      <c r="J448" s="183" t="str">
        <f>_xlfn.IFNA(HLOOKUP(H448,Table_BoxColors[#All],2,FALSE),"")</f>
        <v/>
      </c>
      <c r="K448" s="61" t="str">
        <f t="shared" si="204"/>
        <v/>
      </c>
      <c r="L448" s="64" t="str">
        <f t="shared" si="205"/>
        <v/>
      </c>
      <c r="M448" s="185" t="str">
        <f>_xlfn.IFNA("E-"&amp;VLOOKUP(C448,Table_PN_DeviceType[],2,TRUE),"")&amp;IF(D448&lt;&gt;"",IF(D448&gt;99,D448,IF(D448&gt;9,"0"&amp;D448,"00"&amp;D448))&amp;VLOOKUP(E448,Table_PN_ConduitSize[],2,FALSE)&amp;VLOOKUP(F448,Table_PN_ConduitColor[],2,FALSE)&amp;IF(G448&lt;10,"0"&amp;G448,G448)&amp;VLOOKUP(H448,Table_PN_BoxMaterial[],2,FALSE)&amp;IF(I448&lt;&gt;"",VLOOKUP(I448,Table_PN_MountingKit[],2,FALSE)&amp;IF(OR(J448="Yes"),VLOOKUP(F448,Table_PN_BoxColor[],2,FALSE),"")&amp;VLOOKUP(K448,Table_PN_CircuitBreaker[],2,FALSE),""),"")</f>
        <v/>
      </c>
      <c r="N448" s="65"/>
      <c r="O448" s="65"/>
      <c r="P448" s="65"/>
      <c r="Q448" s="65"/>
      <c r="R448" s="65"/>
      <c r="S448" s="170" t="str">
        <f>IFERROR(VLOOKUP(C448,Table_DevicePN[],2,FALSE),"")</f>
        <v/>
      </c>
      <c r="T448" s="66" t="str">
        <f t="shared" si="206"/>
        <v/>
      </c>
      <c r="U448" s="80"/>
      <c r="V448" s="81" t="str">
        <f t="shared" si="207"/>
        <v/>
      </c>
      <c r="W448" s="65" t="str">
        <f t="shared" si="208"/>
        <v/>
      </c>
      <c r="X448" s="65" t="str">
        <f t="shared" si="209"/>
        <v/>
      </c>
      <c r="Y448" s="82" t="str">
        <f t="shared" si="210"/>
        <v/>
      </c>
      <c r="Z448" s="83" t="str">
        <f t="shared" si="211"/>
        <v/>
      </c>
      <c r="AA448" s="65" t="str">
        <f t="shared" si="212"/>
        <v/>
      </c>
      <c r="AB448" s="65" t="str">
        <f t="shared" si="213"/>
        <v/>
      </c>
      <c r="AC448" s="65" t="str">
        <f t="shared" si="214"/>
        <v/>
      </c>
      <c r="AD448" s="84" t="str">
        <f t="shared" si="215"/>
        <v/>
      </c>
      <c r="AE448" s="85" t="str">
        <f t="shared" si="216"/>
        <v/>
      </c>
      <c r="AF448" s="85" t="str">
        <f t="shared" si="217"/>
        <v/>
      </c>
      <c r="AG448" s="86" t="str">
        <f t="shared" si="218"/>
        <v/>
      </c>
      <c r="AH448" s="87" t="str">
        <f t="shared" si="219"/>
        <v/>
      </c>
      <c r="AI448" s="84" t="str">
        <f t="shared" si="220"/>
        <v/>
      </c>
      <c r="AJ448" s="84" t="str">
        <f t="shared" si="221"/>
        <v/>
      </c>
      <c r="AK448" s="88" t="str">
        <f t="shared" si="222"/>
        <v/>
      </c>
      <c r="AL448" s="65" t="str">
        <f t="shared" si="223"/>
        <v/>
      </c>
      <c r="AM448" s="84" t="str">
        <f t="shared" si="224"/>
        <v/>
      </c>
      <c r="AN448" s="85" t="str">
        <f t="shared" si="225"/>
        <v/>
      </c>
      <c r="AO448" s="85" t="str">
        <f t="shared" si="226"/>
        <v/>
      </c>
      <c r="AP448" s="86" t="str">
        <f t="shared" si="227"/>
        <v/>
      </c>
    </row>
    <row r="449" spans="1:42" s="76" customFormat="1" x14ac:dyDescent="0.25">
      <c r="A449" s="78">
        <f t="shared" si="202"/>
        <v>443</v>
      </c>
      <c r="B449" s="79"/>
      <c r="C449" s="79"/>
      <c r="D449" s="61"/>
      <c r="E449" s="180" t="str">
        <f>_xlfn.IFNA(HLOOKUP(TEXT(C449,"#"),Table_Conduit[#All],2,FALSE),"")</f>
        <v/>
      </c>
      <c r="F449" s="63" t="str">
        <f t="shared" si="203"/>
        <v/>
      </c>
      <c r="G449" s="61"/>
      <c r="H449" s="180" t="str">
        <f>_xlfn.IFNA(IF(HLOOKUP(TEXT(C449,"#"),Table_BoxMaterial[#All],2,FALSE)=0,"",HLOOKUP(TEXT(C449,"#"),Table_BoxMaterial[#All],2,FALSE)),"")</f>
        <v/>
      </c>
      <c r="I449" s="183" t="str">
        <f>_xlfn.IFNA(HLOOKUP(TEXT(C449,"#"),Table_MountingKits[#All],2,FALSE),"")</f>
        <v/>
      </c>
      <c r="J449" s="183" t="str">
        <f>_xlfn.IFNA(HLOOKUP(H449,Table_BoxColors[#All],2,FALSE),"")</f>
        <v/>
      </c>
      <c r="K449" s="61" t="str">
        <f t="shared" si="204"/>
        <v/>
      </c>
      <c r="L449" s="64" t="str">
        <f t="shared" si="205"/>
        <v/>
      </c>
      <c r="M449" s="185" t="str">
        <f>_xlfn.IFNA("E-"&amp;VLOOKUP(C449,Table_PN_DeviceType[],2,TRUE),"")&amp;IF(D449&lt;&gt;"",IF(D449&gt;99,D449,IF(D449&gt;9,"0"&amp;D449,"00"&amp;D449))&amp;VLOOKUP(E449,Table_PN_ConduitSize[],2,FALSE)&amp;VLOOKUP(F449,Table_PN_ConduitColor[],2,FALSE)&amp;IF(G449&lt;10,"0"&amp;G449,G449)&amp;VLOOKUP(H449,Table_PN_BoxMaterial[],2,FALSE)&amp;IF(I449&lt;&gt;"",VLOOKUP(I449,Table_PN_MountingKit[],2,FALSE)&amp;IF(OR(J449="Yes"),VLOOKUP(F449,Table_PN_BoxColor[],2,FALSE),"")&amp;VLOOKUP(K449,Table_PN_CircuitBreaker[],2,FALSE),""),"")</f>
        <v/>
      </c>
      <c r="N449" s="65"/>
      <c r="O449" s="65"/>
      <c r="P449" s="65"/>
      <c r="Q449" s="65"/>
      <c r="R449" s="65"/>
      <c r="S449" s="170" t="str">
        <f>IFERROR(VLOOKUP(C449,Table_DevicePN[],2,FALSE),"")</f>
        <v/>
      </c>
      <c r="T449" s="66" t="str">
        <f t="shared" si="206"/>
        <v/>
      </c>
      <c r="U449" s="80"/>
      <c r="V449" s="81" t="str">
        <f t="shared" si="207"/>
        <v/>
      </c>
      <c r="W449" s="65" t="str">
        <f t="shared" si="208"/>
        <v/>
      </c>
      <c r="X449" s="65" t="str">
        <f t="shared" si="209"/>
        <v/>
      </c>
      <c r="Y449" s="82" t="str">
        <f t="shared" si="210"/>
        <v/>
      </c>
      <c r="Z449" s="83" t="str">
        <f t="shared" si="211"/>
        <v/>
      </c>
      <c r="AA449" s="65" t="str">
        <f t="shared" si="212"/>
        <v/>
      </c>
      <c r="AB449" s="65" t="str">
        <f t="shared" si="213"/>
        <v/>
      </c>
      <c r="AC449" s="65" t="str">
        <f t="shared" si="214"/>
        <v/>
      </c>
      <c r="AD449" s="84" t="str">
        <f t="shared" si="215"/>
        <v/>
      </c>
      <c r="AE449" s="85" t="str">
        <f t="shared" si="216"/>
        <v/>
      </c>
      <c r="AF449" s="85" t="str">
        <f t="shared" si="217"/>
        <v/>
      </c>
      <c r="AG449" s="86" t="str">
        <f t="shared" si="218"/>
        <v/>
      </c>
      <c r="AH449" s="87" t="str">
        <f t="shared" si="219"/>
        <v/>
      </c>
      <c r="AI449" s="84" t="str">
        <f t="shared" si="220"/>
        <v/>
      </c>
      <c r="AJ449" s="84" t="str">
        <f t="shared" si="221"/>
        <v/>
      </c>
      <c r="AK449" s="88" t="str">
        <f t="shared" si="222"/>
        <v/>
      </c>
      <c r="AL449" s="65" t="str">
        <f t="shared" si="223"/>
        <v/>
      </c>
      <c r="AM449" s="84" t="str">
        <f t="shared" si="224"/>
        <v/>
      </c>
      <c r="AN449" s="85" t="str">
        <f t="shared" si="225"/>
        <v/>
      </c>
      <c r="AO449" s="85" t="str">
        <f t="shared" si="226"/>
        <v/>
      </c>
      <c r="AP449" s="86" t="str">
        <f t="shared" si="227"/>
        <v/>
      </c>
    </row>
    <row r="450" spans="1:42" s="76" customFormat="1" x14ac:dyDescent="0.25">
      <c r="A450" s="78">
        <f t="shared" si="202"/>
        <v>444</v>
      </c>
      <c r="B450" s="79"/>
      <c r="C450" s="79"/>
      <c r="D450" s="61"/>
      <c r="E450" s="180" t="str">
        <f>_xlfn.IFNA(HLOOKUP(TEXT(C450,"#"),Table_Conduit[#All],2,FALSE),"")</f>
        <v/>
      </c>
      <c r="F450" s="63" t="str">
        <f t="shared" si="203"/>
        <v/>
      </c>
      <c r="G450" s="61"/>
      <c r="H450" s="180" t="str">
        <f>_xlfn.IFNA(IF(HLOOKUP(TEXT(C450,"#"),Table_BoxMaterial[#All],2,FALSE)=0,"",HLOOKUP(TEXT(C450,"#"),Table_BoxMaterial[#All],2,FALSE)),"")</f>
        <v/>
      </c>
      <c r="I450" s="183" t="str">
        <f>_xlfn.IFNA(HLOOKUP(TEXT(C450,"#"),Table_MountingKits[#All],2,FALSE),"")</f>
        <v/>
      </c>
      <c r="J450" s="183" t="str">
        <f>_xlfn.IFNA(HLOOKUP(H450,Table_BoxColors[#All],2,FALSE),"")</f>
        <v/>
      </c>
      <c r="K450" s="61" t="str">
        <f t="shared" si="204"/>
        <v/>
      </c>
      <c r="L450" s="64" t="str">
        <f t="shared" si="205"/>
        <v/>
      </c>
      <c r="M450" s="185" t="str">
        <f>_xlfn.IFNA("E-"&amp;VLOOKUP(C450,Table_PN_DeviceType[],2,TRUE),"")&amp;IF(D450&lt;&gt;"",IF(D450&gt;99,D450,IF(D450&gt;9,"0"&amp;D450,"00"&amp;D450))&amp;VLOOKUP(E450,Table_PN_ConduitSize[],2,FALSE)&amp;VLOOKUP(F450,Table_PN_ConduitColor[],2,FALSE)&amp;IF(G450&lt;10,"0"&amp;G450,G450)&amp;VLOOKUP(H450,Table_PN_BoxMaterial[],2,FALSE)&amp;IF(I450&lt;&gt;"",VLOOKUP(I450,Table_PN_MountingKit[],2,FALSE)&amp;IF(OR(J450="Yes"),VLOOKUP(F450,Table_PN_BoxColor[],2,FALSE),"")&amp;VLOOKUP(K450,Table_PN_CircuitBreaker[],2,FALSE),""),"")</f>
        <v/>
      </c>
      <c r="N450" s="65"/>
      <c r="O450" s="65"/>
      <c r="P450" s="65"/>
      <c r="Q450" s="65"/>
      <c r="R450" s="65"/>
      <c r="S450" s="170" t="str">
        <f>IFERROR(VLOOKUP(C450,Table_DevicePN[],2,FALSE),"")</f>
        <v/>
      </c>
      <c r="T450" s="66" t="str">
        <f t="shared" si="206"/>
        <v/>
      </c>
      <c r="U450" s="80"/>
      <c r="V450" s="81" t="str">
        <f t="shared" si="207"/>
        <v/>
      </c>
      <c r="W450" s="65" t="str">
        <f t="shared" si="208"/>
        <v/>
      </c>
      <c r="X450" s="65" t="str">
        <f t="shared" si="209"/>
        <v/>
      </c>
      <c r="Y450" s="82" t="str">
        <f t="shared" si="210"/>
        <v/>
      </c>
      <c r="Z450" s="83" t="str">
        <f t="shared" si="211"/>
        <v/>
      </c>
      <c r="AA450" s="65" t="str">
        <f t="shared" si="212"/>
        <v/>
      </c>
      <c r="AB450" s="65" t="str">
        <f t="shared" si="213"/>
        <v/>
      </c>
      <c r="AC450" s="65" t="str">
        <f t="shared" si="214"/>
        <v/>
      </c>
      <c r="AD450" s="84" t="str">
        <f t="shared" si="215"/>
        <v/>
      </c>
      <c r="AE450" s="85" t="str">
        <f t="shared" si="216"/>
        <v/>
      </c>
      <c r="AF450" s="85" t="str">
        <f t="shared" si="217"/>
        <v/>
      </c>
      <c r="AG450" s="86" t="str">
        <f t="shared" si="218"/>
        <v/>
      </c>
      <c r="AH450" s="87" t="str">
        <f t="shared" si="219"/>
        <v/>
      </c>
      <c r="AI450" s="84" t="str">
        <f t="shared" si="220"/>
        <v/>
      </c>
      <c r="AJ450" s="84" t="str">
        <f t="shared" si="221"/>
        <v/>
      </c>
      <c r="AK450" s="88" t="str">
        <f t="shared" si="222"/>
        <v/>
      </c>
      <c r="AL450" s="65" t="str">
        <f t="shared" si="223"/>
        <v/>
      </c>
      <c r="AM450" s="84" t="str">
        <f t="shared" si="224"/>
        <v/>
      </c>
      <c r="AN450" s="85" t="str">
        <f t="shared" si="225"/>
        <v/>
      </c>
      <c r="AO450" s="85" t="str">
        <f t="shared" si="226"/>
        <v/>
      </c>
      <c r="AP450" s="86" t="str">
        <f t="shared" si="227"/>
        <v/>
      </c>
    </row>
    <row r="451" spans="1:42" s="76" customFormat="1" x14ac:dyDescent="0.25">
      <c r="A451" s="78">
        <f t="shared" si="202"/>
        <v>445</v>
      </c>
      <c r="B451" s="79"/>
      <c r="C451" s="79"/>
      <c r="D451" s="61"/>
      <c r="E451" s="180" t="str">
        <f>_xlfn.IFNA(HLOOKUP(TEXT(C451,"#"),Table_Conduit[#All],2,FALSE),"")</f>
        <v/>
      </c>
      <c r="F451" s="63" t="str">
        <f t="shared" si="203"/>
        <v/>
      </c>
      <c r="G451" s="61"/>
      <c r="H451" s="180" t="str">
        <f>_xlfn.IFNA(IF(HLOOKUP(TEXT(C451,"#"),Table_BoxMaterial[#All],2,FALSE)=0,"",HLOOKUP(TEXT(C451,"#"),Table_BoxMaterial[#All],2,FALSE)),"")</f>
        <v/>
      </c>
      <c r="I451" s="183" t="str">
        <f>_xlfn.IFNA(HLOOKUP(TEXT(C451,"#"),Table_MountingKits[#All],2,FALSE),"")</f>
        <v/>
      </c>
      <c r="J451" s="183" t="str">
        <f>_xlfn.IFNA(HLOOKUP(H451,Table_BoxColors[#All],2,FALSE),"")</f>
        <v/>
      </c>
      <c r="K451" s="61" t="str">
        <f t="shared" si="204"/>
        <v/>
      </c>
      <c r="L451" s="64" t="str">
        <f t="shared" si="205"/>
        <v/>
      </c>
      <c r="M451" s="185" t="str">
        <f>_xlfn.IFNA("E-"&amp;VLOOKUP(C451,Table_PN_DeviceType[],2,TRUE),"")&amp;IF(D451&lt;&gt;"",IF(D451&gt;99,D451,IF(D451&gt;9,"0"&amp;D451,"00"&amp;D451))&amp;VLOOKUP(E451,Table_PN_ConduitSize[],2,FALSE)&amp;VLOOKUP(F451,Table_PN_ConduitColor[],2,FALSE)&amp;IF(G451&lt;10,"0"&amp;G451,G451)&amp;VLOOKUP(H451,Table_PN_BoxMaterial[],2,FALSE)&amp;IF(I451&lt;&gt;"",VLOOKUP(I451,Table_PN_MountingKit[],2,FALSE)&amp;IF(OR(J451="Yes"),VLOOKUP(F451,Table_PN_BoxColor[],2,FALSE),"")&amp;VLOOKUP(K451,Table_PN_CircuitBreaker[],2,FALSE),""),"")</f>
        <v/>
      </c>
      <c r="N451" s="65"/>
      <c r="O451" s="65"/>
      <c r="P451" s="65"/>
      <c r="Q451" s="65"/>
      <c r="R451" s="65"/>
      <c r="S451" s="170" t="str">
        <f>IFERROR(VLOOKUP(C451,Table_DevicePN[],2,FALSE),"")</f>
        <v/>
      </c>
      <c r="T451" s="66" t="str">
        <f t="shared" si="206"/>
        <v/>
      </c>
      <c r="U451" s="80"/>
      <c r="V451" s="81" t="str">
        <f t="shared" si="207"/>
        <v/>
      </c>
      <c r="W451" s="65" t="str">
        <f t="shared" si="208"/>
        <v/>
      </c>
      <c r="X451" s="65" t="str">
        <f t="shared" si="209"/>
        <v/>
      </c>
      <c r="Y451" s="82" t="str">
        <f t="shared" si="210"/>
        <v/>
      </c>
      <c r="Z451" s="83" t="str">
        <f t="shared" si="211"/>
        <v/>
      </c>
      <c r="AA451" s="65" t="str">
        <f t="shared" si="212"/>
        <v/>
      </c>
      <c r="AB451" s="65" t="str">
        <f t="shared" si="213"/>
        <v/>
      </c>
      <c r="AC451" s="65" t="str">
        <f t="shared" si="214"/>
        <v/>
      </c>
      <c r="AD451" s="84" t="str">
        <f t="shared" si="215"/>
        <v/>
      </c>
      <c r="AE451" s="85" t="str">
        <f t="shared" si="216"/>
        <v/>
      </c>
      <c r="AF451" s="85" t="str">
        <f t="shared" si="217"/>
        <v/>
      </c>
      <c r="AG451" s="86" t="str">
        <f t="shared" si="218"/>
        <v/>
      </c>
      <c r="AH451" s="87" t="str">
        <f t="shared" si="219"/>
        <v/>
      </c>
      <c r="AI451" s="84" t="str">
        <f t="shared" si="220"/>
        <v/>
      </c>
      <c r="AJ451" s="84" t="str">
        <f t="shared" si="221"/>
        <v/>
      </c>
      <c r="AK451" s="88" t="str">
        <f t="shared" si="222"/>
        <v/>
      </c>
      <c r="AL451" s="65" t="str">
        <f t="shared" si="223"/>
        <v/>
      </c>
      <c r="AM451" s="84" t="str">
        <f t="shared" si="224"/>
        <v/>
      </c>
      <c r="AN451" s="85" t="str">
        <f t="shared" si="225"/>
        <v/>
      </c>
      <c r="AO451" s="85" t="str">
        <f t="shared" si="226"/>
        <v/>
      </c>
      <c r="AP451" s="86" t="str">
        <f t="shared" si="227"/>
        <v/>
      </c>
    </row>
    <row r="452" spans="1:42" s="76" customFormat="1" x14ac:dyDescent="0.25">
      <c r="A452" s="78">
        <f t="shared" si="202"/>
        <v>446</v>
      </c>
      <c r="B452" s="79"/>
      <c r="C452" s="79"/>
      <c r="D452" s="61"/>
      <c r="E452" s="180" t="str">
        <f>_xlfn.IFNA(HLOOKUP(TEXT(C452,"#"),Table_Conduit[#All],2,FALSE),"")</f>
        <v/>
      </c>
      <c r="F452" s="63" t="str">
        <f t="shared" si="203"/>
        <v/>
      </c>
      <c r="G452" s="61"/>
      <c r="H452" s="180" t="str">
        <f>_xlfn.IFNA(IF(HLOOKUP(TEXT(C452,"#"),Table_BoxMaterial[#All],2,FALSE)=0,"",HLOOKUP(TEXT(C452,"#"),Table_BoxMaterial[#All],2,FALSE)),"")</f>
        <v/>
      </c>
      <c r="I452" s="183" t="str">
        <f>_xlfn.IFNA(HLOOKUP(TEXT(C452,"#"),Table_MountingKits[#All],2,FALSE),"")</f>
        <v/>
      </c>
      <c r="J452" s="183" t="str">
        <f>_xlfn.IFNA(HLOOKUP(H452,Table_BoxColors[#All],2,FALSE),"")</f>
        <v/>
      </c>
      <c r="K452" s="61" t="str">
        <f t="shared" si="204"/>
        <v/>
      </c>
      <c r="L452" s="64" t="str">
        <f t="shared" si="205"/>
        <v/>
      </c>
      <c r="M452" s="185" t="str">
        <f>_xlfn.IFNA("E-"&amp;VLOOKUP(C452,Table_PN_DeviceType[],2,TRUE),"")&amp;IF(D452&lt;&gt;"",IF(D452&gt;99,D452,IF(D452&gt;9,"0"&amp;D452,"00"&amp;D452))&amp;VLOOKUP(E452,Table_PN_ConduitSize[],2,FALSE)&amp;VLOOKUP(F452,Table_PN_ConduitColor[],2,FALSE)&amp;IF(G452&lt;10,"0"&amp;G452,G452)&amp;VLOOKUP(H452,Table_PN_BoxMaterial[],2,FALSE)&amp;IF(I452&lt;&gt;"",VLOOKUP(I452,Table_PN_MountingKit[],2,FALSE)&amp;IF(OR(J452="Yes"),VLOOKUP(F452,Table_PN_BoxColor[],2,FALSE),"")&amp;VLOOKUP(K452,Table_PN_CircuitBreaker[],2,FALSE),""),"")</f>
        <v/>
      </c>
      <c r="N452" s="65"/>
      <c r="O452" s="65"/>
      <c r="P452" s="65"/>
      <c r="Q452" s="65"/>
      <c r="R452" s="65"/>
      <c r="S452" s="170" t="str">
        <f>IFERROR(VLOOKUP(C452,Table_DevicePN[],2,FALSE),"")</f>
        <v/>
      </c>
      <c r="T452" s="66" t="str">
        <f t="shared" si="206"/>
        <v/>
      </c>
      <c r="U452" s="80"/>
      <c r="V452" s="81" t="str">
        <f t="shared" si="207"/>
        <v/>
      </c>
      <c r="W452" s="65" t="str">
        <f t="shared" si="208"/>
        <v/>
      </c>
      <c r="X452" s="65" t="str">
        <f t="shared" si="209"/>
        <v/>
      </c>
      <c r="Y452" s="82" t="str">
        <f t="shared" si="210"/>
        <v/>
      </c>
      <c r="Z452" s="83" t="str">
        <f t="shared" si="211"/>
        <v/>
      </c>
      <c r="AA452" s="65" t="str">
        <f t="shared" si="212"/>
        <v/>
      </c>
      <c r="AB452" s="65" t="str">
        <f t="shared" si="213"/>
        <v/>
      </c>
      <c r="AC452" s="65" t="str">
        <f t="shared" si="214"/>
        <v/>
      </c>
      <c r="AD452" s="84" t="str">
        <f t="shared" si="215"/>
        <v/>
      </c>
      <c r="AE452" s="85" t="str">
        <f t="shared" si="216"/>
        <v/>
      </c>
      <c r="AF452" s="85" t="str">
        <f t="shared" si="217"/>
        <v/>
      </c>
      <c r="AG452" s="86" t="str">
        <f t="shared" si="218"/>
        <v/>
      </c>
      <c r="AH452" s="87" t="str">
        <f t="shared" si="219"/>
        <v/>
      </c>
      <c r="AI452" s="84" t="str">
        <f t="shared" si="220"/>
        <v/>
      </c>
      <c r="AJ452" s="84" t="str">
        <f t="shared" si="221"/>
        <v/>
      </c>
      <c r="AK452" s="88" t="str">
        <f t="shared" si="222"/>
        <v/>
      </c>
      <c r="AL452" s="65" t="str">
        <f t="shared" si="223"/>
        <v/>
      </c>
      <c r="AM452" s="84" t="str">
        <f t="shared" si="224"/>
        <v/>
      </c>
      <c r="AN452" s="85" t="str">
        <f t="shared" si="225"/>
        <v/>
      </c>
      <c r="AO452" s="85" t="str">
        <f t="shared" si="226"/>
        <v/>
      </c>
      <c r="AP452" s="86" t="str">
        <f t="shared" si="227"/>
        <v/>
      </c>
    </row>
    <row r="453" spans="1:42" s="76" customFormat="1" x14ac:dyDescent="0.25">
      <c r="A453" s="78">
        <f t="shared" si="202"/>
        <v>447</v>
      </c>
      <c r="B453" s="79"/>
      <c r="C453" s="79"/>
      <c r="D453" s="61"/>
      <c r="E453" s="180" t="str">
        <f>_xlfn.IFNA(HLOOKUP(TEXT(C453,"#"),Table_Conduit[#All],2,FALSE),"")</f>
        <v/>
      </c>
      <c r="F453" s="63" t="str">
        <f t="shared" si="203"/>
        <v/>
      </c>
      <c r="G453" s="61"/>
      <c r="H453" s="180" t="str">
        <f>_xlfn.IFNA(IF(HLOOKUP(TEXT(C453,"#"),Table_BoxMaterial[#All],2,FALSE)=0,"",HLOOKUP(TEXT(C453,"#"),Table_BoxMaterial[#All],2,FALSE)),"")</f>
        <v/>
      </c>
      <c r="I453" s="183" t="str">
        <f>_xlfn.IFNA(HLOOKUP(TEXT(C453,"#"),Table_MountingKits[#All],2,FALSE),"")</f>
        <v/>
      </c>
      <c r="J453" s="183" t="str">
        <f>_xlfn.IFNA(HLOOKUP(H453,Table_BoxColors[#All],2,FALSE),"")</f>
        <v/>
      </c>
      <c r="K453" s="61" t="str">
        <f t="shared" si="204"/>
        <v/>
      </c>
      <c r="L453" s="64" t="str">
        <f t="shared" si="205"/>
        <v/>
      </c>
      <c r="M453" s="185" t="str">
        <f>_xlfn.IFNA("E-"&amp;VLOOKUP(C453,Table_PN_DeviceType[],2,TRUE),"")&amp;IF(D453&lt;&gt;"",IF(D453&gt;99,D453,IF(D453&gt;9,"0"&amp;D453,"00"&amp;D453))&amp;VLOOKUP(E453,Table_PN_ConduitSize[],2,FALSE)&amp;VLOOKUP(F453,Table_PN_ConduitColor[],2,FALSE)&amp;IF(G453&lt;10,"0"&amp;G453,G453)&amp;VLOOKUP(H453,Table_PN_BoxMaterial[],2,FALSE)&amp;IF(I453&lt;&gt;"",VLOOKUP(I453,Table_PN_MountingKit[],2,FALSE)&amp;IF(OR(J453="Yes"),VLOOKUP(F453,Table_PN_BoxColor[],2,FALSE),"")&amp;VLOOKUP(K453,Table_PN_CircuitBreaker[],2,FALSE),""),"")</f>
        <v/>
      </c>
      <c r="N453" s="65"/>
      <c r="O453" s="65"/>
      <c r="P453" s="65"/>
      <c r="Q453" s="65"/>
      <c r="R453" s="65"/>
      <c r="S453" s="170" t="str">
        <f>IFERROR(VLOOKUP(C453,Table_DevicePN[],2,FALSE),"")</f>
        <v/>
      </c>
      <c r="T453" s="66" t="str">
        <f t="shared" si="206"/>
        <v/>
      </c>
      <c r="U453" s="80"/>
      <c r="V453" s="81" t="str">
        <f t="shared" si="207"/>
        <v/>
      </c>
      <c r="W453" s="65" t="str">
        <f t="shared" si="208"/>
        <v/>
      </c>
      <c r="X453" s="65" t="str">
        <f t="shared" si="209"/>
        <v/>
      </c>
      <c r="Y453" s="82" t="str">
        <f t="shared" si="210"/>
        <v/>
      </c>
      <c r="Z453" s="83" t="str">
        <f t="shared" si="211"/>
        <v/>
      </c>
      <c r="AA453" s="65" t="str">
        <f t="shared" si="212"/>
        <v/>
      </c>
      <c r="AB453" s="65" t="str">
        <f t="shared" si="213"/>
        <v/>
      </c>
      <c r="AC453" s="65" t="str">
        <f t="shared" si="214"/>
        <v/>
      </c>
      <c r="AD453" s="84" t="str">
        <f t="shared" si="215"/>
        <v/>
      </c>
      <c r="AE453" s="85" t="str">
        <f t="shared" si="216"/>
        <v/>
      </c>
      <c r="AF453" s="85" t="str">
        <f t="shared" si="217"/>
        <v/>
      </c>
      <c r="AG453" s="86" t="str">
        <f t="shared" si="218"/>
        <v/>
      </c>
      <c r="AH453" s="87" t="str">
        <f t="shared" si="219"/>
        <v/>
      </c>
      <c r="AI453" s="84" t="str">
        <f t="shared" si="220"/>
        <v/>
      </c>
      <c r="AJ453" s="84" t="str">
        <f t="shared" si="221"/>
        <v/>
      </c>
      <c r="AK453" s="88" t="str">
        <f t="shared" si="222"/>
        <v/>
      </c>
      <c r="AL453" s="65" t="str">
        <f t="shared" si="223"/>
        <v/>
      </c>
      <c r="AM453" s="84" t="str">
        <f t="shared" si="224"/>
        <v/>
      </c>
      <c r="AN453" s="85" t="str">
        <f t="shared" si="225"/>
        <v/>
      </c>
      <c r="AO453" s="85" t="str">
        <f t="shared" si="226"/>
        <v/>
      </c>
      <c r="AP453" s="86" t="str">
        <f t="shared" si="227"/>
        <v/>
      </c>
    </row>
    <row r="454" spans="1:42" s="76" customFormat="1" x14ac:dyDescent="0.25">
      <c r="A454" s="78">
        <f t="shared" si="202"/>
        <v>448</v>
      </c>
      <c r="B454" s="79"/>
      <c r="C454" s="79"/>
      <c r="D454" s="61"/>
      <c r="E454" s="180" t="str">
        <f>_xlfn.IFNA(HLOOKUP(TEXT(C454,"#"),Table_Conduit[#All],2,FALSE),"")</f>
        <v/>
      </c>
      <c r="F454" s="63" t="str">
        <f t="shared" si="203"/>
        <v/>
      </c>
      <c r="G454" s="61"/>
      <c r="H454" s="180" t="str">
        <f>_xlfn.IFNA(IF(HLOOKUP(TEXT(C454,"#"),Table_BoxMaterial[#All],2,FALSE)=0,"",HLOOKUP(TEXT(C454,"#"),Table_BoxMaterial[#All],2,FALSE)),"")</f>
        <v/>
      </c>
      <c r="I454" s="183" t="str">
        <f>_xlfn.IFNA(HLOOKUP(TEXT(C454,"#"),Table_MountingKits[#All],2,FALSE),"")</f>
        <v/>
      </c>
      <c r="J454" s="183" t="str">
        <f>_xlfn.IFNA(HLOOKUP(H454,Table_BoxColors[#All],2,FALSE),"")</f>
        <v/>
      </c>
      <c r="K454" s="61" t="str">
        <f t="shared" si="204"/>
        <v/>
      </c>
      <c r="L454" s="64" t="str">
        <f t="shared" si="205"/>
        <v/>
      </c>
      <c r="M454" s="185" t="str">
        <f>_xlfn.IFNA("E-"&amp;VLOOKUP(C454,Table_PN_DeviceType[],2,TRUE),"")&amp;IF(D454&lt;&gt;"",IF(D454&gt;99,D454,IF(D454&gt;9,"0"&amp;D454,"00"&amp;D454))&amp;VLOOKUP(E454,Table_PN_ConduitSize[],2,FALSE)&amp;VLOOKUP(F454,Table_PN_ConduitColor[],2,FALSE)&amp;IF(G454&lt;10,"0"&amp;G454,G454)&amp;VLOOKUP(H454,Table_PN_BoxMaterial[],2,FALSE)&amp;IF(I454&lt;&gt;"",VLOOKUP(I454,Table_PN_MountingKit[],2,FALSE)&amp;IF(OR(J454="Yes"),VLOOKUP(F454,Table_PN_BoxColor[],2,FALSE),"")&amp;VLOOKUP(K454,Table_PN_CircuitBreaker[],2,FALSE),""),"")</f>
        <v/>
      </c>
      <c r="N454" s="65"/>
      <c r="O454" s="65"/>
      <c r="P454" s="65"/>
      <c r="Q454" s="65"/>
      <c r="R454" s="65"/>
      <c r="S454" s="170" t="str">
        <f>IFERROR(VLOOKUP(C454,Table_DevicePN[],2,FALSE),"")</f>
        <v/>
      </c>
      <c r="T454" s="66" t="str">
        <f t="shared" si="206"/>
        <v/>
      </c>
      <c r="U454" s="80"/>
      <c r="V454" s="81" t="str">
        <f t="shared" si="207"/>
        <v/>
      </c>
      <c r="W454" s="65" t="str">
        <f t="shared" si="208"/>
        <v/>
      </c>
      <c r="X454" s="65" t="str">
        <f t="shared" si="209"/>
        <v/>
      </c>
      <c r="Y454" s="82" t="str">
        <f t="shared" si="210"/>
        <v/>
      </c>
      <c r="Z454" s="83" t="str">
        <f t="shared" si="211"/>
        <v/>
      </c>
      <c r="AA454" s="65" t="str">
        <f t="shared" si="212"/>
        <v/>
      </c>
      <c r="AB454" s="65" t="str">
        <f t="shared" si="213"/>
        <v/>
      </c>
      <c r="AC454" s="65" t="str">
        <f t="shared" si="214"/>
        <v/>
      </c>
      <c r="AD454" s="84" t="str">
        <f t="shared" si="215"/>
        <v/>
      </c>
      <c r="AE454" s="85" t="str">
        <f t="shared" si="216"/>
        <v/>
      </c>
      <c r="AF454" s="85" t="str">
        <f t="shared" si="217"/>
        <v/>
      </c>
      <c r="AG454" s="86" t="str">
        <f t="shared" si="218"/>
        <v/>
      </c>
      <c r="AH454" s="87" t="str">
        <f t="shared" si="219"/>
        <v/>
      </c>
      <c r="AI454" s="84" t="str">
        <f t="shared" si="220"/>
        <v/>
      </c>
      <c r="AJ454" s="84" t="str">
        <f t="shared" si="221"/>
        <v/>
      </c>
      <c r="AK454" s="88" t="str">
        <f t="shared" si="222"/>
        <v/>
      </c>
      <c r="AL454" s="65" t="str">
        <f t="shared" si="223"/>
        <v/>
      </c>
      <c r="AM454" s="84" t="str">
        <f t="shared" si="224"/>
        <v/>
      </c>
      <c r="AN454" s="85" t="str">
        <f t="shared" si="225"/>
        <v/>
      </c>
      <c r="AO454" s="85" t="str">
        <f t="shared" si="226"/>
        <v/>
      </c>
      <c r="AP454" s="86" t="str">
        <f t="shared" si="227"/>
        <v/>
      </c>
    </row>
    <row r="455" spans="1:42" s="76" customFormat="1" x14ac:dyDescent="0.25">
      <c r="A455" s="78">
        <f t="shared" si="202"/>
        <v>449</v>
      </c>
      <c r="B455" s="79"/>
      <c r="C455" s="79"/>
      <c r="D455" s="61"/>
      <c r="E455" s="180" t="str">
        <f>_xlfn.IFNA(HLOOKUP(TEXT(C455,"#"),Table_Conduit[#All],2,FALSE),"")</f>
        <v/>
      </c>
      <c r="F455" s="63" t="str">
        <f t="shared" si="203"/>
        <v/>
      </c>
      <c r="G455" s="61"/>
      <c r="H455" s="180" t="str">
        <f>_xlfn.IFNA(IF(HLOOKUP(TEXT(C455,"#"),Table_BoxMaterial[#All],2,FALSE)=0,"",HLOOKUP(TEXT(C455,"#"),Table_BoxMaterial[#All],2,FALSE)),"")</f>
        <v/>
      </c>
      <c r="I455" s="183" t="str">
        <f>_xlfn.IFNA(HLOOKUP(TEXT(C455,"#"),Table_MountingKits[#All],2,FALSE),"")</f>
        <v/>
      </c>
      <c r="J455" s="183" t="str">
        <f>_xlfn.IFNA(HLOOKUP(H455,Table_BoxColors[#All],2,FALSE),"")</f>
        <v/>
      </c>
      <c r="K455" s="61" t="str">
        <f t="shared" si="204"/>
        <v/>
      </c>
      <c r="L455" s="64" t="str">
        <f t="shared" si="205"/>
        <v/>
      </c>
      <c r="M455" s="185" t="str">
        <f>_xlfn.IFNA("E-"&amp;VLOOKUP(C455,Table_PN_DeviceType[],2,TRUE),"")&amp;IF(D455&lt;&gt;"",IF(D455&gt;99,D455,IF(D455&gt;9,"0"&amp;D455,"00"&amp;D455))&amp;VLOOKUP(E455,Table_PN_ConduitSize[],2,FALSE)&amp;VLOOKUP(F455,Table_PN_ConduitColor[],2,FALSE)&amp;IF(G455&lt;10,"0"&amp;G455,G455)&amp;VLOOKUP(H455,Table_PN_BoxMaterial[],2,FALSE)&amp;IF(I455&lt;&gt;"",VLOOKUP(I455,Table_PN_MountingKit[],2,FALSE)&amp;IF(OR(J455="Yes"),VLOOKUP(F455,Table_PN_BoxColor[],2,FALSE),"")&amp;VLOOKUP(K455,Table_PN_CircuitBreaker[],2,FALSE),""),"")</f>
        <v/>
      </c>
      <c r="N455" s="65"/>
      <c r="O455" s="65"/>
      <c r="P455" s="65"/>
      <c r="Q455" s="65"/>
      <c r="R455" s="65"/>
      <c r="S455" s="170" t="str">
        <f>IFERROR(VLOOKUP(C455,Table_DevicePN[],2,FALSE),"")</f>
        <v/>
      </c>
      <c r="T455" s="66" t="str">
        <f t="shared" si="206"/>
        <v/>
      </c>
      <c r="U455" s="80"/>
      <c r="V455" s="81" t="str">
        <f t="shared" si="207"/>
        <v/>
      </c>
      <c r="W455" s="65" t="str">
        <f t="shared" si="208"/>
        <v/>
      </c>
      <c r="X455" s="65" t="str">
        <f t="shared" si="209"/>
        <v/>
      </c>
      <c r="Y455" s="82" t="str">
        <f t="shared" si="210"/>
        <v/>
      </c>
      <c r="Z455" s="83" t="str">
        <f t="shared" si="211"/>
        <v/>
      </c>
      <c r="AA455" s="65" t="str">
        <f t="shared" si="212"/>
        <v/>
      </c>
      <c r="AB455" s="65" t="str">
        <f t="shared" si="213"/>
        <v/>
      </c>
      <c r="AC455" s="65" t="str">
        <f t="shared" si="214"/>
        <v/>
      </c>
      <c r="AD455" s="84" t="str">
        <f t="shared" si="215"/>
        <v/>
      </c>
      <c r="AE455" s="85" t="str">
        <f t="shared" si="216"/>
        <v/>
      </c>
      <c r="AF455" s="85" t="str">
        <f t="shared" si="217"/>
        <v/>
      </c>
      <c r="AG455" s="86" t="str">
        <f t="shared" si="218"/>
        <v/>
      </c>
      <c r="AH455" s="87" t="str">
        <f t="shared" si="219"/>
        <v/>
      </c>
      <c r="AI455" s="84" t="str">
        <f t="shared" si="220"/>
        <v/>
      </c>
      <c r="AJ455" s="84" t="str">
        <f t="shared" si="221"/>
        <v/>
      </c>
      <c r="AK455" s="88" t="str">
        <f t="shared" si="222"/>
        <v/>
      </c>
      <c r="AL455" s="65" t="str">
        <f t="shared" si="223"/>
        <v/>
      </c>
      <c r="AM455" s="84" t="str">
        <f t="shared" si="224"/>
        <v/>
      </c>
      <c r="AN455" s="85" t="str">
        <f t="shared" si="225"/>
        <v/>
      </c>
      <c r="AO455" s="85" t="str">
        <f t="shared" si="226"/>
        <v/>
      </c>
      <c r="AP455" s="86" t="str">
        <f t="shared" si="227"/>
        <v/>
      </c>
    </row>
    <row r="456" spans="1:42" s="76" customFormat="1" x14ac:dyDescent="0.25">
      <c r="A456" s="78">
        <f t="shared" ref="A456:A519" si="228">ROW()-6</f>
        <v>450</v>
      </c>
      <c r="B456" s="79"/>
      <c r="C456" s="79"/>
      <c r="D456" s="61"/>
      <c r="E456" s="180" t="str">
        <f>_xlfn.IFNA(HLOOKUP(TEXT(C456,"#"),Table_Conduit[#All],2,FALSE),"")</f>
        <v/>
      </c>
      <c r="F456" s="63" t="str">
        <f t="shared" si="203"/>
        <v/>
      </c>
      <c r="G456" s="61"/>
      <c r="H456" s="180" t="str">
        <f>_xlfn.IFNA(IF(HLOOKUP(TEXT(C456,"#"),Table_BoxMaterial[#All],2,FALSE)=0,"",HLOOKUP(TEXT(C456,"#"),Table_BoxMaterial[#All],2,FALSE)),"")</f>
        <v/>
      </c>
      <c r="I456" s="183" t="str">
        <f>_xlfn.IFNA(HLOOKUP(TEXT(C456,"#"),Table_MountingKits[#All],2,FALSE),"")</f>
        <v/>
      </c>
      <c r="J456" s="183" t="str">
        <f>_xlfn.IFNA(HLOOKUP(H456,Table_BoxColors[#All],2,FALSE),"")</f>
        <v/>
      </c>
      <c r="K456" s="61" t="str">
        <f t="shared" si="204"/>
        <v/>
      </c>
      <c r="L456" s="64" t="str">
        <f t="shared" si="205"/>
        <v/>
      </c>
      <c r="M456" s="185" t="str">
        <f>_xlfn.IFNA("E-"&amp;VLOOKUP(C456,Table_PN_DeviceType[],2,TRUE),"")&amp;IF(D456&lt;&gt;"",IF(D456&gt;99,D456,IF(D456&gt;9,"0"&amp;D456,"00"&amp;D456))&amp;VLOOKUP(E456,Table_PN_ConduitSize[],2,FALSE)&amp;VLOOKUP(F456,Table_PN_ConduitColor[],2,FALSE)&amp;IF(G456&lt;10,"0"&amp;G456,G456)&amp;VLOOKUP(H456,Table_PN_BoxMaterial[],2,FALSE)&amp;IF(I456&lt;&gt;"",VLOOKUP(I456,Table_PN_MountingKit[],2,FALSE)&amp;IF(OR(J456="Yes"),VLOOKUP(F456,Table_PN_BoxColor[],2,FALSE),"")&amp;VLOOKUP(K456,Table_PN_CircuitBreaker[],2,FALSE),""),"")</f>
        <v/>
      </c>
      <c r="N456" s="65"/>
      <c r="O456" s="65"/>
      <c r="P456" s="65"/>
      <c r="Q456" s="65"/>
      <c r="R456" s="65"/>
      <c r="S456" s="170" t="str">
        <f>IFERROR(VLOOKUP(C456,Table_DevicePN[],2,FALSE),"")</f>
        <v/>
      </c>
      <c r="T456" s="66" t="str">
        <f t="shared" si="206"/>
        <v/>
      </c>
      <c r="U456" s="80"/>
      <c r="V456" s="81" t="str">
        <f t="shared" si="207"/>
        <v/>
      </c>
      <c r="W456" s="65" t="str">
        <f t="shared" si="208"/>
        <v/>
      </c>
      <c r="X456" s="65" t="str">
        <f t="shared" si="209"/>
        <v/>
      </c>
      <c r="Y456" s="82" t="str">
        <f t="shared" si="210"/>
        <v/>
      </c>
      <c r="Z456" s="83" t="str">
        <f t="shared" si="211"/>
        <v/>
      </c>
      <c r="AA456" s="65" t="str">
        <f t="shared" si="212"/>
        <v/>
      </c>
      <c r="AB456" s="65" t="str">
        <f t="shared" si="213"/>
        <v/>
      </c>
      <c r="AC456" s="65" t="str">
        <f t="shared" si="214"/>
        <v/>
      </c>
      <c r="AD456" s="84" t="str">
        <f t="shared" si="215"/>
        <v/>
      </c>
      <c r="AE456" s="85" t="str">
        <f t="shared" si="216"/>
        <v/>
      </c>
      <c r="AF456" s="85" t="str">
        <f t="shared" si="217"/>
        <v/>
      </c>
      <c r="AG456" s="86" t="str">
        <f t="shared" si="218"/>
        <v/>
      </c>
      <c r="AH456" s="87" t="str">
        <f t="shared" si="219"/>
        <v/>
      </c>
      <c r="AI456" s="84" t="str">
        <f t="shared" si="220"/>
        <v/>
      </c>
      <c r="AJ456" s="84" t="str">
        <f t="shared" si="221"/>
        <v/>
      </c>
      <c r="AK456" s="88" t="str">
        <f t="shared" si="222"/>
        <v/>
      </c>
      <c r="AL456" s="65" t="str">
        <f t="shared" si="223"/>
        <v/>
      </c>
      <c r="AM456" s="84" t="str">
        <f t="shared" si="224"/>
        <v/>
      </c>
      <c r="AN456" s="85" t="str">
        <f t="shared" si="225"/>
        <v/>
      </c>
      <c r="AO456" s="85" t="str">
        <f t="shared" si="226"/>
        <v/>
      </c>
      <c r="AP456" s="86" t="str">
        <f t="shared" si="227"/>
        <v/>
      </c>
    </row>
    <row r="457" spans="1:42" s="76" customFormat="1" x14ac:dyDescent="0.25">
      <c r="A457" s="78">
        <f t="shared" si="228"/>
        <v>451</v>
      </c>
      <c r="B457" s="79"/>
      <c r="C457" s="79"/>
      <c r="D457" s="61"/>
      <c r="E457" s="180" t="str">
        <f>_xlfn.IFNA(HLOOKUP(TEXT(C457,"#"),Table_Conduit[#All],2,FALSE),"")</f>
        <v/>
      </c>
      <c r="F457" s="63" t="str">
        <f t="shared" si="203"/>
        <v/>
      </c>
      <c r="G457" s="61"/>
      <c r="H457" s="180" t="str">
        <f>_xlfn.IFNA(IF(HLOOKUP(TEXT(C457,"#"),Table_BoxMaterial[#All],2,FALSE)=0,"",HLOOKUP(TEXT(C457,"#"),Table_BoxMaterial[#All],2,FALSE)),"")</f>
        <v/>
      </c>
      <c r="I457" s="183" t="str">
        <f>_xlfn.IFNA(HLOOKUP(TEXT(C457,"#"),Table_MountingKits[#All],2,FALSE),"")</f>
        <v/>
      </c>
      <c r="J457" s="183" t="str">
        <f>_xlfn.IFNA(HLOOKUP(H457,Table_BoxColors[#All],2,FALSE),"")</f>
        <v/>
      </c>
      <c r="K457" s="61" t="str">
        <f t="shared" si="204"/>
        <v/>
      </c>
      <c r="L457" s="64" t="str">
        <f t="shared" si="205"/>
        <v/>
      </c>
      <c r="M457" s="185" t="str">
        <f>_xlfn.IFNA("E-"&amp;VLOOKUP(C457,Table_PN_DeviceType[],2,TRUE),"")&amp;IF(D457&lt;&gt;"",IF(D457&gt;99,D457,IF(D457&gt;9,"0"&amp;D457,"00"&amp;D457))&amp;VLOOKUP(E457,Table_PN_ConduitSize[],2,FALSE)&amp;VLOOKUP(F457,Table_PN_ConduitColor[],2,FALSE)&amp;IF(G457&lt;10,"0"&amp;G457,G457)&amp;VLOOKUP(H457,Table_PN_BoxMaterial[],2,FALSE)&amp;IF(I457&lt;&gt;"",VLOOKUP(I457,Table_PN_MountingKit[],2,FALSE)&amp;IF(OR(J457="Yes"),VLOOKUP(F457,Table_PN_BoxColor[],2,FALSE),"")&amp;VLOOKUP(K457,Table_PN_CircuitBreaker[],2,FALSE),""),"")</f>
        <v/>
      </c>
      <c r="N457" s="65"/>
      <c r="O457" s="65"/>
      <c r="P457" s="65"/>
      <c r="Q457" s="65"/>
      <c r="R457" s="65"/>
      <c r="S457" s="170" t="str">
        <f>IFERROR(VLOOKUP(C457,Table_DevicePN[],2,FALSE),"")</f>
        <v/>
      </c>
      <c r="T457" s="66" t="str">
        <f t="shared" si="206"/>
        <v/>
      </c>
      <c r="U457" s="80"/>
      <c r="V457" s="81" t="str">
        <f t="shared" si="207"/>
        <v/>
      </c>
      <c r="W457" s="65" t="str">
        <f t="shared" si="208"/>
        <v/>
      </c>
      <c r="X457" s="65" t="str">
        <f t="shared" si="209"/>
        <v/>
      </c>
      <c r="Y457" s="82" t="str">
        <f t="shared" si="210"/>
        <v/>
      </c>
      <c r="Z457" s="83" t="str">
        <f t="shared" si="211"/>
        <v/>
      </c>
      <c r="AA457" s="65" t="str">
        <f t="shared" si="212"/>
        <v/>
      </c>
      <c r="AB457" s="65" t="str">
        <f t="shared" si="213"/>
        <v/>
      </c>
      <c r="AC457" s="65" t="str">
        <f t="shared" si="214"/>
        <v/>
      </c>
      <c r="AD457" s="84" t="str">
        <f t="shared" si="215"/>
        <v/>
      </c>
      <c r="AE457" s="85" t="str">
        <f t="shared" si="216"/>
        <v/>
      </c>
      <c r="AF457" s="85" t="str">
        <f t="shared" si="217"/>
        <v/>
      </c>
      <c r="AG457" s="86" t="str">
        <f t="shared" si="218"/>
        <v/>
      </c>
      <c r="AH457" s="87" t="str">
        <f t="shared" si="219"/>
        <v/>
      </c>
      <c r="AI457" s="84" t="str">
        <f t="shared" si="220"/>
        <v/>
      </c>
      <c r="AJ457" s="84" t="str">
        <f t="shared" si="221"/>
        <v/>
      </c>
      <c r="AK457" s="88" t="str">
        <f t="shared" si="222"/>
        <v/>
      </c>
      <c r="AL457" s="65" t="str">
        <f t="shared" si="223"/>
        <v/>
      </c>
      <c r="AM457" s="84" t="str">
        <f t="shared" si="224"/>
        <v/>
      </c>
      <c r="AN457" s="85" t="str">
        <f t="shared" si="225"/>
        <v/>
      </c>
      <c r="AO457" s="85" t="str">
        <f t="shared" si="226"/>
        <v/>
      </c>
      <c r="AP457" s="86" t="str">
        <f t="shared" si="227"/>
        <v/>
      </c>
    </row>
    <row r="458" spans="1:42" s="76" customFormat="1" x14ac:dyDescent="0.25">
      <c r="A458" s="78">
        <f t="shared" si="228"/>
        <v>452</v>
      </c>
      <c r="B458" s="79"/>
      <c r="C458" s="79"/>
      <c r="D458" s="61"/>
      <c r="E458" s="180" t="str">
        <f>_xlfn.IFNA(HLOOKUP(TEXT(C458,"#"),Table_Conduit[#All],2,FALSE),"")</f>
        <v/>
      </c>
      <c r="F458" s="63" t="str">
        <f t="shared" si="203"/>
        <v/>
      </c>
      <c r="G458" s="61"/>
      <c r="H458" s="180" t="str">
        <f>_xlfn.IFNA(IF(HLOOKUP(TEXT(C458,"#"),Table_BoxMaterial[#All],2,FALSE)=0,"",HLOOKUP(TEXT(C458,"#"),Table_BoxMaterial[#All],2,FALSE)),"")</f>
        <v/>
      </c>
      <c r="I458" s="183" t="str">
        <f>_xlfn.IFNA(HLOOKUP(TEXT(C458,"#"),Table_MountingKits[#All],2,FALSE),"")</f>
        <v/>
      </c>
      <c r="J458" s="183" t="str">
        <f>_xlfn.IFNA(HLOOKUP(H458,Table_BoxColors[#All],2,FALSE),"")</f>
        <v/>
      </c>
      <c r="K458" s="61" t="str">
        <f t="shared" si="204"/>
        <v/>
      </c>
      <c r="L458" s="64" t="str">
        <f t="shared" si="205"/>
        <v/>
      </c>
      <c r="M458" s="185" t="str">
        <f>_xlfn.IFNA("E-"&amp;VLOOKUP(C458,Table_PN_DeviceType[],2,TRUE),"")&amp;IF(D458&lt;&gt;"",IF(D458&gt;99,D458,IF(D458&gt;9,"0"&amp;D458,"00"&amp;D458))&amp;VLOOKUP(E458,Table_PN_ConduitSize[],2,FALSE)&amp;VLOOKUP(F458,Table_PN_ConduitColor[],2,FALSE)&amp;IF(G458&lt;10,"0"&amp;G458,G458)&amp;VLOOKUP(H458,Table_PN_BoxMaterial[],2,FALSE)&amp;IF(I458&lt;&gt;"",VLOOKUP(I458,Table_PN_MountingKit[],2,FALSE)&amp;IF(OR(J458="Yes"),VLOOKUP(F458,Table_PN_BoxColor[],2,FALSE),"")&amp;VLOOKUP(K458,Table_PN_CircuitBreaker[],2,FALSE),""),"")</f>
        <v/>
      </c>
      <c r="N458" s="65"/>
      <c r="O458" s="65"/>
      <c r="P458" s="65"/>
      <c r="Q458" s="65"/>
      <c r="R458" s="65"/>
      <c r="S458" s="170" t="str">
        <f>IFERROR(VLOOKUP(C458,Table_DevicePN[],2,FALSE),"")</f>
        <v/>
      </c>
      <c r="T458" s="66" t="str">
        <f t="shared" si="206"/>
        <v/>
      </c>
      <c r="U458" s="80"/>
      <c r="V458" s="81" t="str">
        <f t="shared" si="207"/>
        <v/>
      </c>
      <c r="W458" s="65" t="str">
        <f t="shared" si="208"/>
        <v/>
      </c>
      <c r="X458" s="65" t="str">
        <f t="shared" si="209"/>
        <v/>
      </c>
      <c r="Y458" s="82" t="str">
        <f t="shared" si="210"/>
        <v/>
      </c>
      <c r="Z458" s="83" t="str">
        <f t="shared" si="211"/>
        <v/>
      </c>
      <c r="AA458" s="65" t="str">
        <f t="shared" si="212"/>
        <v/>
      </c>
      <c r="AB458" s="65" t="str">
        <f t="shared" si="213"/>
        <v/>
      </c>
      <c r="AC458" s="65" t="str">
        <f t="shared" si="214"/>
        <v/>
      </c>
      <c r="AD458" s="84" t="str">
        <f t="shared" si="215"/>
        <v/>
      </c>
      <c r="AE458" s="85" t="str">
        <f t="shared" si="216"/>
        <v/>
      </c>
      <c r="AF458" s="85" t="str">
        <f t="shared" si="217"/>
        <v/>
      </c>
      <c r="AG458" s="86" t="str">
        <f t="shared" si="218"/>
        <v/>
      </c>
      <c r="AH458" s="87" t="str">
        <f t="shared" si="219"/>
        <v/>
      </c>
      <c r="AI458" s="84" t="str">
        <f t="shared" si="220"/>
        <v/>
      </c>
      <c r="AJ458" s="84" t="str">
        <f t="shared" si="221"/>
        <v/>
      </c>
      <c r="AK458" s="88" t="str">
        <f t="shared" si="222"/>
        <v/>
      </c>
      <c r="AL458" s="65" t="str">
        <f t="shared" si="223"/>
        <v/>
      </c>
      <c r="AM458" s="84" t="str">
        <f t="shared" si="224"/>
        <v/>
      </c>
      <c r="AN458" s="85" t="str">
        <f t="shared" si="225"/>
        <v/>
      </c>
      <c r="AO458" s="85" t="str">
        <f t="shared" si="226"/>
        <v/>
      </c>
      <c r="AP458" s="86" t="str">
        <f t="shared" si="227"/>
        <v/>
      </c>
    </row>
    <row r="459" spans="1:42" s="76" customFormat="1" x14ac:dyDescent="0.25">
      <c r="A459" s="78">
        <f t="shared" si="228"/>
        <v>453</v>
      </c>
      <c r="B459" s="79"/>
      <c r="C459" s="79"/>
      <c r="D459" s="61"/>
      <c r="E459" s="180" t="str">
        <f>_xlfn.IFNA(HLOOKUP(TEXT(C459,"#"),Table_Conduit[#All],2,FALSE),"")</f>
        <v/>
      </c>
      <c r="F459" s="63" t="str">
        <f t="shared" ref="F459:F522" si="229">IF(C459&lt;&gt;"","BLACK","")</f>
        <v/>
      </c>
      <c r="G459" s="61"/>
      <c r="H459" s="180" t="str">
        <f>_xlfn.IFNA(IF(HLOOKUP(TEXT(C459,"#"),Table_BoxMaterial[#All],2,FALSE)=0,"",HLOOKUP(TEXT(C459,"#"),Table_BoxMaterial[#All],2,FALSE)),"")</f>
        <v/>
      </c>
      <c r="I459" s="183" t="str">
        <f>_xlfn.IFNA(HLOOKUP(TEXT(C459,"#"),Table_MountingKits[#All],2,FALSE),"")</f>
        <v/>
      </c>
      <c r="J459" s="183" t="str">
        <f>_xlfn.IFNA(HLOOKUP(H459,Table_BoxColors[#All],2,FALSE),"")</f>
        <v/>
      </c>
      <c r="K459" s="61" t="str">
        <f t="shared" ref="K459:K522" si="230">IF(C459&lt;&gt;"","No","")</f>
        <v/>
      </c>
      <c r="L459" s="64" t="str">
        <f t="shared" ref="L459:L522" si="231">IF(C459&lt;&gt;"",1,"")</f>
        <v/>
      </c>
      <c r="M459" s="185" t="str">
        <f>_xlfn.IFNA("E-"&amp;VLOOKUP(C459,Table_PN_DeviceType[],2,TRUE),"")&amp;IF(D459&lt;&gt;"",IF(D459&gt;99,D459,IF(D459&gt;9,"0"&amp;D459,"00"&amp;D459))&amp;VLOOKUP(E459,Table_PN_ConduitSize[],2,FALSE)&amp;VLOOKUP(F459,Table_PN_ConduitColor[],2,FALSE)&amp;IF(G459&lt;10,"0"&amp;G459,G459)&amp;VLOOKUP(H459,Table_PN_BoxMaterial[],2,FALSE)&amp;IF(I459&lt;&gt;"",VLOOKUP(I459,Table_PN_MountingKit[],2,FALSE)&amp;IF(OR(J459="Yes"),VLOOKUP(F459,Table_PN_BoxColor[],2,FALSE),"")&amp;VLOOKUP(K459,Table_PN_CircuitBreaker[],2,FALSE),""),"")</f>
        <v/>
      </c>
      <c r="N459" s="65"/>
      <c r="O459" s="65"/>
      <c r="P459" s="65"/>
      <c r="Q459" s="65"/>
      <c r="R459" s="65"/>
      <c r="S459" s="170" t="str">
        <f>IFERROR(VLOOKUP(C459,Table_DevicePN[],2,FALSE),"")</f>
        <v/>
      </c>
      <c r="T459" s="66" t="str">
        <f t="shared" ref="T459:T522" si="232">IF(LEN(D459)&gt;0,D459,"")</f>
        <v/>
      </c>
      <c r="U459" s="80"/>
      <c r="V459" s="81" t="str">
        <f t="shared" ref="V459:V522" si="233">IFERROR(VLOOKUP(C459,TechnicalDataLookup,2,FALSE),"")</f>
        <v/>
      </c>
      <c r="W459" s="65" t="str">
        <f t="shared" ref="W459:W522" si="234">IFERROR(VLOOKUP(C459,TechnicalDataLookup,3,FALSE),"")</f>
        <v/>
      </c>
      <c r="X459" s="65" t="str">
        <f t="shared" ref="X459:X522" si="235">IFERROR(VLOOKUP(C459,TechnicalDataLookup,4,FALSE),"")</f>
        <v/>
      </c>
      <c r="Y459" s="82" t="str">
        <f t="shared" ref="Y459:Y522" si="236">IFERROR(VLOOKUP(C459,TechnicalDataLookup,5,FALSE),"")</f>
        <v/>
      </c>
      <c r="Z459" s="83" t="str">
        <f t="shared" ref="Z459:Z522" si="237">IFERROR(VLOOKUP(C459,TechnicalDataLookup,6,FALSE),"")</f>
        <v/>
      </c>
      <c r="AA459" s="65" t="str">
        <f t="shared" ref="AA459:AA522" si="238">IFERROR(VLOOKUP(C459,TechnicalDataLookup,7,FALSE),"")</f>
        <v/>
      </c>
      <c r="AB459" s="65" t="str">
        <f t="shared" ref="AB459:AB522" si="239">IFERROR(VLOOKUP(C459,TechnicalDataLookup,8,FALSE),"")</f>
        <v/>
      </c>
      <c r="AC459" s="65" t="str">
        <f t="shared" ref="AC459:AC522" si="240">IFERROR(VLOOKUP(C459,TechnicalDataLookup,9,FALSE),"")</f>
        <v/>
      </c>
      <c r="AD459" s="84" t="str">
        <f t="shared" ref="AD459:AD522" si="241">IFERROR(VLOOKUP(C459,TechnicalDataLookup,10,FALSE),"")</f>
        <v/>
      </c>
      <c r="AE459" s="85" t="str">
        <f t="shared" ref="AE459:AE522" si="242">IFERROR(VLOOKUP(C459,TechnicalDataLookup,11,FALSE),"")</f>
        <v/>
      </c>
      <c r="AF459" s="85" t="str">
        <f t="shared" ref="AF459:AF522" si="243">IFERROR(VLOOKUP(C459,TechnicalDataLookup,12,FALSE),"")</f>
        <v/>
      </c>
      <c r="AG459" s="86" t="str">
        <f t="shared" ref="AG459:AG522" si="244">IFERROR(VLOOKUP(C459,TechnicalDataLookup,13,FALSE),"")</f>
        <v/>
      </c>
      <c r="AH459" s="87" t="str">
        <f t="shared" ref="AH459:AH522" si="245">IFERROR(VLOOKUP(C459,TechnicalDataLookup,14,FALSE),"")</f>
        <v/>
      </c>
      <c r="AI459" s="84" t="str">
        <f t="shared" ref="AI459:AI522" si="246">IFERROR(VLOOKUP(C459,TechnicalDataLookup,15,FALSE),"")</f>
        <v/>
      </c>
      <c r="AJ459" s="84" t="str">
        <f t="shared" ref="AJ459:AJ522" si="247">IFERROR(VLOOKUP(C459,TechnicalDataLookup,16,FALSE),"")</f>
        <v/>
      </c>
      <c r="AK459" s="88" t="str">
        <f t="shared" ref="AK459:AK522" si="248">IFERROR(VLOOKUP(C459,TechnicalDataLookup,17,FALSE),"")</f>
        <v/>
      </c>
      <c r="AL459" s="65" t="str">
        <f t="shared" ref="AL459:AL522" si="249">IFERROR(VLOOKUP(K459,TechnicalDataLookup,9,FALSE),"")</f>
        <v/>
      </c>
      <c r="AM459" s="84" t="str">
        <f t="shared" ref="AM459:AM522" si="250">IFERROR(VLOOKUP(K459,TechnicalDataLookup,10,FALSE),"")</f>
        <v/>
      </c>
      <c r="AN459" s="85" t="str">
        <f t="shared" ref="AN459:AN522" si="251">IFERROR(VLOOKUP(K459,TechnicalDataLookup,11,FALSE),"")</f>
        <v/>
      </c>
      <c r="AO459" s="85" t="str">
        <f t="shared" ref="AO459:AO522" si="252">IFERROR(VLOOKUP(K459,TechnicalDataLookup,12,FALSE),"")</f>
        <v/>
      </c>
      <c r="AP459" s="86" t="str">
        <f t="shared" ref="AP459:AP522" si="253">IFERROR(VLOOKUP(K459,TechnicalDataLookup,13,FALSE),"")</f>
        <v/>
      </c>
    </row>
    <row r="460" spans="1:42" s="76" customFormat="1" x14ac:dyDescent="0.25">
      <c r="A460" s="78">
        <f t="shared" si="228"/>
        <v>454</v>
      </c>
      <c r="B460" s="79"/>
      <c r="C460" s="79"/>
      <c r="D460" s="61"/>
      <c r="E460" s="180" t="str">
        <f>_xlfn.IFNA(HLOOKUP(TEXT(C460,"#"),Table_Conduit[#All],2,FALSE),"")</f>
        <v/>
      </c>
      <c r="F460" s="63" t="str">
        <f t="shared" si="229"/>
        <v/>
      </c>
      <c r="G460" s="61"/>
      <c r="H460" s="180" t="str">
        <f>_xlfn.IFNA(IF(HLOOKUP(TEXT(C460,"#"),Table_BoxMaterial[#All],2,FALSE)=0,"",HLOOKUP(TEXT(C460,"#"),Table_BoxMaterial[#All],2,FALSE)),"")</f>
        <v/>
      </c>
      <c r="I460" s="183" t="str">
        <f>_xlfn.IFNA(HLOOKUP(TEXT(C460,"#"),Table_MountingKits[#All],2,FALSE),"")</f>
        <v/>
      </c>
      <c r="J460" s="183" t="str">
        <f>_xlfn.IFNA(HLOOKUP(H460,Table_BoxColors[#All],2,FALSE),"")</f>
        <v/>
      </c>
      <c r="K460" s="61" t="str">
        <f t="shared" si="230"/>
        <v/>
      </c>
      <c r="L460" s="64" t="str">
        <f t="shared" si="231"/>
        <v/>
      </c>
      <c r="M460" s="185" t="str">
        <f>_xlfn.IFNA("E-"&amp;VLOOKUP(C460,Table_PN_DeviceType[],2,TRUE),"")&amp;IF(D460&lt;&gt;"",IF(D460&gt;99,D460,IF(D460&gt;9,"0"&amp;D460,"00"&amp;D460))&amp;VLOOKUP(E460,Table_PN_ConduitSize[],2,FALSE)&amp;VLOOKUP(F460,Table_PN_ConduitColor[],2,FALSE)&amp;IF(G460&lt;10,"0"&amp;G460,G460)&amp;VLOOKUP(H460,Table_PN_BoxMaterial[],2,FALSE)&amp;IF(I460&lt;&gt;"",VLOOKUP(I460,Table_PN_MountingKit[],2,FALSE)&amp;IF(OR(J460="Yes"),VLOOKUP(F460,Table_PN_BoxColor[],2,FALSE),"")&amp;VLOOKUP(K460,Table_PN_CircuitBreaker[],2,FALSE),""),"")</f>
        <v/>
      </c>
      <c r="N460" s="65"/>
      <c r="O460" s="65"/>
      <c r="P460" s="65"/>
      <c r="Q460" s="65"/>
      <c r="R460" s="65"/>
      <c r="S460" s="170" t="str">
        <f>IFERROR(VLOOKUP(C460,Table_DevicePN[],2,FALSE),"")</f>
        <v/>
      </c>
      <c r="T460" s="66" t="str">
        <f t="shared" si="232"/>
        <v/>
      </c>
      <c r="U460" s="80"/>
      <c r="V460" s="81" t="str">
        <f t="shared" si="233"/>
        <v/>
      </c>
      <c r="W460" s="65" t="str">
        <f t="shared" si="234"/>
        <v/>
      </c>
      <c r="X460" s="65" t="str">
        <f t="shared" si="235"/>
        <v/>
      </c>
      <c r="Y460" s="82" t="str">
        <f t="shared" si="236"/>
        <v/>
      </c>
      <c r="Z460" s="83" t="str">
        <f t="shared" si="237"/>
        <v/>
      </c>
      <c r="AA460" s="65" t="str">
        <f t="shared" si="238"/>
        <v/>
      </c>
      <c r="AB460" s="65" t="str">
        <f t="shared" si="239"/>
        <v/>
      </c>
      <c r="AC460" s="65" t="str">
        <f t="shared" si="240"/>
        <v/>
      </c>
      <c r="AD460" s="84" t="str">
        <f t="shared" si="241"/>
        <v/>
      </c>
      <c r="AE460" s="85" t="str">
        <f t="shared" si="242"/>
        <v/>
      </c>
      <c r="AF460" s="85" t="str">
        <f t="shared" si="243"/>
        <v/>
      </c>
      <c r="AG460" s="86" t="str">
        <f t="shared" si="244"/>
        <v/>
      </c>
      <c r="AH460" s="87" t="str">
        <f t="shared" si="245"/>
        <v/>
      </c>
      <c r="AI460" s="84" t="str">
        <f t="shared" si="246"/>
        <v/>
      </c>
      <c r="AJ460" s="84" t="str">
        <f t="shared" si="247"/>
        <v/>
      </c>
      <c r="AK460" s="88" t="str">
        <f t="shared" si="248"/>
        <v/>
      </c>
      <c r="AL460" s="65" t="str">
        <f t="shared" si="249"/>
        <v/>
      </c>
      <c r="AM460" s="84" t="str">
        <f t="shared" si="250"/>
        <v/>
      </c>
      <c r="AN460" s="85" t="str">
        <f t="shared" si="251"/>
        <v/>
      </c>
      <c r="AO460" s="85" t="str">
        <f t="shared" si="252"/>
        <v/>
      </c>
      <c r="AP460" s="86" t="str">
        <f t="shared" si="253"/>
        <v/>
      </c>
    </row>
    <row r="461" spans="1:42" s="76" customFormat="1" x14ac:dyDescent="0.25">
      <c r="A461" s="78">
        <f t="shared" si="228"/>
        <v>455</v>
      </c>
      <c r="B461" s="79"/>
      <c r="C461" s="79"/>
      <c r="D461" s="61"/>
      <c r="E461" s="180" t="str">
        <f>_xlfn.IFNA(HLOOKUP(TEXT(C461,"#"),Table_Conduit[#All],2,FALSE),"")</f>
        <v/>
      </c>
      <c r="F461" s="63" t="str">
        <f t="shared" si="229"/>
        <v/>
      </c>
      <c r="G461" s="61"/>
      <c r="H461" s="180" t="str">
        <f>_xlfn.IFNA(IF(HLOOKUP(TEXT(C461,"#"),Table_BoxMaterial[#All],2,FALSE)=0,"",HLOOKUP(TEXT(C461,"#"),Table_BoxMaterial[#All],2,FALSE)),"")</f>
        <v/>
      </c>
      <c r="I461" s="183" t="str">
        <f>_xlfn.IFNA(HLOOKUP(TEXT(C461,"#"),Table_MountingKits[#All],2,FALSE),"")</f>
        <v/>
      </c>
      <c r="J461" s="183" t="str">
        <f>_xlfn.IFNA(HLOOKUP(H461,Table_BoxColors[#All],2,FALSE),"")</f>
        <v/>
      </c>
      <c r="K461" s="61" t="str">
        <f t="shared" si="230"/>
        <v/>
      </c>
      <c r="L461" s="64" t="str">
        <f t="shared" si="231"/>
        <v/>
      </c>
      <c r="M461" s="185" t="str">
        <f>_xlfn.IFNA("E-"&amp;VLOOKUP(C461,Table_PN_DeviceType[],2,TRUE),"")&amp;IF(D461&lt;&gt;"",IF(D461&gt;99,D461,IF(D461&gt;9,"0"&amp;D461,"00"&amp;D461))&amp;VLOOKUP(E461,Table_PN_ConduitSize[],2,FALSE)&amp;VLOOKUP(F461,Table_PN_ConduitColor[],2,FALSE)&amp;IF(G461&lt;10,"0"&amp;G461,G461)&amp;VLOOKUP(H461,Table_PN_BoxMaterial[],2,FALSE)&amp;IF(I461&lt;&gt;"",VLOOKUP(I461,Table_PN_MountingKit[],2,FALSE)&amp;IF(OR(J461="Yes"),VLOOKUP(F461,Table_PN_BoxColor[],2,FALSE),"")&amp;VLOOKUP(K461,Table_PN_CircuitBreaker[],2,FALSE),""),"")</f>
        <v/>
      </c>
      <c r="N461" s="65"/>
      <c r="O461" s="65"/>
      <c r="P461" s="65"/>
      <c r="Q461" s="65"/>
      <c r="R461" s="65"/>
      <c r="S461" s="170" t="str">
        <f>IFERROR(VLOOKUP(C461,Table_DevicePN[],2,FALSE),"")</f>
        <v/>
      </c>
      <c r="T461" s="66" t="str">
        <f t="shared" si="232"/>
        <v/>
      </c>
      <c r="U461" s="80"/>
      <c r="V461" s="81" t="str">
        <f t="shared" si="233"/>
        <v/>
      </c>
      <c r="W461" s="65" t="str">
        <f t="shared" si="234"/>
        <v/>
      </c>
      <c r="X461" s="65" t="str">
        <f t="shared" si="235"/>
        <v/>
      </c>
      <c r="Y461" s="82" t="str">
        <f t="shared" si="236"/>
        <v/>
      </c>
      <c r="Z461" s="83" t="str">
        <f t="shared" si="237"/>
        <v/>
      </c>
      <c r="AA461" s="65" t="str">
        <f t="shared" si="238"/>
        <v/>
      </c>
      <c r="AB461" s="65" t="str">
        <f t="shared" si="239"/>
        <v/>
      </c>
      <c r="AC461" s="65" t="str">
        <f t="shared" si="240"/>
        <v/>
      </c>
      <c r="AD461" s="84" t="str">
        <f t="shared" si="241"/>
        <v/>
      </c>
      <c r="AE461" s="85" t="str">
        <f t="shared" si="242"/>
        <v/>
      </c>
      <c r="AF461" s="85" t="str">
        <f t="shared" si="243"/>
        <v/>
      </c>
      <c r="AG461" s="86" t="str">
        <f t="shared" si="244"/>
        <v/>
      </c>
      <c r="AH461" s="87" t="str">
        <f t="shared" si="245"/>
        <v/>
      </c>
      <c r="AI461" s="84" t="str">
        <f t="shared" si="246"/>
        <v/>
      </c>
      <c r="AJ461" s="84" t="str">
        <f t="shared" si="247"/>
        <v/>
      </c>
      <c r="AK461" s="88" t="str">
        <f t="shared" si="248"/>
        <v/>
      </c>
      <c r="AL461" s="65" t="str">
        <f t="shared" si="249"/>
        <v/>
      </c>
      <c r="AM461" s="84" t="str">
        <f t="shared" si="250"/>
        <v/>
      </c>
      <c r="AN461" s="85" t="str">
        <f t="shared" si="251"/>
        <v/>
      </c>
      <c r="AO461" s="85" t="str">
        <f t="shared" si="252"/>
        <v/>
      </c>
      <c r="AP461" s="86" t="str">
        <f t="shared" si="253"/>
        <v/>
      </c>
    </row>
    <row r="462" spans="1:42" s="76" customFormat="1" x14ac:dyDescent="0.25">
      <c r="A462" s="78">
        <f t="shared" si="228"/>
        <v>456</v>
      </c>
      <c r="B462" s="79"/>
      <c r="C462" s="79"/>
      <c r="D462" s="61"/>
      <c r="E462" s="180" t="str">
        <f>_xlfn.IFNA(HLOOKUP(TEXT(C462,"#"),Table_Conduit[#All],2,FALSE),"")</f>
        <v/>
      </c>
      <c r="F462" s="63" t="str">
        <f t="shared" si="229"/>
        <v/>
      </c>
      <c r="G462" s="61"/>
      <c r="H462" s="180" t="str">
        <f>_xlfn.IFNA(IF(HLOOKUP(TEXT(C462,"#"),Table_BoxMaterial[#All],2,FALSE)=0,"",HLOOKUP(TEXT(C462,"#"),Table_BoxMaterial[#All],2,FALSE)),"")</f>
        <v/>
      </c>
      <c r="I462" s="183" t="str">
        <f>_xlfn.IFNA(HLOOKUP(TEXT(C462,"#"),Table_MountingKits[#All],2,FALSE),"")</f>
        <v/>
      </c>
      <c r="J462" s="183" t="str">
        <f>_xlfn.IFNA(HLOOKUP(H462,Table_BoxColors[#All],2,FALSE),"")</f>
        <v/>
      </c>
      <c r="K462" s="61" t="str">
        <f t="shared" si="230"/>
        <v/>
      </c>
      <c r="L462" s="64" t="str">
        <f t="shared" si="231"/>
        <v/>
      </c>
      <c r="M462" s="185" t="str">
        <f>_xlfn.IFNA("E-"&amp;VLOOKUP(C462,Table_PN_DeviceType[],2,TRUE),"")&amp;IF(D462&lt;&gt;"",IF(D462&gt;99,D462,IF(D462&gt;9,"0"&amp;D462,"00"&amp;D462))&amp;VLOOKUP(E462,Table_PN_ConduitSize[],2,FALSE)&amp;VLOOKUP(F462,Table_PN_ConduitColor[],2,FALSE)&amp;IF(G462&lt;10,"0"&amp;G462,G462)&amp;VLOOKUP(H462,Table_PN_BoxMaterial[],2,FALSE)&amp;IF(I462&lt;&gt;"",VLOOKUP(I462,Table_PN_MountingKit[],2,FALSE)&amp;IF(OR(J462="Yes"),VLOOKUP(F462,Table_PN_BoxColor[],2,FALSE),"")&amp;VLOOKUP(K462,Table_PN_CircuitBreaker[],2,FALSE),""),"")</f>
        <v/>
      </c>
      <c r="N462" s="65"/>
      <c r="O462" s="65"/>
      <c r="P462" s="65"/>
      <c r="Q462" s="65"/>
      <c r="R462" s="65"/>
      <c r="S462" s="170" t="str">
        <f>IFERROR(VLOOKUP(C462,Table_DevicePN[],2,FALSE),"")</f>
        <v/>
      </c>
      <c r="T462" s="66" t="str">
        <f t="shared" si="232"/>
        <v/>
      </c>
      <c r="U462" s="80"/>
      <c r="V462" s="81" t="str">
        <f t="shared" si="233"/>
        <v/>
      </c>
      <c r="W462" s="65" t="str">
        <f t="shared" si="234"/>
        <v/>
      </c>
      <c r="X462" s="65" t="str">
        <f t="shared" si="235"/>
        <v/>
      </c>
      <c r="Y462" s="82" t="str">
        <f t="shared" si="236"/>
        <v/>
      </c>
      <c r="Z462" s="83" t="str">
        <f t="shared" si="237"/>
        <v/>
      </c>
      <c r="AA462" s="65" t="str">
        <f t="shared" si="238"/>
        <v/>
      </c>
      <c r="AB462" s="65" t="str">
        <f t="shared" si="239"/>
        <v/>
      </c>
      <c r="AC462" s="65" t="str">
        <f t="shared" si="240"/>
        <v/>
      </c>
      <c r="AD462" s="84" t="str">
        <f t="shared" si="241"/>
        <v/>
      </c>
      <c r="AE462" s="85" t="str">
        <f t="shared" si="242"/>
        <v/>
      </c>
      <c r="AF462" s="85" t="str">
        <f t="shared" si="243"/>
        <v/>
      </c>
      <c r="AG462" s="86" t="str">
        <f t="shared" si="244"/>
        <v/>
      </c>
      <c r="AH462" s="87" t="str">
        <f t="shared" si="245"/>
        <v/>
      </c>
      <c r="AI462" s="84" t="str">
        <f t="shared" si="246"/>
        <v/>
      </c>
      <c r="AJ462" s="84" t="str">
        <f t="shared" si="247"/>
        <v/>
      </c>
      <c r="AK462" s="88" t="str">
        <f t="shared" si="248"/>
        <v/>
      </c>
      <c r="AL462" s="65" t="str">
        <f t="shared" si="249"/>
        <v/>
      </c>
      <c r="AM462" s="84" t="str">
        <f t="shared" si="250"/>
        <v/>
      </c>
      <c r="AN462" s="85" t="str">
        <f t="shared" si="251"/>
        <v/>
      </c>
      <c r="AO462" s="85" t="str">
        <f t="shared" si="252"/>
        <v/>
      </c>
      <c r="AP462" s="86" t="str">
        <f t="shared" si="253"/>
        <v/>
      </c>
    </row>
    <row r="463" spans="1:42" s="76" customFormat="1" x14ac:dyDescent="0.25">
      <c r="A463" s="78">
        <f t="shared" si="228"/>
        <v>457</v>
      </c>
      <c r="B463" s="79"/>
      <c r="C463" s="79"/>
      <c r="D463" s="61"/>
      <c r="E463" s="180" t="str">
        <f>_xlfn.IFNA(HLOOKUP(TEXT(C463,"#"),Table_Conduit[#All],2,FALSE),"")</f>
        <v/>
      </c>
      <c r="F463" s="63" t="str">
        <f t="shared" si="229"/>
        <v/>
      </c>
      <c r="G463" s="61"/>
      <c r="H463" s="180" t="str">
        <f>_xlfn.IFNA(IF(HLOOKUP(TEXT(C463,"#"),Table_BoxMaterial[#All],2,FALSE)=0,"",HLOOKUP(TEXT(C463,"#"),Table_BoxMaterial[#All],2,FALSE)),"")</f>
        <v/>
      </c>
      <c r="I463" s="183" t="str">
        <f>_xlfn.IFNA(HLOOKUP(TEXT(C463,"#"),Table_MountingKits[#All],2,FALSE),"")</f>
        <v/>
      </c>
      <c r="J463" s="183" t="str">
        <f>_xlfn.IFNA(HLOOKUP(H463,Table_BoxColors[#All],2,FALSE),"")</f>
        <v/>
      </c>
      <c r="K463" s="61" t="str">
        <f t="shared" si="230"/>
        <v/>
      </c>
      <c r="L463" s="64" t="str">
        <f t="shared" si="231"/>
        <v/>
      </c>
      <c r="M463" s="185" t="str">
        <f>_xlfn.IFNA("E-"&amp;VLOOKUP(C463,Table_PN_DeviceType[],2,TRUE),"")&amp;IF(D463&lt;&gt;"",IF(D463&gt;99,D463,IF(D463&gt;9,"0"&amp;D463,"00"&amp;D463))&amp;VLOOKUP(E463,Table_PN_ConduitSize[],2,FALSE)&amp;VLOOKUP(F463,Table_PN_ConduitColor[],2,FALSE)&amp;IF(G463&lt;10,"0"&amp;G463,G463)&amp;VLOOKUP(H463,Table_PN_BoxMaterial[],2,FALSE)&amp;IF(I463&lt;&gt;"",VLOOKUP(I463,Table_PN_MountingKit[],2,FALSE)&amp;IF(OR(J463="Yes"),VLOOKUP(F463,Table_PN_BoxColor[],2,FALSE),"")&amp;VLOOKUP(K463,Table_PN_CircuitBreaker[],2,FALSE),""),"")</f>
        <v/>
      </c>
      <c r="N463" s="65"/>
      <c r="O463" s="65"/>
      <c r="P463" s="65"/>
      <c r="Q463" s="65"/>
      <c r="R463" s="65"/>
      <c r="S463" s="170" t="str">
        <f>IFERROR(VLOOKUP(C463,Table_DevicePN[],2,FALSE),"")</f>
        <v/>
      </c>
      <c r="T463" s="66" t="str">
        <f t="shared" si="232"/>
        <v/>
      </c>
      <c r="U463" s="80"/>
      <c r="V463" s="81" t="str">
        <f t="shared" si="233"/>
        <v/>
      </c>
      <c r="W463" s="65" t="str">
        <f t="shared" si="234"/>
        <v/>
      </c>
      <c r="X463" s="65" t="str">
        <f t="shared" si="235"/>
        <v/>
      </c>
      <c r="Y463" s="82" t="str">
        <f t="shared" si="236"/>
        <v/>
      </c>
      <c r="Z463" s="83" t="str">
        <f t="shared" si="237"/>
        <v/>
      </c>
      <c r="AA463" s="65" t="str">
        <f t="shared" si="238"/>
        <v/>
      </c>
      <c r="AB463" s="65" t="str">
        <f t="shared" si="239"/>
        <v/>
      </c>
      <c r="AC463" s="65" t="str">
        <f t="shared" si="240"/>
        <v/>
      </c>
      <c r="AD463" s="84" t="str">
        <f t="shared" si="241"/>
        <v/>
      </c>
      <c r="AE463" s="85" t="str">
        <f t="shared" si="242"/>
        <v/>
      </c>
      <c r="AF463" s="85" t="str">
        <f t="shared" si="243"/>
        <v/>
      </c>
      <c r="AG463" s="86" t="str">
        <f t="shared" si="244"/>
        <v/>
      </c>
      <c r="AH463" s="87" t="str">
        <f t="shared" si="245"/>
        <v/>
      </c>
      <c r="AI463" s="84" t="str">
        <f t="shared" si="246"/>
        <v/>
      </c>
      <c r="AJ463" s="84" t="str">
        <f t="shared" si="247"/>
        <v/>
      </c>
      <c r="AK463" s="88" t="str">
        <f t="shared" si="248"/>
        <v/>
      </c>
      <c r="AL463" s="65" t="str">
        <f t="shared" si="249"/>
        <v/>
      </c>
      <c r="AM463" s="84" t="str">
        <f t="shared" si="250"/>
        <v/>
      </c>
      <c r="AN463" s="85" t="str">
        <f t="shared" si="251"/>
        <v/>
      </c>
      <c r="AO463" s="85" t="str">
        <f t="shared" si="252"/>
        <v/>
      </c>
      <c r="AP463" s="86" t="str">
        <f t="shared" si="253"/>
        <v/>
      </c>
    </row>
    <row r="464" spans="1:42" s="76" customFormat="1" x14ac:dyDescent="0.25">
      <c r="A464" s="78">
        <f t="shared" si="228"/>
        <v>458</v>
      </c>
      <c r="B464" s="79"/>
      <c r="C464" s="79"/>
      <c r="D464" s="61"/>
      <c r="E464" s="180" t="str">
        <f>_xlfn.IFNA(HLOOKUP(TEXT(C464,"#"),Table_Conduit[#All],2,FALSE),"")</f>
        <v/>
      </c>
      <c r="F464" s="63" t="str">
        <f t="shared" si="229"/>
        <v/>
      </c>
      <c r="G464" s="61"/>
      <c r="H464" s="180" t="str">
        <f>_xlfn.IFNA(IF(HLOOKUP(TEXT(C464,"#"),Table_BoxMaterial[#All],2,FALSE)=0,"",HLOOKUP(TEXT(C464,"#"),Table_BoxMaterial[#All],2,FALSE)),"")</f>
        <v/>
      </c>
      <c r="I464" s="183" t="str">
        <f>_xlfn.IFNA(HLOOKUP(TEXT(C464,"#"),Table_MountingKits[#All],2,FALSE),"")</f>
        <v/>
      </c>
      <c r="J464" s="183" t="str">
        <f>_xlfn.IFNA(HLOOKUP(H464,Table_BoxColors[#All],2,FALSE),"")</f>
        <v/>
      </c>
      <c r="K464" s="61" t="str">
        <f t="shared" si="230"/>
        <v/>
      </c>
      <c r="L464" s="64" t="str">
        <f t="shared" si="231"/>
        <v/>
      </c>
      <c r="M464" s="185" t="str">
        <f>_xlfn.IFNA("E-"&amp;VLOOKUP(C464,Table_PN_DeviceType[],2,TRUE),"")&amp;IF(D464&lt;&gt;"",IF(D464&gt;99,D464,IF(D464&gt;9,"0"&amp;D464,"00"&amp;D464))&amp;VLOOKUP(E464,Table_PN_ConduitSize[],2,FALSE)&amp;VLOOKUP(F464,Table_PN_ConduitColor[],2,FALSE)&amp;IF(G464&lt;10,"0"&amp;G464,G464)&amp;VLOOKUP(H464,Table_PN_BoxMaterial[],2,FALSE)&amp;IF(I464&lt;&gt;"",VLOOKUP(I464,Table_PN_MountingKit[],2,FALSE)&amp;IF(OR(J464="Yes"),VLOOKUP(F464,Table_PN_BoxColor[],2,FALSE),"")&amp;VLOOKUP(K464,Table_PN_CircuitBreaker[],2,FALSE),""),"")</f>
        <v/>
      </c>
      <c r="N464" s="65"/>
      <c r="O464" s="65"/>
      <c r="P464" s="65"/>
      <c r="Q464" s="65"/>
      <c r="R464" s="65"/>
      <c r="S464" s="170" t="str">
        <f>IFERROR(VLOOKUP(C464,Table_DevicePN[],2,FALSE),"")</f>
        <v/>
      </c>
      <c r="T464" s="66" t="str">
        <f t="shared" si="232"/>
        <v/>
      </c>
      <c r="U464" s="80"/>
      <c r="V464" s="81" t="str">
        <f t="shared" si="233"/>
        <v/>
      </c>
      <c r="W464" s="65" t="str">
        <f t="shared" si="234"/>
        <v/>
      </c>
      <c r="X464" s="65" t="str">
        <f t="shared" si="235"/>
        <v/>
      </c>
      <c r="Y464" s="82" t="str">
        <f t="shared" si="236"/>
        <v/>
      </c>
      <c r="Z464" s="83" t="str">
        <f t="shared" si="237"/>
        <v/>
      </c>
      <c r="AA464" s="65" t="str">
        <f t="shared" si="238"/>
        <v/>
      </c>
      <c r="AB464" s="65" t="str">
        <f t="shared" si="239"/>
        <v/>
      </c>
      <c r="AC464" s="65" t="str">
        <f t="shared" si="240"/>
        <v/>
      </c>
      <c r="AD464" s="84" t="str">
        <f t="shared" si="241"/>
        <v/>
      </c>
      <c r="AE464" s="85" t="str">
        <f t="shared" si="242"/>
        <v/>
      </c>
      <c r="AF464" s="85" t="str">
        <f t="shared" si="243"/>
        <v/>
      </c>
      <c r="AG464" s="86" t="str">
        <f t="shared" si="244"/>
        <v/>
      </c>
      <c r="AH464" s="87" t="str">
        <f t="shared" si="245"/>
        <v/>
      </c>
      <c r="AI464" s="84" t="str">
        <f t="shared" si="246"/>
        <v/>
      </c>
      <c r="AJ464" s="84" t="str">
        <f t="shared" si="247"/>
        <v/>
      </c>
      <c r="AK464" s="88" t="str">
        <f t="shared" si="248"/>
        <v/>
      </c>
      <c r="AL464" s="65" t="str">
        <f t="shared" si="249"/>
        <v/>
      </c>
      <c r="AM464" s="84" t="str">
        <f t="shared" si="250"/>
        <v/>
      </c>
      <c r="AN464" s="85" t="str">
        <f t="shared" si="251"/>
        <v/>
      </c>
      <c r="AO464" s="85" t="str">
        <f t="shared" si="252"/>
        <v/>
      </c>
      <c r="AP464" s="86" t="str">
        <f t="shared" si="253"/>
        <v/>
      </c>
    </row>
    <row r="465" spans="1:42" s="76" customFormat="1" x14ac:dyDescent="0.25">
      <c r="A465" s="78">
        <f t="shared" si="228"/>
        <v>459</v>
      </c>
      <c r="B465" s="79"/>
      <c r="C465" s="79"/>
      <c r="D465" s="61"/>
      <c r="E465" s="180" t="str">
        <f>_xlfn.IFNA(HLOOKUP(TEXT(C465,"#"),Table_Conduit[#All],2,FALSE),"")</f>
        <v/>
      </c>
      <c r="F465" s="63" t="str">
        <f t="shared" si="229"/>
        <v/>
      </c>
      <c r="G465" s="61"/>
      <c r="H465" s="180" t="str">
        <f>_xlfn.IFNA(IF(HLOOKUP(TEXT(C465,"#"),Table_BoxMaterial[#All],2,FALSE)=0,"",HLOOKUP(TEXT(C465,"#"),Table_BoxMaterial[#All],2,FALSE)),"")</f>
        <v/>
      </c>
      <c r="I465" s="183" t="str">
        <f>_xlfn.IFNA(HLOOKUP(TEXT(C465,"#"),Table_MountingKits[#All],2,FALSE),"")</f>
        <v/>
      </c>
      <c r="J465" s="183" t="str">
        <f>_xlfn.IFNA(HLOOKUP(H465,Table_BoxColors[#All],2,FALSE),"")</f>
        <v/>
      </c>
      <c r="K465" s="61" t="str">
        <f t="shared" si="230"/>
        <v/>
      </c>
      <c r="L465" s="64" t="str">
        <f t="shared" si="231"/>
        <v/>
      </c>
      <c r="M465" s="185" t="str">
        <f>_xlfn.IFNA("E-"&amp;VLOOKUP(C465,Table_PN_DeviceType[],2,TRUE),"")&amp;IF(D465&lt;&gt;"",IF(D465&gt;99,D465,IF(D465&gt;9,"0"&amp;D465,"00"&amp;D465))&amp;VLOOKUP(E465,Table_PN_ConduitSize[],2,FALSE)&amp;VLOOKUP(F465,Table_PN_ConduitColor[],2,FALSE)&amp;IF(G465&lt;10,"0"&amp;G465,G465)&amp;VLOOKUP(H465,Table_PN_BoxMaterial[],2,FALSE)&amp;IF(I465&lt;&gt;"",VLOOKUP(I465,Table_PN_MountingKit[],2,FALSE)&amp;IF(OR(J465="Yes"),VLOOKUP(F465,Table_PN_BoxColor[],2,FALSE),"")&amp;VLOOKUP(K465,Table_PN_CircuitBreaker[],2,FALSE),""),"")</f>
        <v/>
      </c>
      <c r="N465" s="65"/>
      <c r="O465" s="65"/>
      <c r="P465" s="65"/>
      <c r="Q465" s="65"/>
      <c r="R465" s="65"/>
      <c r="S465" s="170" t="str">
        <f>IFERROR(VLOOKUP(C465,Table_DevicePN[],2,FALSE),"")</f>
        <v/>
      </c>
      <c r="T465" s="66" t="str">
        <f t="shared" si="232"/>
        <v/>
      </c>
      <c r="U465" s="80"/>
      <c r="V465" s="81" t="str">
        <f t="shared" si="233"/>
        <v/>
      </c>
      <c r="W465" s="65" t="str">
        <f t="shared" si="234"/>
        <v/>
      </c>
      <c r="X465" s="65" t="str">
        <f t="shared" si="235"/>
        <v/>
      </c>
      <c r="Y465" s="82" t="str">
        <f t="shared" si="236"/>
        <v/>
      </c>
      <c r="Z465" s="83" t="str">
        <f t="shared" si="237"/>
        <v/>
      </c>
      <c r="AA465" s="65" t="str">
        <f t="shared" si="238"/>
        <v/>
      </c>
      <c r="AB465" s="65" t="str">
        <f t="shared" si="239"/>
        <v/>
      </c>
      <c r="AC465" s="65" t="str">
        <f t="shared" si="240"/>
        <v/>
      </c>
      <c r="AD465" s="84" t="str">
        <f t="shared" si="241"/>
        <v/>
      </c>
      <c r="AE465" s="85" t="str">
        <f t="shared" si="242"/>
        <v/>
      </c>
      <c r="AF465" s="85" t="str">
        <f t="shared" si="243"/>
        <v/>
      </c>
      <c r="AG465" s="86" t="str">
        <f t="shared" si="244"/>
        <v/>
      </c>
      <c r="AH465" s="87" t="str">
        <f t="shared" si="245"/>
        <v/>
      </c>
      <c r="AI465" s="84" t="str">
        <f t="shared" si="246"/>
        <v/>
      </c>
      <c r="AJ465" s="84" t="str">
        <f t="shared" si="247"/>
        <v/>
      </c>
      <c r="AK465" s="88" t="str">
        <f t="shared" si="248"/>
        <v/>
      </c>
      <c r="AL465" s="65" t="str">
        <f t="shared" si="249"/>
        <v/>
      </c>
      <c r="AM465" s="84" t="str">
        <f t="shared" si="250"/>
        <v/>
      </c>
      <c r="AN465" s="85" t="str">
        <f t="shared" si="251"/>
        <v/>
      </c>
      <c r="AO465" s="85" t="str">
        <f t="shared" si="252"/>
        <v/>
      </c>
      <c r="AP465" s="86" t="str">
        <f t="shared" si="253"/>
        <v/>
      </c>
    </row>
    <row r="466" spans="1:42" s="76" customFormat="1" x14ac:dyDescent="0.25">
      <c r="A466" s="78">
        <f t="shared" si="228"/>
        <v>460</v>
      </c>
      <c r="B466" s="79"/>
      <c r="C466" s="79"/>
      <c r="D466" s="61"/>
      <c r="E466" s="180" t="str">
        <f>_xlfn.IFNA(HLOOKUP(TEXT(C466,"#"),Table_Conduit[#All],2,FALSE),"")</f>
        <v/>
      </c>
      <c r="F466" s="63" t="str">
        <f t="shared" si="229"/>
        <v/>
      </c>
      <c r="G466" s="61"/>
      <c r="H466" s="180" t="str">
        <f>_xlfn.IFNA(IF(HLOOKUP(TEXT(C466,"#"),Table_BoxMaterial[#All],2,FALSE)=0,"",HLOOKUP(TEXT(C466,"#"),Table_BoxMaterial[#All],2,FALSE)),"")</f>
        <v/>
      </c>
      <c r="I466" s="183" t="str">
        <f>_xlfn.IFNA(HLOOKUP(TEXT(C466,"#"),Table_MountingKits[#All],2,FALSE),"")</f>
        <v/>
      </c>
      <c r="J466" s="183" t="str">
        <f>_xlfn.IFNA(HLOOKUP(H466,Table_BoxColors[#All],2,FALSE),"")</f>
        <v/>
      </c>
      <c r="K466" s="61" t="str">
        <f t="shared" si="230"/>
        <v/>
      </c>
      <c r="L466" s="64" t="str">
        <f t="shared" si="231"/>
        <v/>
      </c>
      <c r="M466" s="185" t="str">
        <f>_xlfn.IFNA("E-"&amp;VLOOKUP(C466,Table_PN_DeviceType[],2,TRUE),"")&amp;IF(D466&lt;&gt;"",IF(D466&gt;99,D466,IF(D466&gt;9,"0"&amp;D466,"00"&amp;D466))&amp;VLOOKUP(E466,Table_PN_ConduitSize[],2,FALSE)&amp;VLOOKUP(F466,Table_PN_ConduitColor[],2,FALSE)&amp;IF(G466&lt;10,"0"&amp;G466,G466)&amp;VLOOKUP(H466,Table_PN_BoxMaterial[],2,FALSE)&amp;IF(I466&lt;&gt;"",VLOOKUP(I466,Table_PN_MountingKit[],2,FALSE)&amp;IF(OR(J466="Yes"),VLOOKUP(F466,Table_PN_BoxColor[],2,FALSE),"")&amp;VLOOKUP(K466,Table_PN_CircuitBreaker[],2,FALSE),""),"")</f>
        <v/>
      </c>
      <c r="N466" s="65"/>
      <c r="O466" s="65"/>
      <c r="P466" s="65"/>
      <c r="Q466" s="65"/>
      <c r="R466" s="65"/>
      <c r="S466" s="170" t="str">
        <f>IFERROR(VLOOKUP(C466,Table_DevicePN[],2,FALSE),"")</f>
        <v/>
      </c>
      <c r="T466" s="66" t="str">
        <f t="shared" si="232"/>
        <v/>
      </c>
      <c r="U466" s="80"/>
      <c r="V466" s="81" t="str">
        <f t="shared" si="233"/>
        <v/>
      </c>
      <c r="W466" s="65" t="str">
        <f t="shared" si="234"/>
        <v/>
      </c>
      <c r="X466" s="65" t="str">
        <f t="shared" si="235"/>
        <v/>
      </c>
      <c r="Y466" s="82" t="str">
        <f t="shared" si="236"/>
        <v/>
      </c>
      <c r="Z466" s="83" t="str">
        <f t="shared" si="237"/>
        <v/>
      </c>
      <c r="AA466" s="65" t="str">
        <f t="shared" si="238"/>
        <v/>
      </c>
      <c r="AB466" s="65" t="str">
        <f t="shared" si="239"/>
        <v/>
      </c>
      <c r="AC466" s="65" t="str">
        <f t="shared" si="240"/>
        <v/>
      </c>
      <c r="AD466" s="84" t="str">
        <f t="shared" si="241"/>
        <v/>
      </c>
      <c r="AE466" s="85" t="str">
        <f t="shared" si="242"/>
        <v/>
      </c>
      <c r="AF466" s="85" t="str">
        <f t="shared" si="243"/>
        <v/>
      </c>
      <c r="AG466" s="86" t="str">
        <f t="shared" si="244"/>
        <v/>
      </c>
      <c r="AH466" s="87" t="str">
        <f t="shared" si="245"/>
        <v/>
      </c>
      <c r="AI466" s="84" t="str">
        <f t="shared" si="246"/>
        <v/>
      </c>
      <c r="AJ466" s="84" t="str">
        <f t="shared" si="247"/>
        <v/>
      </c>
      <c r="AK466" s="88" t="str">
        <f t="shared" si="248"/>
        <v/>
      </c>
      <c r="AL466" s="65" t="str">
        <f t="shared" si="249"/>
        <v/>
      </c>
      <c r="AM466" s="84" t="str">
        <f t="shared" si="250"/>
        <v/>
      </c>
      <c r="AN466" s="85" t="str">
        <f t="shared" si="251"/>
        <v/>
      </c>
      <c r="AO466" s="85" t="str">
        <f t="shared" si="252"/>
        <v/>
      </c>
      <c r="AP466" s="86" t="str">
        <f t="shared" si="253"/>
        <v/>
      </c>
    </row>
    <row r="467" spans="1:42" s="76" customFormat="1" x14ac:dyDescent="0.25">
      <c r="A467" s="78">
        <f t="shared" si="228"/>
        <v>461</v>
      </c>
      <c r="B467" s="79"/>
      <c r="C467" s="79"/>
      <c r="D467" s="61"/>
      <c r="E467" s="180" t="str">
        <f>_xlfn.IFNA(HLOOKUP(TEXT(C467,"#"),Table_Conduit[#All],2,FALSE),"")</f>
        <v/>
      </c>
      <c r="F467" s="63" t="str">
        <f t="shared" si="229"/>
        <v/>
      </c>
      <c r="G467" s="61"/>
      <c r="H467" s="180" t="str">
        <f>_xlfn.IFNA(IF(HLOOKUP(TEXT(C467,"#"),Table_BoxMaterial[#All],2,FALSE)=0,"",HLOOKUP(TEXT(C467,"#"),Table_BoxMaterial[#All],2,FALSE)),"")</f>
        <v/>
      </c>
      <c r="I467" s="183" t="str">
        <f>_xlfn.IFNA(HLOOKUP(TEXT(C467,"#"),Table_MountingKits[#All],2,FALSE),"")</f>
        <v/>
      </c>
      <c r="J467" s="183" t="str">
        <f>_xlfn.IFNA(HLOOKUP(H467,Table_BoxColors[#All],2,FALSE),"")</f>
        <v/>
      </c>
      <c r="K467" s="61" t="str">
        <f t="shared" si="230"/>
        <v/>
      </c>
      <c r="L467" s="64" t="str">
        <f t="shared" si="231"/>
        <v/>
      </c>
      <c r="M467" s="185" t="str">
        <f>_xlfn.IFNA("E-"&amp;VLOOKUP(C467,Table_PN_DeviceType[],2,TRUE),"")&amp;IF(D467&lt;&gt;"",IF(D467&gt;99,D467,IF(D467&gt;9,"0"&amp;D467,"00"&amp;D467))&amp;VLOOKUP(E467,Table_PN_ConduitSize[],2,FALSE)&amp;VLOOKUP(F467,Table_PN_ConduitColor[],2,FALSE)&amp;IF(G467&lt;10,"0"&amp;G467,G467)&amp;VLOOKUP(H467,Table_PN_BoxMaterial[],2,FALSE)&amp;IF(I467&lt;&gt;"",VLOOKUP(I467,Table_PN_MountingKit[],2,FALSE)&amp;IF(OR(J467="Yes"),VLOOKUP(F467,Table_PN_BoxColor[],2,FALSE),"")&amp;VLOOKUP(K467,Table_PN_CircuitBreaker[],2,FALSE),""),"")</f>
        <v/>
      </c>
      <c r="N467" s="65"/>
      <c r="O467" s="65"/>
      <c r="P467" s="65"/>
      <c r="Q467" s="65"/>
      <c r="R467" s="65"/>
      <c r="S467" s="170" t="str">
        <f>IFERROR(VLOOKUP(C467,Table_DevicePN[],2,FALSE),"")</f>
        <v/>
      </c>
      <c r="T467" s="66" t="str">
        <f t="shared" si="232"/>
        <v/>
      </c>
      <c r="U467" s="80"/>
      <c r="V467" s="81" t="str">
        <f t="shared" si="233"/>
        <v/>
      </c>
      <c r="W467" s="65" t="str">
        <f t="shared" si="234"/>
        <v/>
      </c>
      <c r="X467" s="65" t="str">
        <f t="shared" si="235"/>
        <v/>
      </c>
      <c r="Y467" s="82" t="str">
        <f t="shared" si="236"/>
        <v/>
      </c>
      <c r="Z467" s="83" t="str">
        <f t="shared" si="237"/>
        <v/>
      </c>
      <c r="AA467" s="65" t="str">
        <f t="shared" si="238"/>
        <v/>
      </c>
      <c r="AB467" s="65" t="str">
        <f t="shared" si="239"/>
        <v/>
      </c>
      <c r="AC467" s="65" t="str">
        <f t="shared" si="240"/>
        <v/>
      </c>
      <c r="AD467" s="84" t="str">
        <f t="shared" si="241"/>
        <v/>
      </c>
      <c r="AE467" s="85" t="str">
        <f t="shared" si="242"/>
        <v/>
      </c>
      <c r="AF467" s="85" t="str">
        <f t="shared" si="243"/>
        <v/>
      </c>
      <c r="AG467" s="86" t="str">
        <f t="shared" si="244"/>
        <v/>
      </c>
      <c r="AH467" s="87" t="str">
        <f t="shared" si="245"/>
        <v/>
      </c>
      <c r="AI467" s="84" t="str">
        <f t="shared" si="246"/>
        <v/>
      </c>
      <c r="AJ467" s="84" t="str">
        <f t="shared" si="247"/>
        <v/>
      </c>
      <c r="AK467" s="88" t="str">
        <f t="shared" si="248"/>
        <v/>
      </c>
      <c r="AL467" s="65" t="str">
        <f t="shared" si="249"/>
        <v/>
      </c>
      <c r="AM467" s="84" t="str">
        <f t="shared" si="250"/>
        <v/>
      </c>
      <c r="AN467" s="85" t="str">
        <f t="shared" si="251"/>
        <v/>
      </c>
      <c r="AO467" s="85" t="str">
        <f t="shared" si="252"/>
        <v/>
      </c>
      <c r="AP467" s="86" t="str">
        <f t="shared" si="253"/>
        <v/>
      </c>
    </row>
    <row r="468" spans="1:42" s="76" customFormat="1" x14ac:dyDescent="0.25">
      <c r="A468" s="78">
        <f t="shared" si="228"/>
        <v>462</v>
      </c>
      <c r="B468" s="79"/>
      <c r="C468" s="79"/>
      <c r="D468" s="61"/>
      <c r="E468" s="180" t="str">
        <f>_xlfn.IFNA(HLOOKUP(TEXT(C468,"#"),Table_Conduit[#All],2,FALSE),"")</f>
        <v/>
      </c>
      <c r="F468" s="63" t="str">
        <f t="shared" si="229"/>
        <v/>
      </c>
      <c r="G468" s="61"/>
      <c r="H468" s="180" t="str">
        <f>_xlfn.IFNA(IF(HLOOKUP(TEXT(C468,"#"),Table_BoxMaterial[#All],2,FALSE)=0,"",HLOOKUP(TEXT(C468,"#"),Table_BoxMaterial[#All],2,FALSE)),"")</f>
        <v/>
      </c>
      <c r="I468" s="183" t="str">
        <f>_xlfn.IFNA(HLOOKUP(TEXT(C468,"#"),Table_MountingKits[#All],2,FALSE),"")</f>
        <v/>
      </c>
      <c r="J468" s="183" t="str">
        <f>_xlfn.IFNA(HLOOKUP(H468,Table_BoxColors[#All],2,FALSE),"")</f>
        <v/>
      </c>
      <c r="K468" s="61" t="str">
        <f t="shared" si="230"/>
        <v/>
      </c>
      <c r="L468" s="64" t="str">
        <f t="shared" si="231"/>
        <v/>
      </c>
      <c r="M468" s="185" t="str">
        <f>_xlfn.IFNA("E-"&amp;VLOOKUP(C468,Table_PN_DeviceType[],2,TRUE),"")&amp;IF(D468&lt;&gt;"",IF(D468&gt;99,D468,IF(D468&gt;9,"0"&amp;D468,"00"&amp;D468))&amp;VLOOKUP(E468,Table_PN_ConduitSize[],2,FALSE)&amp;VLOOKUP(F468,Table_PN_ConduitColor[],2,FALSE)&amp;IF(G468&lt;10,"0"&amp;G468,G468)&amp;VLOOKUP(H468,Table_PN_BoxMaterial[],2,FALSE)&amp;IF(I468&lt;&gt;"",VLOOKUP(I468,Table_PN_MountingKit[],2,FALSE)&amp;IF(OR(J468="Yes"),VLOOKUP(F468,Table_PN_BoxColor[],2,FALSE),"")&amp;VLOOKUP(K468,Table_PN_CircuitBreaker[],2,FALSE),""),"")</f>
        <v/>
      </c>
      <c r="N468" s="65"/>
      <c r="O468" s="65"/>
      <c r="P468" s="65"/>
      <c r="Q468" s="65"/>
      <c r="R468" s="65"/>
      <c r="S468" s="170" t="str">
        <f>IFERROR(VLOOKUP(C468,Table_DevicePN[],2,FALSE),"")</f>
        <v/>
      </c>
      <c r="T468" s="66" t="str">
        <f t="shared" si="232"/>
        <v/>
      </c>
      <c r="U468" s="80"/>
      <c r="V468" s="81" t="str">
        <f t="shared" si="233"/>
        <v/>
      </c>
      <c r="W468" s="65" t="str">
        <f t="shared" si="234"/>
        <v/>
      </c>
      <c r="X468" s="65" t="str">
        <f t="shared" si="235"/>
        <v/>
      </c>
      <c r="Y468" s="82" t="str">
        <f t="shared" si="236"/>
        <v/>
      </c>
      <c r="Z468" s="83" t="str">
        <f t="shared" si="237"/>
        <v/>
      </c>
      <c r="AA468" s="65" t="str">
        <f t="shared" si="238"/>
        <v/>
      </c>
      <c r="AB468" s="65" t="str">
        <f t="shared" si="239"/>
        <v/>
      </c>
      <c r="AC468" s="65" t="str">
        <f t="shared" si="240"/>
        <v/>
      </c>
      <c r="AD468" s="84" t="str">
        <f t="shared" si="241"/>
        <v/>
      </c>
      <c r="AE468" s="85" t="str">
        <f t="shared" si="242"/>
        <v/>
      </c>
      <c r="AF468" s="85" t="str">
        <f t="shared" si="243"/>
        <v/>
      </c>
      <c r="AG468" s="86" t="str">
        <f t="shared" si="244"/>
        <v/>
      </c>
      <c r="AH468" s="87" t="str">
        <f t="shared" si="245"/>
        <v/>
      </c>
      <c r="AI468" s="84" t="str">
        <f t="shared" si="246"/>
        <v/>
      </c>
      <c r="AJ468" s="84" t="str">
        <f t="shared" si="247"/>
        <v/>
      </c>
      <c r="AK468" s="88" t="str">
        <f t="shared" si="248"/>
        <v/>
      </c>
      <c r="AL468" s="65" t="str">
        <f t="shared" si="249"/>
        <v/>
      </c>
      <c r="AM468" s="84" t="str">
        <f t="shared" si="250"/>
        <v/>
      </c>
      <c r="AN468" s="85" t="str">
        <f t="shared" si="251"/>
        <v/>
      </c>
      <c r="AO468" s="85" t="str">
        <f t="shared" si="252"/>
        <v/>
      </c>
      <c r="AP468" s="86" t="str">
        <f t="shared" si="253"/>
        <v/>
      </c>
    </row>
    <row r="469" spans="1:42" s="76" customFormat="1" x14ac:dyDescent="0.25">
      <c r="A469" s="78">
        <f t="shared" si="228"/>
        <v>463</v>
      </c>
      <c r="B469" s="79"/>
      <c r="C469" s="79"/>
      <c r="D469" s="61"/>
      <c r="E469" s="180" t="str">
        <f>_xlfn.IFNA(HLOOKUP(TEXT(C469,"#"),Table_Conduit[#All],2,FALSE),"")</f>
        <v/>
      </c>
      <c r="F469" s="63" t="str">
        <f t="shared" si="229"/>
        <v/>
      </c>
      <c r="G469" s="61"/>
      <c r="H469" s="180" t="str">
        <f>_xlfn.IFNA(IF(HLOOKUP(TEXT(C469,"#"),Table_BoxMaterial[#All],2,FALSE)=0,"",HLOOKUP(TEXT(C469,"#"),Table_BoxMaterial[#All],2,FALSE)),"")</f>
        <v/>
      </c>
      <c r="I469" s="183" t="str">
        <f>_xlfn.IFNA(HLOOKUP(TEXT(C469,"#"),Table_MountingKits[#All],2,FALSE),"")</f>
        <v/>
      </c>
      <c r="J469" s="183" t="str">
        <f>_xlfn.IFNA(HLOOKUP(H469,Table_BoxColors[#All],2,FALSE),"")</f>
        <v/>
      </c>
      <c r="K469" s="61" t="str">
        <f t="shared" si="230"/>
        <v/>
      </c>
      <c r="L469" s="64" t="str">
        <f t="shared" si="231"/>
        <v/>
      </c>
      <c r="M469" s="185" t="str">
        <f>_xlfn.IFNA("E-"&amp;VLOOKUP(C469,Table_PN_DeviceType[],2,TRUE),"")&amp;IF(D469&lt;&gt;"",IF(D469&gt;99,D469,IF(D469&gt;9,"0"&amp;D469,"00"&amp;D469))&amp;VLOOKUP(E469,Table_PN_ConduitSize[],2,FALSE)&amp;VLOOKUP(F469,Table_PN_ConduitColor[],2,FALSE)&amp;IF(G469&lt;10,"0"&amp;G469,G469)&amp;VLOOKUP(H469,Table_PN_BoxMaterial[],2,FALSE)&amp;IF(I469&lt;&gt;"",VLOOKUP(I469,Table_PN_MountingKit[],2,FALSE)&amp;IF(OR(J469="Yes"),VLOOKUP(F469,Table_PN_BoxColor[],2,FALSE),"")&amp;VLOOKUP(K469,Table_PN_CircuitBreaker[],2,FALSE),""),"")</f>
        <v/>
      </c>
      <c r="N469" s="65"/>
      <c r="O469" s="65"/>
      <c r="P469" s="65"/>
      <c r="Q469" s="65"/>
      <c r="R469" s="65"/>
      <c r="S469" s="170" t="str">
        <f>IFERROR(VLOOKUP(C469,Table_DevicePN[],2,FALSE),"")</f>
        <v/>
      </c>
      <c r="T469" s="66" t="str">
        <f t="shared" si="232"/>
        <v/>
      </c>
      <c r="U469" s="80"/>
      <c r="V469" s="81" t="str">
        <f t="shared" si="233"/>
        <v/>
      </c>
      <c r="W469" s="65" t="str">
        <f t="shared" si="234"/>
        <v/>
      </c>
      <c r="X469" s="65" t="str">
        <f t="shared" si="235"/>
        <v/>
      </c>
      <c r="Y469" s="82" t="str">
        <f t="shared" si="236"/>
        <v/>
      </c>
      <c r="Z469" s="83" t="str">
        <f t="shared" si="237"/>
        <v/>
      </c>
      <c r="AA469" s="65" t="str">
        <f t="shared" si="238"/>
        <v/>
      </c>
      <c r="AB469" s="65" t="str">
        <f t="shared" si="239"/>
        <v/>
      </c>
      <c r="AC469" s="65" t="str">
        <f t="shared" si="240"/>
        <v/>
      </c>
      <c r="AD469" s="84" t="str">
        <f t="shared" si="241"/>
        <v/>
      </c>
      <c r="AE469" s="85" t="str">
        <f t="shared" si="242"/>
        <v/>
      </c>
      <c r="AF469" s="85" t="str">
        <f t="shared" si="243"/>
        <v/>
      </c>
      <c r="AG469" s="86" t="str">
        <f t="shared" si="244"/>
        <v/>
      </c>
      <c r="AH469" s="87" t="str">
        <f t="shared" si="245"/>
        <v/>
      </c>
      <c r="AI469" s="84" t="str">
        <f t="shared" si="246"/>
        <v/>
      </c>
      <c r="AJ469" s="84" t="str">
        <f t="shared" si="247"/>
        <v/>
      </c>
      <c r="AK469" s="88" t="str">
        <f t="shared" si="248"/>
        <v/>
      </c>
      <c r="AL469" s="65" t="str">
        <f t="shared" si="249"/>
        <v/>
      </c>
      <c r="AM469" s="84" t="str">
        <f t="shared" si="250"/>
        <v/>
      </c>
      <c r="AN469" s="85" t="str">
        <f t="shared" si="251"/>
        <v/>
      </c>
      <c r="AO469" s="85" t="str">
        <f t="shared" si="252"/>
        <v/>
      </c>
      <c r="AP469" s="86" t="str">
        <f t="shared" si="253"/>
        <v/>
      </c>
    </row>
    <row r="470" spans="1:42" s="76" customFormat="1" x14ac:dyDescent="0.25">
      <c r="A470" s="78">
        <f t="shared" si="228"/>
        <v>464</v>
      </c>
      <c r="B470" s="79"/>
      <c r="C470" s="79"/>
      <c r="D470" s="61"/>
      <c r="E470" s="180" t="str">
        <f>_xlfn.IFNA(HLOOKUP(TEXT(C470,"#"),Table_Conduit[#All],2,FALSE),"")</f>
        <v/>
      </c>
      <c r="F470" s="63" t="str">
        <f t="shared" si="229"/>
        <v/>
      </c>
      <c r="G470" s="61"/>
      <c r="H470" s="180" t="str">
        <f>_xlfn.IFNA(IF(HLOOKUP(TEXT(C470,"#"),Table_BoxMaterial[#All],2,FALSE)=0,"",HLOOKUP(TEXT(C470,"#"),Table_BoxMaterial[#All],2,FALSE)),"")</f>
        <v/>
      </c>
      <c r="I470" s="183" t="str">
        <f>_xlfn.IFNA(HLOOKUP(TEXT(C470,"#"),Table_MountingKits[#All],2,FALSE),"")</f>
        <v/>
      </c>
      <c r="J470" s="183" t="str">
        <f>_xlfn.IFNA(HLOOKUP(H470,Table_BoxColors[#All],2,FALSE),"")</f>
        <v/>
      </c>
      <c r="K470" s="61" t="str">
        <f t="shared" si="230"/>
        <v/>
      </c>
      <c r="L470" s="64" t="str">
        <f t="shared" si="231"/>
        <v/>
      </c>
      <c r="M470" s="185" t="str">
        <f>_xlfn.IFNA("E-"&amp;VLOOKUP(C470,Table_PN_DeviceType[],2,TRUE),"")&amp;IF(D470&lt;&gt;"",IF(D470&gt;99,D470,IF(D470&gt;9,"0"&amp;D470,"00"&amp;D470))&amp;VLOOKUP(E470,Table_PN_ConduitSize[],2,FALSE)&amp;VLOOKUP(F470,Table_PN_ConduitColor[],2,FALSE)&amp;IF(G470&lt;10,"0"&amp;G470,G470)&amp;VLOOKUP(H470,Table_PN_BoxMaterial[],2,FALSE)&amp;IF(I470&lt;&gt;"",VLOOKUP(I470,Table_PN_MountingKit[],2,FALSE)&amp;IF(OR(J470="Yes"),VLOOKUP(F470,Table_PN_BoxColor[],2,FALSE),"")&amp;VLOOKUP(K470,Table_PN_CircuitBreaker[],2,FALSE),""),"")</f>
        <v/>
      </c>
      <c r="N470" s="65"/>
      <c r="O470" s="65"/>
      <c r="P470" s="65"/>
      <c r="Q470" s="65"/>
      <c r="R470" s="65"/>
      <c r="S470" s="170" t="str">
        <f>IFERROR(VLOOKUP(C470,Table_DevicePN[],2,FALSE),"")</f>
        <v/>
      </c>
      <c r="T470" s="66" t="str">
        <f t="shared" si="232"/>
        <v/>
      </c>
      <c r="U470" s="80"/>
      <c r="V470" s="81" t="str">
        <f t="shared" si="233"/>
        <v/>
      </c>
      <c r="W470" s="65" t="str">
        <f t="shared" si="234"/>
        <v/>
      </c>
      <c r="X470" s="65" t="str">
        <f t="shared" si="235"/>
        <v/>
      </c>
      <c r="Y470" s="82" t="str">
        <f t="shared" si="236"/>
        <v/>
      </c>
      <c r="Z470" s="83" t="str">
        <f t="shared" si="237"/>
        <v/>
      </c>
      <c r="AA470" s="65" t="str">
        <f t="shared" si="238"/>
        <v/>
      </c>
      <c r="AB470" s="65" t="str">
        <f t="shared" si="239"/>
        <v/>
      </c>
      <c r="AC470" s="65" t="str">
        <f t="shared" si="240"/>
        <v/>
      </c>
      <c r="AD470" s="84" t="str">
        <f t="shared" si="241"/>
        <v/>
      </c>
      <c r="AE470" s="85" t="str">
        <f t="shared" si="242"/>
        <v/>
      </c>
      <c r="AF470" s="85" t="str">
        <f t="shared" si="243"/>
        <v/>
      </c>
      <c r="AG470" s="86" t="str">
        <f t="shared" si="244"/>
        <v/>
      </c>
      <c r="AH470" s="87" t="str">
        <f t="shared" si="245"/>
        <v/>
      </c>
      <c r="AI470" s="84" t="str">
        <f t="shared" si="246"/>
        <v/>
      </c>
      <c r="AJ470" s="84" t="str">
        <f t="shared" si="247"/>
        <v/>
      </c>
      <c r="AK470" s="88" t="str">
        <f t="shared" si="248"/>
        <v/>
      </c>
      <c r="AL470" s="65" t="str">
        <f t="shared" si="249"/>
        <v/>
      </c>
      <c r="AM470" s="84" t="str">
        <f t="shared" si="250"/>
        <v/>
      </c>
      <c r="AN470" s="85" t="str">
        <f t="shared" si="251"/>
        <v/>
      </c>
      <c r="AO470" s="85" t="str">
        <f t="shared" si="252"/>
        <v/>
      </c>
      <c r="AP470" s="86" t="str">
        <f t="shared" si="253"/>
        <v/>
      </c>
    </row>
    <row r="471" spans="1:42" s="76" customFormat="1" x14ac:dyDescent="0.25">
      <c r="A471" s="78">
        <f t="shared" si="228"/>
        <v>465</v>
      </c>
      <c r="B471" s="79"/>
      <c r="C471" s="79"/>
      <c r="D471" s="61"/>
      <c r="E471" s="180" t="str">
        <f>_xlfn.IFNA(HLOOKUP(TEXT(C471,"#"),Table_Conduit[#All],2,FALSE),"")</f>
        <v/>
      </c>
      <c r="F471" s="63" t="str">
        <f t="shared" si="229"/>
        <v/>
      </c>
      <c r="G471" s="61"/>
      <c r="H471" s="180" t="str">
        <f>_xlfn.IFNA(IF(HLOOKUP(TEXT(C471,"#"),Table_BoxMaterial[#All],2,FALSE)=0,"",HLOOKUP(TEXT(C471,"#"),Table_BoxMaterial[#All],2,FALSE)),"")</f>
        <v/>
      </c>
      <c r="I471" s="183" t="str">
        <f>_xlfn.IFNA(HLOOKUP(TEXT(C471,"#"),Table_MountingKits[#All],2,FALSE),"")</f>
        <v/>
      </c>
      <c r="J471" s="183" t="str">
        <f>_xlfn.IFNA(HLOOKUP(H471,Table_BoxColors[#All],2,FALSE),"")</f>
        <v/>
      </c>
      <c r="K471" s="61" t="str">
        <f t="shared" si="230"/>
        <v/>
      </c>
      <c r="L471" s="64" t="str">
        <f t="shared" si="231"/>
        <v/>
      </c>
      <c r="M471" s="185" t="str">
        <f>_xlfn.IFNA("E-"&amp;VLOOKUP(C471,Table_PN_DeviceType[],2,TRUE),"")&amp;IF(D471&lt;&gt;"",IF(D471&gt;99,D471,IF(D471&gt;9,"0"&amp;D471,"00"&amp;D471))&amp;VLOOKUP(E471,Table_PN_ConduitSize[],2,FALSE)&amp;VLOOKUP(F471,Table_PN_ConduitColor[],2,FALSE)&amp;IF(G471&lt;10,"0"&amp;G471,G471)&amp;VLOOKUP(H471,Table_PN_BoxMaterial[],2,FALSE)&amp;IF(I471&lt;&gt;"",VLOOKUP(I471,Table_PN_MountingKit[],2,FALSE)&amp;IF(OR(J471="Yes"),VLOOKUP(F471,Table_PN_BoxColor[],2,FALSE),"")&amp;VLOOKUP(K471,Table_PN_CircuitBreaker[],2,FALSE),""),"")</f>
        <v/>
      </c>
      <c r="N471" s="65"/>
      <c r="O471" s="65"/>
      <c r="P471" s="65"/>
      <c r="Q471" s="65"/>
      <c r="R471" s="65"/>
      <c r="S471" s="170" t="str">
        <f>IFERROR(VLOOKUP(C471,Table_DevicePN[],2,FALSE),"")</f>
        <v/>
      </c>
      <c r="T471" s="66" t="str">
        <f t="shared" si="232"/>
        <v/>
      </c>
      <c r="U471" s="80"/>
      <c r="V471" s="81" t="str">
        <f t="shared" si="233"/>
        <v/>
      </c>
      <c r="W471" s="65" t="str">
        <f t="shared" si="234"/>
        <v/>
      </c>
      <c r="X471" s="65" t="str">
        <f t="shared" si="235"/>
        <v/>
      </c>
      <c r="Y471" s="82" t="str">
        <f t="shared" si="236"/>
        <v/>
      </c>
      <c r="Z471" s="83" t="str">
        <f t="shared" si="237"/>
        <v/>
      </c>
      <c r="AA471" s="65" t="str">
        <f t="shared" si="238"/>
        <v/>
      </c>
      <c r="AB471" s="65" t="str">
        <f t="shared" si="239"/>
        <v/>
      </c>
      <c r="AC471" s="65" t="str">
        <f t="shared" si="240"/>
        <v/>
      </c>
      <c r="AD471" s="84" t="str">
        <f t="shared" si="241"/>
        <v/>
      </c>
      <c r="AE471" s="85" t="str">
        <f t="shared" si="242"/>
        <v/>
      </c>
      <c r="AF471" s="85" t="str">
        <f t="shared" si="243"/>
        <v/>
      </c>
      <c r="AG471" s="86" t="str">
        <f t="shared" si="244"/>
        <v/>
      </c>
      <c r="AH471" s="87" t="str">
        <f t="shared" si="245"/>
        <v/>
      </c>
      <c r="AI471" s="84" t="str">
        <f t="shared" si="246"/>
        <v/>
      </c>
      <c r="AJ471" s="84" t="str">
        <f t="shared" si="247"/>
        <v/>
      </c>
      <c r="AK471" s="88" t="str">
        <f t="shared" si="248"/>
        <v/>
      </c>
      <c r="AL471" s="65" t="str">
        <f t="shared" si="249"/>
        <v/>
      </c>
      <c r="AM471" s="84" t="str">
        <f t="shared" si="250"/>
        <v/>
      </c>
      <c r="AN471" s="85" t="str">
        <f t="shared" si="251"/>
        <v/>
      </c>
      <c r="AO471" s="85" t="str">
        <f t="shared" si="252"/>
        <v/>
      </c>
      <c r="AP471" s="86" t="str">
        <f t="shared" si="253"/>
        <v/>
      </c>
    </row>
    <row r="472" spans="1:42" s="76" customFormat="1" x14ac:dyDescent="0.25">
      <c r="A472" s="78">
        <f t="shared" si="228"/>
        <v>466</v>
      </c>
      <c r="B472" s="79"/>
      <c r="C472" s="79"/>
      <c r="D472" s="61"/>
      <c r="E472" s="180" t="str">
        <f>_xlfn.IFNA(HLOOKUP(TEXT(C472,"#"),Table_Conduit[#All],2,FALSE),"")</f>
        <v/>
      </c>
      <c r="F472" s="63" t="str">
        <f t="shared" si="229"/>
        <v/>
      </c>
      <c r="G472" s="61"/>
      <c r="H472" s="180" t="str">
        <f>_xlfn.IFNA(IF(HLOOKUP(TEXT(C472,"#"),Table_BoxMaterial[#All],2,FALSE)=0,"",HLOOKUP(TEXT(C472,"#"),Table_BoxMaterial[#All],2,FALSE)),"")</f>
        <v/>
      </c>
      <c r="I472" s="183" t="str">
        <f>_xlfn.IFNA(HLOOKUP(TEXT(C472,"#"),Table_MountingKits[#All],2,FALSE),"")</f>
        <v/>
      </c>
      <c r="J472" s="183" t="str">
        <f>_xlfn.IFNA(HLOOKUP(H472,Table_BoxColors[#All],2,FALSE),"")</f>
        <v/>
      </c>
      <c r="K472" s="61" t="str">
        <f t="shared" si="230"/>
        <v/>
      </c>
      <c r="L472" s="64" t="str">
        <f t="shared" si="231"/>
        <v/>
      </c>
      <c r="M472" s="185" t="str">
        <f>_xlfn.IFNA("E-"&amp;VLOOKUP(C472,Table_PN_DeviceType[],2,TRUE),"")&amp;IF(D472&lt;&gt;"",IF(D472&gt;99,D472,IF(D472&gt;9,"0"&amp;D472,"00"&amp;D472))&amp;VLOOKUP(E472,Table_PN_ConduitSize[],2,FALSE)&amp;VLOOKUP(F472,Table_PN_ConduitColor[],2,FALSE)&amp;IF(G472&lt;10,"0"&amp;G472,G472)&amp;VLOOKUP(H472,Table_PN_BoxMaterial[],2,FALSE)&amp;IF(I472&lt;&gt;"",VLOOKUP(I472,Table_PN_MountingKit[],2,FALSE)&amp;IF(OR(J472="Yes"),VLOOKUP(F472,Table_PN_BoxColor[],2,FALSE),"")&amp;VLOOKUP(K472,Table_PN_CircuitBreaker[],2,FALSE),""),"")</f>
        <v/>
      </c>
      <c r="N472" s="65"/>
      <c r="O472" s="65"/>
      <c r="P472" s="65"/>
      <c r="Q472" s="65"/>
      <c r="R472" s="65"/>
      <c r="S472" s="170" t="str">
        <f>IFERROR(VLOOKUP(C472,Table_DevicePN[],2,FALSE),"")</f>
        <v/>
      </c>
      <c r="T472" s="66" t="str">
        <f t="shared" si="232"/>
        <v/>
      </c>
      <c r="U472" s="80"/>
      <c r="V472" s="81" t="str">
        <f t="shared" si="233"/>
        <v/>
      </c>
      <c r="W472" s="65" t="str">
        <f t="shared" si="234"/>
        <v/>
      </c>
      <c r="X472" s="65" t="str">
        <f t="shared" si="235"/>
        <v/>
      </c>
      <c r="Y472" s="82" t="str">
        <f t="shared" si="236"/>
        <v/>
      </c>
      <c r="Z472" s="83" t="str">
        <f t="shared" si="237"/>
        <v/>
      </c>
      <c r="AA472" s="65" t="str">
        <f t="shared" si="238"/>
        <v/>
      </c>
      <c r="AB472" s="65" t="str">
        <f t="shared" si="239"/>
        <v/>
      </c>
      <c r="AC472" s="65" t="str">
        <f t="shared" si="240"/>
        <v/>
      </c>
      <c r="AD472" s="84" t="str">
        <f t="shared" si="241"/>
        <v/>
      </c>
      <c r="AE472" s="85" t="str">
        <f t="shared" si="242"/>
        <v/>
      </c>
      <c r="AF472" s="85" t="str">
        <f t="shared" si="243"/>
        <v/>
      </c>
      <c r="AG472" s="86" t="str">
        <f t="shared" si="244"/>
        <v/>
      </c>
      <c r="AH472" s="87" t="str">
        <f t="shared" si="245"/>
        <v/>
      </c>
      <c r="AI472" s="84" t="str">
        <f t="shared" si="246"/>
        <v/>
      </c>
      <c r="AJ472" s="84" t="str">
        <f t="shared" si="247"/>
        <v/>
      </c>
      <c r="AK472" s="88" t="str">
        <f t="shared" si="248"/>
        <v/>
      </c>
      <c r="AL472" s="65" t="str">
        <f t="shared" si="249"/>
        <v/>
      </c>
      <c r="AM472" s="84" t="str">
        <f t="shared" si="250"/>
        <v/>
      </c>
      <c r="AN472" s="85" t="str">
        <f t="shared" si="251"/>
        <v/>
      </c>
      <c r="AO472" s="85" t="str">
        <f t="shared" si="252"/>
        <v/>
      </c>
      <c r="AP472" s="86" t="str">
        <f t="shared" si="253"/>
        <v/>
      </c>
    </row>
    <row r="473" spans="1:42" s="76" customFormat="1" x14ac:dyDescent="0.25">
      <c r="A473" s="78">
        <f t="shared" si="228"/>
        <v>467</v>
      </c>
      <c r="B473" s="79"/>
      <c r="C473" s="79"/>
      <c r="D473" s="61"/>
      <c r="E473" s="180" t="str">
        <f>_xlfn.IFNA(HLOOKUP(TEXT(C473,"#"),Table_Conduit[#All],2,FALSE),"")</f>
        <v/>
      </c>
      <c r="F473" s="63" t="str">
        <f t="shared" si="229"/>
        <v/>
      </c>
      <c r="G473" s="61"/>
      <c r="H473" s="180" t="str">
        <f>_xlfn.IFNA(IF(HLOOKUP(TEXT(C473,"#"),Table_BoxMaterial[#All],2,FALSE)=0,"",HLOOKUP(TEXT(C473,"#"),Table_BoxMaterial[#All],2,FALSE)),"")</f>
        <v/>
      </c>
      <c r="I473" s="183" t="str">
        <f>_xlfn.IFNA(HLOOKUP(TEXT(C473,"#"),Table_MountingKits[#All],2,FALSE),"")</f>
        <v/>
      </c>
      <c r="J473" s="183" t="str">
        <f>_xlfn.IFNA(HLOOKUP(H473,Table_BoxColors[#All],2,FALSE),"")</f>
        <v/>
      </c>
      <c r="K473" s="61" t="str">
        <f t="shared" si="230"/>
        <v/>
      </c>
      <c r="L473" s="64" t="str">
        <f t="shared" si="231"/>
        <v/>
      </c>
      <c r="M473" s="185" t="str">
        <f>_xlfn.IFNA("E-"&amp;VLOOKUP(C473,Table_PN_DeviceType[],2,TRUE),"")&amp;IF(D473&lt;&gt;"",IF(D473&gt;99,D473,IF(D473&gt;9,"0"&amp;D473,"00"&amp;D473))&amp;VLOOKUP(E473,Table_PN_ConduitSize[],2,FALSE)&amp;VLOOKUP(F473,Table_PN_ConduitColor[],2,FALSE)&amp;IF(G473&lt;10,"0"&amp;G473,G473)&amp;VLOOKUP(H473,Table_PN_BoxMaterial[],2,FALSE)&amp;IF(I473&lt;&gt;"",VLOOKUP(I473,Table_PN_MountingKit[],2,FALSE)&amp;IF(OR(J473="Yes"),VLOOKUP(F473,Table_PN_BoxColor[],2,FALSE),"")&amp;VLOOKUP(K473,Table_PN_CircuitBreaker[],2,FALSE),""),"")</f>
        <v/>
      </c>
      <c r="N473" s="65"/>
      <c r="O473" s="65"/>
      <c r="P473" s="65"/>
      <c r="Q473" s="65"/>
      <c r="R473" s="65"/>
      <c r="S473" s="170" t="str">
        <f>IFERROR(VLOOKUP(C473,Table_DevicePN[],2,FALSE),"")</f>
        <v/>
      </c>
      <c r="T473" s="66" t="str">
        <f t="shared" si="232"/>
        <v/>
      </c>
      <c r="U473" s="80"/>
      <c r="V473" s="81" t="str">
        <f t="shared" si="233"/>
        <v/>
      </c>
      <c r="W473" s="65" t="str">
        <f t="shared" si="234"/>
        <v/>
      </c>
      <c r="X473" s="65" t="str">
        <f t="shared" si="235"/>
        <v/>
      </c>
      <c r="Y473" s="82" t="str">
        <f t="shared" si="236"/>
        <v/>
      </c>
      <c r="Z473" s="83" t="str">
        <f t="shared" si="237"/>
        <v/>
      </c>
      <c r="AA473" s="65" t="str">
        <f t="shared" si="238"/>
        <v/>
      </c>
      <c r="AB473" s="65" t="str">
        <f t="shared" si="239"/>
        <v/>
      </c>
      <c r="AC473" s="65" t="str">
        <f t="shared" si="240"/>
        <v/>
      </c>
      <c r="AD473" s="84" t="str">
        <f t="shared" si="241"/>
        <v/>
      </c>
      <c r="AE473" s="85" t="str">
        <f t="shared" si="242"/>
        <v/>
      </c>
      <c r="AF473" s="85" t="str">
        <f t="shared" si="243"/>
        <v/>
      </c>
      <c r="AG473" s="86" t="str">
        <f t="shared" si="244"/>
        <v/>
      </c>
      <c r="AH473" s="87" t="str">
        <f t="shared" si="245"/>
        <v/>
      </c>
      <c r="AI473" s="84" t="str">
        <f t="shared" si="246"/>
        <v/>
      </c>
      <c r="AJ473" s="84" t="str">
        <f t="shared" si="247"/>
        <v/>
      </c>
      <c r="AK473" s="88" t="str">
        <f t="shared" si="248"/>
        <v/>
      </c>
      <c r="AL473" s="65" t="str">
        <f t="shared" si="249"/>
        <v/>
      </c>
      <c r="AM473" s="84" t="str">
        <f t="shared" si="250"/>
        <v/>
      </c>
      <c r="AN473" s="85" t="str">
        <f t="shared" si="251"/>
        <v/>
      </c>
      <c r="AO473" s="85" t="str">
        <f t="shared" si="252"/>
        <v/>
      </c>
      <c r="AP473" s="86" t="str">
        <f t="shared" si="253"/>
        <v/>
      </c>
    </row>
    <row r="474" spans="1:42" s="76" customFormat="1" x14ac:dyDescent="0.25">
      <c r="A474" s="78">
        <f t="shared" si="228"/>
        <v>468</v>
      </c>
      <c r="B474" s="79"/>
      <c r="C474" s="79"/>
      <c r="D474" s="61"/>
      <c r="E474" s="180" t="str">
        <f>_xlfn.IFNA(HLOOKUP(TEXT(C474,"#"),Table_Conduit[#All],2,FALSE),"")</f>
        <v/>
      </c>
      <c r="F474" s="63" t="str">
        <f t="shared" si="229"/>
        <v/>
      </c>
      <c r="G474" s="61"/>
      <c r="H474" s="180" t="str">
        <f>_xlfn.IFNA(IF(HLOOKUP(TEXT(C474,"#"),Table_BoxMaterial[#All],2,FALSE)=0,"",HLOOKUP(TEXT(C474,"#"),Table_BoxMaterial[#All],2,FALSE)),"")</f>
        <v/>
      </c>
      <c r="I474" s="183" t="str">
        <f>_xlfn.IFNA(HLOOKUP(TEXT(C474,"#"),Table_MountingKits[#All],2,FALSE),"")</f>
        <v/>
      </c>
      <c r="J474" s="183" t="str">
        <f>_xlfn.IFNA(HLOOKUP(H474,Table_BoxColors[#All],2,FALSE),"")</f>
        <v/>
      </c>
      <c r="K474" s="61" t="str">
        <f t="shared" si="230"/>
        <v/>
      </c>
      <c r="L474" s="64" t="str">
        <f t="shared" si="231"/>
        <v/>
      </c>
      <c r="M474" s="185" t="str">
        <f>_xlfn.IFNA("E-"&amp;VLOOKUP(C474,Table_PN_DeviceType[],2,TRUE),"")&amp;IF(D474&lt;&gt;"",IF(D474&gt;99,D474,IF(D474&gt;9,"0"&amp;D474,"00"&amp;D474))&amp;VLOOKUP(E474,Table_PN_ConduitSize[],2,FALSE)&amp;VLOOKUP(F474,Table_PN_ConduitColor[],2,FALSE)&amp;IF(G474&lt;10,"0"&amp;G474,G474)&amp;VLOOKUP(H474,Table_PN_BoxMaterial[],2,FALSE)&amp;IF(I474&lt;&gt;"",VLOOKUP(I474,Table_PN_MountingKit[],2,FALSE)&amp;IF(OR(J474="Yes"),VLOOKUP(F474,Table_PN_BoxColor[],2,FALSE),"")&amp;VLOOKUP(K474,Table_PN_CircuitBreaker[],2,FALSE),""),"")</f>
        <v/>
      </c>
      <c r="N474" s="65"/>
      <c r="O474" s="65"/>
      <c r="P474" s="65"/>
      <c r="Q474" s="65"/>
      <c r="R474" s="65"/>
      <c r="S474" s="170" t="str">
        <f>IFERROR(VLOOKUP(C474,Table_DevicePN[],2,FALSE),"")</f>
        <v/>
      </c>
      <c r="T474" s="66" t="str">
        <f t="shared" si="232"/>
        <v/>
      </c>
      <c r="U474" s="80"/>
      <c r="V474" s="81" t="str">
        <f t="shared" si="233"/>
        <v/>
      </c>
      <c r="W474" s="65" t="str">
        <f t="shared" si="234"/>
        <v/>
      </c>
      <c r="X474" s="65" t="str">
        <f t="shared" si="235"/>
        <v/>
      </c>
      <c r="Y474" s="82" t="str">
        <f t="shared" si="236"/>
        <v/>
      </c>
      <c r="Z474" s="83" t="str">
        <f t="shared" si="237"/>
        <v/>
      </c>
      <c r="AA474" s="65" t="str">
        <f t="shared" si="238"/>
        <v/>
      </c>
      <c r="AB474" s="65" t="str">
        <f t="shared" si="239"/>
        <v/>
      </c>
      <c r="AC474" s="65" t="str">
        <f t="shared" si="240"/>
        <v/>
      </c>
      <c r="AD474" s="84" t="str">
        <f t="shared" si="241"/>
        <v/>
      </c>
      <c r="AE474" s="85" t="str">
        <f t="shared" si="242"/>
        <v/>
      </c>
      <c r="AF474" s="85" t="str">
        <f t="shared" si="243"/>
        <v/>
      </c>
      <c r="AG474" s="86" t="str">
        <f t="shared" si="244"/>
        <v/>
      </c>
      <c r="AH474" s="87" t="str">
        <f t="shared" si="245"/>
        <v/>
      </c>
      <c r="AI474" s="84" t="str">
        <f t="shared" si="246"/>
        <v/>
      </c>
      <c r="AJ474" s="84" t="str">
        <f t="shared" si="247"/>
        <v/>
      </c>
      <c r="AK474" s="88" t="str">
        <f t="shared" si="248"/>
        <v/>
      </c>
      <c r="AL474" s="65" t="str">
        <f t="shared" si="249"/>
        <v/>
      </c>
      <c r="AM474" s="84" t="str">
        <f t="shared" si="250"/>
        <v/>
      </c>
      <c r="AN474" s="85" t="str">
        <f t="shared" si="251"/>
        <v/>
      </c>
      <c r="AO474" s="85" t="str">
        <f t="shared" si="252"/>
        <v/>
      </c>
      <c r="AP474" s="86" t="str">
        <f t="shared" si="253"/>
        <v/>
      </c>
    </row>
    <row r="475" spans="1:42" s="76" customFormat="1" x14ac:dyDescent="0.25">
      <c r="A475" s="78">
        <f t="shared" si="228"/>
        <v>469</v>
      </c>
      <c r="B475" s="79"/>
      <c r="C475" s="79"/>
      <c r="D475" s="61"/>
      <c r="E475" s="180" t="str">
        <f>_xlfn.IFNA(HLOOKUP(TEXT(C475,"#"),Table_Conduit[#All],2,FALSE),"")</f>
        <v/>
      </c>
      <c r="F475" s="63" t="str">
        <f t="shared" si="229"/>
        <v/>
      </c>
      <c r="G475" s="61"/>
      <c r="H475" s="180" t="str">
        <f>_xlfn.IFNA(IF(HLOOKUP(TEXT(C475,"#"),Table_BoxMaterial[#All],2,FALSE)=0,"",HLOOKUP(TEXT(C475,"#"),Table_BoxMaterial[#All],2,FALSE)),"")</f>
        <v/>
      </c>
      <c r="I475" s="183" t="str">
        <f>_xlfn.IFNA(HLOOKUP(TEXT(C475,"#"),Table_MountingKits[#All],2,FALSE),"")</f>
        <v/>
      </c>
      <c r="J475" s="183" t="str">
        <f>_xlfn.IFNA(HLOOKUP(H475,Table_BoxColors[#All],2,FALSE),"")</f>
        <v/>
      </c>
      <c r="K475" s="61" t="str">
        <f t="shared" si="230"/>
        <v/>
      </c>
      <c r="L475" s="64" t="str">
        <f t="shared" si="231"/>
        <v/>
      </c>
      <c r="M475" s="185" t="str">
        <f>_xlfn.IFNA("E-"&amp;VLOOKUP(C475,Table_PN_DeviceType[],2,TRUE),"")&amp;IF(D475&lt;&gt;"",IF(D475&gt;99,D475,IF(D475&gt;9,"0"&amp;D475,"00"&amp;D475))&amp;VLOOKUP(E475,Table_PN_ConduitSize[],2,FALSE)&amp;VLOOKUP(F475,Table_PN_ConduitColor[],2,FALSE)&amp;IF(G475&lt;10,"0"&amp;G475,G475)&amp;VLOOKUP(H475,Table_PN_BoxMaterial[],2,FALSE)&amp;IF(I475&lt;&gt;"",VLOOKUP(I475,Table_PN_MountingKit[],2,FALSE)&amp;IF(OR(J475="Yes"),VLOOKUP(F475,Table_PN_BoxColor[],2,FALSE),"")&amp;VLOOKUP(K475,Table_PN_CircuitBreaker[],2,FALSE),""),"")</f>
        <v/>
      </c>
      <c r="N475" s="65"/>
      <c r="O475" s="65"/>
      <c r="P475" s="65"/>
      <c r="Q475" s="65"/>
      <c r="R475" s="65"/>
      <c r="S475" s="170" t="str">
        <f>IFERROR(VLOOKUP(C475,Table_DevicePN[],2,FALSE),"")</f>
        <v/>
      </c>
      <c r="T475" s="66" t="str">
        <f t="shared" si="232"/>
        <v/>
      </c>
      <c r="U475" s="80"/>
      <c r="V475" s="81" t="str">
        <f t="shared" si="233"/>
        <v/>
      </c>
      <c r="W475" s="65" t="str">
        <f t="shared" si="234"/>
        <v/>
      </c>
      <c r="X475" s="65" t="str">
        <f t="shared" si="235"/>
        <v/>
      </c>
      <c r="Y475" s="82" t="str">
        <f t="shared" si="236"/>
        <v/>
      </c>
      <c r="Z475" s="83" t="str">
        <f t="shared" si="237"/>
        <v/>
      </c>
      <c r="AA475" s="65" t="str">
        <f t="shared" si="238"/>
        <v/>
      </c>
      <c r="AB475" s="65" t="str">
        <f t="shared" si="239"/>
        <v/>
      </c>
      <c r="AC475" s="65" t="str">
        <f t="shared" si="240"/>
        <v/>
      </c>
      <c r="AD475" s="84" t="str">
        <f t="shared" si="241"/>
        <v/>
      </c>
      <c r="AE475" s="85" t="str">
        <f t="shared" si="242"/>
        <v/>
      </c>
      <c r="AF475" s="85" t="str">
        <f t="shared" si="243"/>
        <v/>
      </c>
      <c r="AG475" s="86" t="str">
        <f t="shared" si="244"/>
        <v/>
      </c>
      <c r="AH475" s="87" t="str">
        <f t="shared" si="245"/>
        <v/>
      </c>
      <c r="AI475" s="84" t="str">
        <f t="shared" si="246"/>
        <v/>
      </c>
      <c r="AJ475" s="84" t="str">
        <f t="shared" si="247"/>
        <v/>
      </c>
      <c r="AK475" s="88" t="str">
        <f t="shared" si="248"/>
        <v/>
      </c>
      <c r="AL475" s="65" t="str">
        <f t="shared" si="249"/>
        <v/>
      </c>
      <c r="AM475" s="84" t="str">
        <f t="shared" si="250"/>
        <v/>
      </c>
      <c r="AN475" s="85" t="str">
        <f t="shared" si="251"/>
        <v/>
      </c>
      <c r="AO475" s="85" t="str">
        <f t="shared" si="252"/>
        <v/>
      </c>
      <c r="AP475" s="86" t="str">
        <f t="shared" si="253"/>
        <v/>
      </c>
    </row>
    <row r="476" spans="1:42" s="76" customFormat="1" x14ac:dyDescent="0.25">
      <c r="A476" s="78">
        <f t="shared" si="228"/>
        <v>470</v>
      </c>
      <c r="B476" s="79"/>
      <c r="C476" s="79"/>
      <c r="D476" s="61"/>
      <c r="E476" s="180" t="str">
        <f>_xlfn.IFNA(HLOOKUP(TEXT(C476,"#"),Table_Conduit[#All],2,FALSE),"")</f>
        <v/>
      </c>
      <c r="F476" s="63" t="str">
        <f t="shared" si="229"/>
        <v/>
      </c>
      <c r="G476" s="61"/>
      <c r="H476" s="180" t="str">
        <f>_xlfn.IFNA(IF(HLOOKUP(TEXT(C476,"#"),Table_BoxMaterial[#All],2,FALSE)=0,"",HLOOKUP(TEXT(C476,"#"),Table_BoxMaterial[#All],2,FALSE)),"")</f>
        <v/>
      </c>
      <c r="I476" s="183" t="str">
        <f>_xlfn.IFNA(HLOOKUP(TEXT(C476,"#"),Table_MountingKits[#All],2,FALSE),"")</f>
        <v/>
      </c>
      <c r="J476" s="183" t="str">
        <f>_xlfn.IFNA(HLOOKUP(H476,Table_BoxColors[#All],2,FALSE),"")</f>
        <v/>
      </c>
      <c r="K476" s="61" t="str">
        <f t="shared" si="230"/>
        <v/>
      </c>
      <c r="L476" s="64" t="str">
        <f t="shared" si="231"/>
        <v/>
      </c>
      <c r="M476" s="185" t="str">
        <f>_xlfn.IFNA("E-"&amp;VLOOKUP(C476,Table_PN_DeviceType[],2,TRUE),"")&amp;IF(D476&lt;&gt;"",IF(D476&gt;99,D476,IF(D476&gt;9,"0"&amp;D476,"00"&amp;D476))&amp;VLOOKUP(E476,Table_PN_ConduitSize[],2,FALSE)&amp;VLOOKUP(F476,Table_PN_ConduitColor[],2,FALSE)&amp;IF(G476&lt;10,"0"&amp;G476,G476)&amp;VLOOKUP(H476,Table_PN_BoxMaterial[],2,FALSE)&amp;IF(I476&lt;&gt;"",VLOOKUP(I476,Table_PN_MountingKit[],2,FALSE)&amp;IF(OR(J476="Yes"),VLOOKUP(F476,Table_PN_BoxColor[],2,FALSE),"")&amp;VLOOKUP(K476,Table_PN_CircuitBreaker[],2,FALSE),""),"")</f>
        <v/>
      </c>
      <c r="N476" s="65"/>
      <c r="O476" s="65"/>
      <c r="P476" s="65"/>
      <c r="Q476" s="65"/>
      <c r="R476" s="65"/>
      <c r="S476" s="170" t="str">
        <f>IFERROR(VLOOKUP(C476,Table_DevicePN[],2,FALSE),"")</f>
        <v/>
      </c>
      <c r="T476" s="66" t="str">
        <f t="shared" si="232"/>
        <v/>
      </c>
      <c r="U476" s="80"/>
      <c r="V476" s="81" t="str">
        <f t="shared" si="233"/>
        <v/>
      </c>
      <c r="W476" s="65" t="str">
        <f t="shared" si="234"/>
        <v/>
      </c>
      <c r="X476" s="65" t="str">
        <f t="shared" si="235"/>
        <v/>
      </c>
      <c r="Y476" s="82" t="str">
        <f t="shared" si="236"/>
        <v/>
      </c>
      <c r="Z476" s="83" t="str">
        <f t="shared" si="237"/>
        <v/>
      </c>
      <c r="AA476" s="65" t="str">
        <f t="shared" si="238"/>
        <v/>
      </c>
      <c r="AB476" s="65" t="str">
        <f t="shared" si="239"/>
        <v/>
      </c>
      <c r="AC476" s="65" t="str">
        <f t="shared" si="240"/>
        <v/>
      </c>
      <c r="AD476" s="84" t="str">
        <f t="shared" si="241"/>
        <v/>
      </c>
      <c r="AE476" s="85" t="str">
        <f t="shared" si="242"/>
        <v/>
      </c>
      <c r="AF476" s="85" t="str">
        <f t="shared" si="243"/>
        <v/>
      </c>
      <c r="AG476" s="86" t="str">
        <f t="shared" si="244"/>
        <v/>
      </c>
      <c r="AH476" s="87" t="str">
        <f t="shared" si="245"/>
        <v/>
      </c>
      <c r="AI476" s="84" t="str">
        <f t="shared" si="246"/>
        <v/>
      </c>
      <c r="AJ476" s="84" t="str">
        <f t="shared" si="247"/>
        <v/>
      </c>
      <c r="AK476" s="88" t="str">
        <f t="shared" si="248"/>
        <v/>
      </c>
      <c r="AL476" s="65" t="str">
        <f t="shared" si="249"/>
        <v/>
      </c>
      <c r="AM476" s="84" t="str">
        <f t="shared" si="250"/>
        <v/>
      </c>
      <c r="AN476" s="85" t="str">
        <f t="shared" si="251"/>
        <v/>
      </c>
      <c r="AO476" s="85" t="str">
        <f t="shared" si="252"/>
        <v/>
      </c>
      <c r="AP476" s="86" t="str">
        <f t="shared" si="253"/>
        <v/>
      </c>
    </row>
    <row r="477" spans="1:42" s="76" customFormat="1" x14ac:dyDescent="0.25">
      <c r="A477" s="78">
        <f t="shared" si="228"/>
        <v>471</v>
      </c>
      <c r="B477" s="79"/>
      <c r="C477" s="79"/>
      <c r="D477" s="61"/>
      <c r="E477" s="180" t="str">
        <f>_xlfn.IFNA(HLOOKUP(TEXT(C477,"#"),Table_Conduit[#All],2,FALSE),"")</f>
        <v/>
      </c>
      <c r="F477" s="63" t="str">
        <f t="shared" si="229"/>
        <v/>
      </c>
      <c r="G477" s="61"/>
      <c r="H477" s="180" t="str">
        <f>_xlfn.IFNA(IF(HLOOKUP(TEXT(C477,"#"),Table_BoxMaterial[#All],2,FALSE)=0,"",HLOOKUP(TEXT(C477,"#"),Table_BoxMaterial[#All],2,FALSE)),"")</f>
        <v/>
      </c>
      <c r="I477" s="183" t="str">
        <f>_xlfn.IFNA(HLOOKUP(TEXT(C477,"#"),Table_MountingKits[#All],2,FALSE),"")</f>
        <v/>
      </c>
      <c r="J477" s="183" t="str">
        <f>_xlfn.IFNA(HLOOKUP(H477,Table_BoxColors[#All],2,FALSE),"")</f>
        <v/>
      </c>
      <c r="K477" s="61" t="str">
        <f t="shared" si="230"/>
        <v/>
      </c>
      <c r="L477" s="64" t="str">
        <f t="shared" si="231"/>
        <v/>
      </c>
      <c r="M477" s="185" t="str">
        <f>_xlfn.IFNA("E-"&amp;VLOOKUP(C477,Table_PN_DeviceType[],2,TRUE),"")&amp;IF(D477&lt;&gt;"",IF(D477&gt;99,D477,IF(D477&gt;9,"0"&amp;D477,"00"&amp;D477))&amp;VLOOKUP(E477,Table_PN_ConduitSize[],2,FALSE)&amp;VLOOKUP(F477,Table_PN_ConduitColor[],2,FALSE)&amp;IF(G477&lt;10,"0"&amp;G477,G477)&amp;VLOOKUP(H477,Table_PN_BoxMaterial[],2,FALSE)&amp;IF(I477&lt;&gt;"",VLOOKUP(I477,Table_PN_MountingKit[],2,FALSE)&amp;IF(OR(J477="Yes"),VLOOKUP(F477,Table_PN_BoxColor[],2,FALSE),"")&amp;VLOOKUP(K477,Table_PN_CircuitBreaker[],2,FALSE),""),"")</f>
        <v/>
      </c>
      <c r="N477" s="65"/>
      <c r="O477" s="65"/>
      <c r="P477" s="65"/>
      <c r="Q477" s="65"/>
      <c r="R477" s="65"/>
      <c r="S477" s="170" t="str">
        <f>IFERROR(VLOOKUP(C477,Table_DevicePN[],2,FALSE),"")</f>
        <v/>
      </c>
      <c r="T477" s="66" t="str">
        <f t="shared" si="232"/>
        <v/>
      </c>
      <c r="U477" s="80"/>
      <c r="V477" s="81" t="str">
        <f t="shared" si="233"/>
        <v/>
      </c>
      <c r="W477" s="65" t="str">
        <f t="shared" si="234"/>
        <v/>
      </c>
      <c r="X477" s="65" t="str">
        <f t="shared" si="235"/>
        <v/>
      </c>
      <c r="Y477" s="82" t="str">
        <f t="shared" si="236"/>
        <v/>
      </c>
      <c r="Z477" s="83" t="str">
        <f t="shared" si="237"/>
        <v/>
      </c>
      <c r="AA477" s="65" t="str">
        <f t="shared" si="238"/>
        <v/>
      </c>
      <c r="AB477" s="65" t="str">
        <f t="shared" si="239"/>
        <v/>
      </c>
      <c r="AC477" s="65" t="str">
        <f t="shared" si="240"/>
        <v/>
      </c>
      <c r="AD477" s="84" t="str">
        <f t="shared" si="241"/>
        <v/>
      </c>
      <c r="AE477" s="85" t="str">
        <f t="shared" si="242"/>
        <v/>
      </c>
      <c r="AF477" s="85" t="str">
        <f t="shared" si="243"/>
        <v/>
      </c>
      <c r="AG477" s="86" t="str">
        <f t="shared" si="244"/>
        <v/>
      </c>
      <c r="AH477" s="87" t="str">
        <f t="shared" si="245"/>
        <v/>
      </c>
      <c r="AI477" s="84" t="str">
        <f t="shared" si="246"/>
        <v/>
      </c>
      <c r="AJ477" s="84" t="str">
        <f t="shared" si="247"/>
        <v/>
      </c>
      <c r="AK477" s="88" t="str">
        <f t="shared" si="248"/>
        <v/>
      </c>
      <c r="AL477" s="65" t="str">
        <f t="shared" si="249"/>
        <v/>
      </c>
      <c r="AM477" s="84" t="str">
        <f t="shared" si="250"/>
        <v/>
      </c>
      <c r="AN477" s="85" t="str">
        <f t="shared" si="251"/>
        <v/>
      </c>
      <c r="AO477" s="85" t="str">
        <f t="shared" si="252"/>
        <v/>
      </c>
      <c r="AP477" s="86" t="str">
        <f t="shared" si="253"/>
        <v/>
      </c>
    </row>
    <row r="478" spans="1:42" s="76" customFormat="1" x14ac:dyDescent="0.25">
      <c r="A478" s="78">
        <f t="shared" si="228"/>
        <v>472</v>
      </c>
      <c r="B478" s="79"/>
      <c r="C478" s="79"/>
      <c r="D478" s="61"/>
      <c r="E478" s="180" t="str">
        <f>_xlfn.IFNA(HLOOKUP(TEXT(C478,"#"),Table_Conduit[#All],2,FALSE),"")</f>
        <v/>
      </c>
      <c r="F478" s="63" t="str">
        <f t="shared" si="229"/>
        <v/>
      </c>
      <c r="G478" s="61"/>
      <c r="H478" s="180" t="str">
        <f>_xlfn.IFNA(IF(HLOOKUP(TEXT(C478,"#"),Table_BoxMaterial[#All],2,FALSE)=0,"",HLOOKUP(TEXT(C478,"#"),Table_BoxMaterial[#All],2,FALSE)),"")</f>
        <v/>
      </c>
      <c r="I478" s="183" t="str">
        <f>_xlfn.IFNA(HLOOKUP(TEXT(C478,"#"),Table_MountingKits[#All],2,FALSE),"")</f>
        <v/>
      </c>
      <c r="J478" s="183" t="str">
        <f>_xlfn.IFNA(HLOOKUP(H478,Table_BoxColors[#All],2,FALSE),"")</f>
        <v/>
      </c>
      <c r="K478" s="61" t="str">
        <f t="shared" si="230"/>
        <v/>
      </c>
      <c r="L478" s="64" t="str">
        <f t="shared" si="231"/>
        <v/>
      </c>
      <c r="M478" s="185" t="str">
        <f>_xlfn.IFNA("E-"&amp;VLOOKUP(C478,Table_PN_DeviceType[],2,TRUE),"")&amp;IF(D478&lt;&gt;"",IF(D478&gt;99,D478,IF(D478&gt;9,"0"&amp;D478,"00"&amp;D478))&amp;VLOOKUP(E478,Table_PN_ConduitSize[],2,FALSE)&amp;VLOOKUP(F478,Table_PN_ConduitColor[],2,FALSE)&amp;IF(G478&lt;10,"0"&amp;G478,G478)&amp;VLOOKUP(H478,Table_PN_BoxMaterial[],2,FALSE)&amp;IF(I478&lt;&gt;"",VLOOKUP(I478,Table_PN_MountingKit[],2,FALSE)&amp;IF(OR(J478="Yes"),VLOOKUP(F478,Table_PN_BoxColor[],2,FALSE),"")&amp;VLOOKUP(K478,Table_PN_CircuitBreaker[],2,FALSE),""),"")</f>
        <v/>
      </c>
      <c r="N478" s="65"/>
      <c r="O478" s="65"/>
      <c r="P478" s="65"/>
      <c r="Q478" s="65"/>
      <c r="R478" s="65"/>
      <c r="S478" s="170" t="str">
        <f>IFERROR(VLOOKUP(C478,Table_DevicePN[],2,FALSE),"")</f>
        <v/>
      </c>
      <c r="T478" s="66" t="str">
        <f t="shared" si="232"/>
        <v/>
      </c>
      <c r="U478" s="80"/>
      <c r="V478" s="81" t="str">
        <f t="shared" si="233"/>
        <v/>
      </c>
      <c r="W478" s="65" t="str">
        <f t="shared" si="234"/>
        <v/>
      </c>
      <c r="X478" s="65" t="str">
        <f t="shared" si="235"/>
        <v/>
      </c>
      <c r="Y478" s="82" t="str">
        <f t="shared" si="236"/>
        <v/>
      </c>
      <c r="Z478" s="83" t="str">
        <f t="shared" si="237"/>
        <v/>
      </c>
      <c r="AA478" s="65" t="str">
        <f t="shared" si="238"/>
        <v/>
      </c>
      <c r="AB478" s="65" t="str">
        <f t="shared" si="239"/>
        <v/>
      </c>
      <c r="AC478" s="65" t="str">
        <f t="shared" si="240"/>
        <v/>
      </c>
      <c r="AD478" s="84" t="str">
        <f t="shared" si="241"/>
        <v/>
      </c>
      <c r="AE478" s="85" t="str">
        <f t="shared" si="242"/>
        <v/>
      </c>
      <c r="AF478" s="85" t="str">
        <f t="shared" si="243"/>
        <v/>
      </c>
      <c r="AG478" s="86" t="str">
        <f t="shared" si="244"/>
        <v/>
      </c>
      <c r="AH478" s="87" t="str">
        <f t="shared" si="245"/>
        <v/>
      </c>
      <c r="AI478" s="84" t="str">
        <f t="shared" si="246"/>
        <v/>
      </c>
      <c r="AJ478" s="84" t="str">
        <f t="shared" si="247"/>
        <v/>
      </c>
      <c r="AK478" s="88" t="str">
        <f t="shared" si="248"/>
        <v/>
      </c>
      <c r="AL478" s="65" t="str">
        <f t="shared" si="249"/>
        <v/>
      </c>
      <c r="AM478" s="84" t="str">
        <f t="shared" si="250"/>
        <v/>
      </c>
      <c r="AN478" s="85" t="str">
        <f t="shared" si="251"/>
        <v/>
      </c>
      <c r="AO478" s="85" t="str">
        <f t="shared" si="252"/>
        <v/>
      </c>
      <c r="AP478" s="86" t="str">
        <f t="shared" si="253"/>
        <v/>
      </c>
    </row>
    <row r="479" spans="1:42" s="76" customFormat="1" x14ac:dyDescent="0.25">
      <c r="A479" s="78">
        <f t="shared" si="228"/>
        <v>473</v>
      </c>
      <c r="B479" s="79"/>
      <c r="C479" s="79"/>
      <c r="D479" s="61"/>
      <c r="E479" s="180" t="str">
        <f>_xlfn.IFNA(HLOOKUP(TEXT(C479,"#"),Table_Conduit[#All],2,FALSE),"")</f>
        <v/>
      </c>
      <c r="F479" s="63" t="str">
        <f t="shared" si="229"/>
        <v/>
      </c>
      <c r="G479" s="61"/>
      <c r="H479" s="180" t="str">
        <f>_xlfn.IFNA(IF(HLOOKUP(TEXT(C479,"#"),Table_BoxMaterial[#All],2,FALSE)=0,"",HLOOKUP(TEXT(C479,"#"),Table_BoxMaterial[#All],2,FALSE)),"")</f>
        <v/>
      </c>
      <c r="I479" s="183" t="str">
        <f>_xlfn.IFNA(HLOOKUP(TEXT(C479,"#"),Table_MountingKits[#All],2,FALSE),"")</f>
        <v/>
      </c>
      <c r="J479" s="183" t="str">
        <f>_xlfn.IFNA(HLOOKUP(H479,Table_BoxColors[#All],2,FALSE),"")</f>
        <v/>
      </c>
      <c r="K479" s="61" t="str">
        <f t="shared" si="230"/>
        <v/>
      </c>
      <c r="L479" s="64" t="str">
        <f t="shared" si="231"/>
        <v/>
      </c>
      <c r="M479" s="185" t="str">
        <f>_xlfn.IFNA("E-"&amp;VLOOKUP(C479,Table_PN_DeviceType[],2,TRUE),"")&amp;IF(D479&lt;&gt;"",IF(D479&gt;99,D479,IF(D479&gt;9,"0"&amp;D479,"00"&amp;D479))&amp;VLOOKUP(E479,Table_PN_ConduitSize[],2,FALSE)&amp;VLOOKUP(F479,Table_PN_ConduitColor[],2,FALSE)&amp;IF(G479&lt;10,"0"&amp;G479,G479)&amp;VLOOKUP(H479,Table_PN_BoxMaterial[],2,FALSE)&amp;IF(I479&lt;&gt;"",VLOOKUP(I479,Table_PN_MountingKit[],2,FALSE)&amp;IF(OR(J479="Yes"),VLOOKUP(F479,Table_PN_BoxColor[],2,FALSE),"")&amp;VLOOKUP(K479,Table_PN_CircuitBreaker[],2,FALSE),""),"")</f>
        <v/>
      </c>
      <c r="N479" s="65"/>
      <c r="O479" s="65"/>
      <c r="P479" s="65"/>
      <c r="Q479" s="65"/>
      <c r="R479" s="65"/>
      <c r="S479" s="170" t="str">
        <f>IFERROR(VLOOKUP(C479,Table_DevicePN[],2,FALSE),"")</f>
        <v/>
      </c>
      <c r="T479" s="66" t="str">
        <f t="shared" si="232"/>
        <v/>
      </c>
      <c r="U479" s="80"/>
      <c r="V479" s="81" t="str">
        <f t="shared" si="233"/>
        <v/>
      </c>
      <c r="W479" s="65" t="str">
        <f t="shared" si="234"/>
        <v/>
      </c>
      <c r="X479" s="65" t="str">
        <f t="shared" si="235"/>
        <v/>
      </c>
      <c r="Y479" s="82" t="str">
        <f t="shared" si="236"/>
        <v/>
      </c>
      <c r="Z479" s="83" t="str">
        <f t="shared" si="237"/>
        <v/>
      </c>
      <c r="AA479" s="65" t="str">
        <f t="shared" si="238"/>
        <v/>
      </c>
      <c r="AB479" s="65" t="str">
        <f t="shared" si="239"/>
        <v/>
      </c>
      <c r="AC479" s="65" t="str">
        <f t="shared" si="240"/>
        <v/>
      </c>
      <c r="AD479" s="84" t="str">
        <f t="shared" si="241"/>
        <v/>
      </c>
      <c r="AE479" s="85" t="str">
        <f t="shared" si="242"/>
        <v/>
      </c>
      <c r="AF479" s="85" t="str">
        <f t="shared" si="243"/>
        <v/>
      </c>
      <c r="AG479" s="86" t="str">
        <f t="shared" si="244"/>
        <v/>
      </c>
      <c r="AH479" s="87" t="str">
        <f t="shared" si="245"/>
        <v/>
      </c>
      <c r="AI479" s="84" t="str">
        <f t="shared" si="246"/>
        <v/>
      </c>
      <c r="AJ479" s="84" t="str">
        <f t="shared" si="247"/>
        <v/>
      </c>
      <c r="AK479" s="88" t="str">
        <f t="shared" si="248"/>
        <v/>
      </c>
      <c r="AL479" s="65" t="str">
        <f t="shared" si="249"/>
        <v/>
      </c>
      <c r="AM479" s="84" t="str">
        <f t="shared" si="250"/>
        <v/>
      </c>
      <c r="AN479" s="85" t="str">
        <f t="shared" si="251"/>
        <v/>
      </c>
      <c r="AO479" s="85" t="str">
        <f t="shared" si="252"/>
        <v/>
      </c>
      <c r="AP479" s="86" t="str">
        <f t="shared" si="253"/>
        <v/>
      </c>
    </row>
    <row r="480" spans="1:42" s="76" customFormat="1" x14ac:dyDescent="0.25">
      <c r="A480" s="78">
        <f t="shared" si="228"/>
        <v>474</v>
      </c>
      <c r="B480" s="79"/>
      <c r="C480" s="79"/>
      <c r="D480" s="61"/>
      <c r="E480" s="180" t="str">
        <f>_xlfn.IFNA(HLOOKUP(TEXT(C480,"#"),Table_Conduit[#All],2,FALSE),"")</f>
        <v/>
      </c>
      <c r="F480" s="63" t="str">
        <f t="shared" si="229"/>
        <v/>
      </c>
      <c r="G480" s="61"/>
      <c r="H480" s="180" t="str">
        <f>_xlfn.IFNA(IF(HLOOKUP(TEXT(C480,"#"),Table_BoxMaterial[#All],2,FALSE)=0,"",HLOOKUP(TEXT(C480,"#"),Table_BoxMaterial[#All],2,FALSE)),"")</f>
        <v/>
      </c>
      <c r="I480" s="183" t="str">
        <f>_xlfn.IFNA(HLOOKUP(TEXT(C480,"#"),Table_MountingKits[#All],2,FALSE),"")</f>
        <v/>
      </c>
      <c r="J480" s="183" t="str">
        <f>_xlfn.IFNA(HLOOKUP(H480,Table_BoxColors[#All],2,FALSE),"")</f>
        <v/>
      </c>
      <c r="K480" s="61" t="str">
        <f t="shared" si="230"/>
        <v/>
      </c>
      <c r="L480" s="64" t="str">
        <f t="shared" si="231"/>
        <v/>
      </c>
      <c r="M480" s="185" t="str">
        <f>_xlfn.IFNA("E-"&amp;VLOOKUP(C480,Table_PN_DeviceType[],2,TRUE),"")&amp;IF(D480&lt;&gt;"",IF(D480&gt;99,D480,IF(D480&gt;9,"0"&amp;D480,"00"&amp;D480))&amp;VLOOKUP(E480,Table_PN_ConduitSize[],2,FALSE)&amp;VLOOKUP(F480,Table_PN_ConduitColor[],2,FALSE)&amp;IF(G480&lt;10,"0"&amp;G480,G480)&amp;VLOOKUP(H480,Table_PN_BoxMaterial[],2,FALSE)&amp;IF(I480&lt;&gt;"",VLOOKUP(I480,Table_PN_MountingKit[],2,FALSE)&amp;IF(OR(J480="Yes"),VLOOKUP(F480,Table_PN_BoxColor[],2,FALSE),"")&amp;VLOOKUP(K480,Table_PN_CircuitBreaker[],2,FALSE),""),"")</f>
        <v/>
      </c>
      <c r="N480" s="65"/>
      <c r="O480" s="65"/>
      <c r="P480" s="65"/>
      <c r="Q480" s="65"/>
      <c r="R480" s="65"/>
      <c r="S480" s="170" t="str">
        <f>IFERROR(VLOOKUP(C480,Table_DevicePN[],2,FALSE),"")</f>
        <v/>
      </c>
      <c r="T480" s="66" t="str">
        <f t="shared" si="232"/>
        <v/>
      </c>
      <c r="U480" s="80"/>
      <c r="V480" s="81" t="str">
        <f t="shared" si="233"/>
        <v/>
      </c>
      <c r="W480" s="65" t="str">
        <f t="shared" si="234"/>
        <v/>
      </c>
      <c r="X480" s="65" t="str">
        <f t="shared" si="235"/>
        <v/>
      </c>
      <c r="Y480" s="82" t="str">
        <f t="shared" si="236"/>
        <v/>
      </c>
      <c r="Z480" s="83" t="str">
        <f t="shared" si="237"/>
        <v/>
      </c>
      <c r="AA480" s="65" t="str">
        <f t="shared" si="238"/>
        <v/>
      </c>
      <c r="AB480" s="65" t="str">
        <f t="shared" si="239"/>
        <v/>
      </c>
      <c r="AC480" s="65" t="str">
        <f t="shared" si="240"/>
        <v/>
      </c>
      <c r="AD480" s="84" t="str">
        <f t="shared" si="241"/>
        <v/>
      </c>
      <c r="AE480" s="85" t="str">
        <f t="shared" si="242"/>
        <v/>
      </c>
      <c r="AF480" s="85" t="str">
        <f t="shared" si="243"/>
        <v/>
      </c>
      <c r="AG480" s="86" t="str">
        <f t="shared" si="244"/>
        <v/>
      </c>
      <c r="AH480" s="87" t="str">
        <f t="shared" si="245"/>
        <v/>
      </c>
      <c r="AI480" s="84" t="str">
        <f t="shared" si="246"/>
        <v/>
      </c>
      <c r="AJ480" s="84" t="str">
        <f t="shared" si="247"/>
        <v/>
      </c>
      <c r="AK480" s="88" t="str">
        <f t="shared" si="248"/>
        <v/>
      </c>
      <c r="AL480" s="65" t="str">
        <f t="shared" si="249"/>
        <v/>
      </c>
      <c r="AM480" s="84" t="str">
        <f t="shared" si="250"/>
        <v/>
      </c>
      <c r="AN480" s="85" t="str">
        <f t="shared" si="251"/>
        <v/>
      </c>
      <c r="AO480" s="85" t="str">
        <f t="shared" si="252"/>
        <v/>
      </c>
      <c r="AP480" s="86" t="str">
        <f t="shared" si="253"/>
        <v/>
      </c>
    </row>
    <row r="481" spans="1:42" s="76" customFormat="1" x14ac:dyDescent="0.25">
      <c r="A481" s="78">
        <f t="shared" si="228"/>
        <v>475</v>
      </c>
      <c r="B481" s="79"/>
      <c r="C481" s="79"/>
      <c r="D481" s="61"/>
      <c r="E481" s="180" t="str">
        <f>_xlfn.IFNA(HLOOKUP(TEXT(C481,"#"),Table_Conduit[#All],2,FALSE),"")</f>
        <v/>
      </c>
      <c r="F481" s="63" t="str">
        <f t="shared" si="229"/>
        <v/>
      </c>
      <c r="G481" s="61"/>
      <c r="H481" s="180" t="str">
        <f>_xlfn.IFNA(IF(HLOOKUP(TEXT(C481,"#"),Table_BoxMaterial[#All],2,FALSE)=0,"",HLOOKUP(TEXT(C481,"#"),Table_BoxMaterial[#All],2,FALSE)),"")</f>
        <v/>
      </c>
      <c r="I481" s="183" t="str">
        <f>_xlfn.IFNA(HLOOKUP(TEXT(C481,"#"),Table_MountingKits[#All],2,FALSE),"")</f>
        <v/>
      </c>
      <c r="J481" s="183" t="str">
        <f>_xlfn.IFNA(HLOOKUP(H481,Table_BoxColors[#All],2,FALSE),"")</f>
        <v/>
      </c>
      <c r="K481" s="61" t="str">
        <f t="shared" si="230"/>
        <v/>
      </c>
      <c r="L481" s="64" t="str">
        <f t="shared" si="231"/>
        <v/>
      </c>
      <c r="M481" s="185" t="str">
        <f>_xlfn.IFNA("E-"&amp;VLOOKUP(C481,Table_PN_DeviceType[],2,TRUE),"")&amp;IF(D481&lt;&gt;"",IF(D481&gt;99,D481,IF(D481&gt;9,"0"&amp;D481,"00"&amp;D481))&amp;VLOOKUP(E481,Table_PN_ConduitSize[],2,FALSE)&amp;VLOOKUP(F481,Table_PN_ConduitColor[],2,FALSE)&amp;IF(G481&lt;10,"0"&amp;G481,G481)&amp;VLOOKUP(H481,Table_PN_BoxMaterial[],2,FALSE)&amp;IF(I481&lt;&gt;"",VLOOKUP(I481,Table_PN_MountingKit[],2,FALSE)&amp;IF(OR(J481="Yes"),VLOOKUP(F481,Table_PN_BoxColor[],2,FALSE),"")&amp;VLOOKUP(K481,Table_PN_CircuitBreaker[],2,FALSE),""),"")</f>
        <v/>
      </c>
      <c r="N481" s="65"/>
      <c r="O481" s="65"/>
      <c r="P481" s="65"/>
      <c r="Q481" s="65"/>
      <c r="R481" s="65"/>
      <c r="S481" s="170" t="str">
        <f>IFERROR(VLOOKUP(C481,Table_DevicePN[],2,FALSE),"")</f>
        <v/>
      </c>
      <c r="T481" s="66" t="str">
        <f t="shared" si="232"/>
        <v/>
      </c>
      <c r="U481" s="80"/>
      <c r="V481" s="81" t="str">
        <f t="shared" si="233"/>
        <v/>
      </c>
      <c r="W481" s="65" t="str">
        <f t="shared" si="234"/>
        <v/>
      </c>
      <c r="X481" s="65" t="str">
        <f t="shared" si="235"/>
        <v/>
      </c>
      <c r="Y481" s="82" t="str">
        <f t="shared" si="236"/>
        <v/>
      </c>
      <c r="Z481" s="83" t="str">
        <f t="shared" si="237"/>
        <v/>
      </c>
      <c r="AA481" s="65" t="str">
        <f t="shared" si="238"/>
        <v/>
      </c>
      <c r="AB481" s="65" t="str">
        <f t="shared" si="239"/>
        <v/>
      </c>
      <c r="AC481" s="65" t="str">
        <f t="shared" si="240"/>
        <v/>
      </c>
      <c r="AD481" s="84" t="str">
        <f t="shared" si="241"/>
        <v/>
      </c>
      <c r="AE481" s="85" t="str">
        <f t="shared" si="242"/>
        <v/>
      </c>
      <c r="AF481" s="85" t="str">
        <f t="shared" si="243"/>
        <v/>
      </c>
      <c r="AG481" s="86" t="str">
        <f t="shared" si="244"/>
        <v/>
      </c>
      <c r="AH481" s="87" t="str">
        <f t="shared" si="245"/>
        <v/>
      </c>
      <c r="AI481" s="84" t="str">
        <f t="shared" si="246"/>
        <v/>
      </c>
      <c r="AJ481" s="84" t="str">
        <f t="shared" si="247"/>
        <v/>
      </c>
      <c r="AK481" s="88" t="str">
        <f t="shared" si="248"/>
        <v/>
      </c>
      <c r="AL481" s="65" t="str">
        <f t="shared" si="249"/>
        <v/>
      </c>
      <c r="AM481" s="84" t="str">
        <f t="shared" si="250"/>
        <v/>
      </c>
      <c r="AN481" s="85" t="str">
        <f t="shared" si="251"/>
        <v/>
      </c>
      <c r="AO481" s="85" t="str">
        <f t="shared" si="252"/>
        <v/>
      </c>
      <c r="AP481" s="86" t="str">
        <f t="shared" si="253"/>
        <v/>
      </c>
    </row>
    <row r="482" spans="1:42" s="76" customFormat="1" x14ac:dyDescent="0.25">
      <c r="A482" s="78">
        <f t="shared" si="228"/>
        <v>476</v>
      </c>
      <c r="B482" s="79"/>
      <c r="C482" s="79"/>
      <c r="D482" s="61"/>
      <c r="E482" s="180" t="str">
        <f>_xlfn.IFNA(HLOOKUP(TEXT(C482,"#"),Table_Conduit[#All],2,FALSE),"")</f>
        <v/>
      </c>
      <c r="F482" s="63" t="str">
        <f t="shared" si="229"/>
        <v/>
      </c>
      <c r="G482" s="61"/>
      <c r="H482" s="180" t="str">
        <f>_xlfn.IFNA(IF(HLOOKUP(TEXT(C482,"#"),Table_BoxMaterial[#All],2,FALSE)=0,"",HLOOKUP(TEXT(C482,"#"),Table_BoxMaterial[#All],2,FALSE)),"")</f>
        <v/>
      </c>
      <c r="I482" s="183" t="str">
        <f>_xlfn.IFNA(HLOOKUP(TEXT(C482,"#"),Table_MountingKits[#All],2,FALSE),"")</f>
        <v/>
      </c>
      <c r="J482" s="183" t="str">
        <f>_xlfn.IFNA(HLOOKUP(H482,Table_BoxColors[#All],2,FALSE),"")</f>
        <v/>
      </c>
      <c r="K482" s="61" t="str">
        <f t="shared" si="230"/>
        <v/>
      </c>
      <c r="L482" s="64" t="str">
        <f t="shared" si="231"/>
        <v/>
      </c>
      <c r="M482" s="185" t="str">
        <f>_xlfn.IFNA("E-"&amp;VLOOKUP(C482,Table_PN_DeviceType[],2,TRUE),"")&amp;IF(D482&lt;&gt;"",IF(D482&gt;99,D482,IF(D482&gt;9,"0"&amp;D482,"00"&amp;D482))&amp;VLOOKUP(E482,Table_PN_ConduitSize[],2,FALSE)&amp;VLOOKUP(F482,Table_PN_ConduitColor[],2,FALSE)&amp;IF(G482&lt;10,"0"&amp;G482,G482)&amp;VLOOKUP(H482,Table_PN_BoxMaterial[],2,FALSE)&amp;IF(I482&lt;&gt;"",VLOOKUP(I482,Table_PN_MountingKit[],2,FALSE)&amp;IF(OR(J482="Yes"),VLOOKUP(F482,Table_PN_BoxColor[],2,FALSE),"")&amp;VLOOKUP(K482,Table_PN_CircuitBreaker[],2,FALSE),""),"")</f>
        <v/>
      </c>
      <c r="N482" s="65"/>
      <c r="O482" s="65"/>
      <c r="P482" s="65"/>
      <c r="Q482" s="65"/>
      <c r="R482" s="65"/>
      <c r="S482" s="170" t="str">
        <f>IFERROR(VLOOKUP(C482,Table_DevicePN[],2,FALSE),"")</f>
        <v/>
      </c>
      <c r="T482" s="66" t="str">
        <f t="shared" si="232"/>
        <v/>
      </c>
      <c r="U482" s="80"/>
      <c r="V482" s="81" t="str">
        <f t="shared" si="233"/>
        <v/>
      </c>
      <c r="W482" s="65" t="str">
        <f t="shared" si="234"/>
        <v/>
      </c>
      <c r="X482" s="65" t="str">
        <f t="shared" si="235"/>
        <v/>
      </c>
      <c r="Y482" s="82" t="str">
        <f t="shared" si="236"/>
        <v/>
      </c>
      <c r="Z482" s="83" t="str">
        <f t="shared" si="237"/>
        <v/>
      </c>
      <c r="AA482" s="65" t="str">
        <f t="shared" si="238"/>
        <v/>
      </c>
      <c r="AB482" s="65" t="str">
        <f t="shared" si="239"/>
        <v/>
      </c>
      <c r="AC482" s="65" t="str">
        <f t="shared" si="240"/>
        <v/>
      </c>
      <c r="AD482" s="84" t="str">
        <f t="shared" si="241"/>
        <v/>
      </c>
      <c r="AE482" s="85" t="str">
        <f t="shared" si="242"/>
        <v/>
      </c>
      <c r="AF482" s="85" t="str">
        <f t="shared" si="243"/>
        <v/>
      </c>
      <c r="AG482" s="86" t="str">
        <f t="shared" si="244"/>
        <v/>
      </c>
      <c r="AH482" s="87" t="str">
        <f t="shared" si="245"/>
        <v/>
      </c>
      <c r="AI482" s="84" t="str">
        <f t="shared" si="246"/>
        <v/>
      </c>
      <c r="AJ482" s="84" t="str">
        <f t="shared" si="247"/>
        <v/>
      </c>
      <c r="AK482" s="88" t="str">
        <f t="shared" si="248"/>
        <v/>
      </c>
      <c r="AL482" s="65" t="str">
        <f t="shared" si="249"/>
        <v/>
      </c>
      <c r="AM482" s="84" t="str">
        <f t="shared" si="250"/>
        <v/>
      </c>
      <c r="AN482" s="85" t="str">
        <f t="shared" si="251"/>
        <v/>
      </c>
      <c r="AO482" s="85" t="str">
        <f t="shared" si="252"/>
        <v/>
      </c>
      <c r="AP482" s="86" t="str">
        <f t="shared" si="253"/>
        <v/>
      </c>
    </row>
    <row r="483" spans="1:42" s="76" customFormat="1" x14ac:dyDescent="0.25">
      <c r="A483" s="78">
        <f t="shared" si="228"/>
        <v>477</v>
      </c>
      <c r="B483" s="79"/>
      <c r="C483" s="79"/>
      <c r="D483" s="61"/>
      <c r="E483" s="180" t="str">
        <f>_xlfn.IFNA(HLOOKUP(TEXT(C483,"#"),Table_Conduit[#All],2,FALSE),"")</f>
        <v/>
      </c>
      <c r="F483" s="63" t="str">
        <f t="shared" si="229"/>
        <v/>
      </c>
      <c r="G483" s="61"/>
      <c r="H483" s="180" t="str">
        <f>_xlfn.IFNA(IF(HLOOKUP(TEXT(C483,"#"),Table_BoxMaterial[#All],2,FALSE)=0,"",HLOOKUP(TEXT(C483,"#"),Table_BoxMaterial[#All],2,FALSE)),"")</f>
        <v/>
      </c>
      <c r="I483" s="183" t="str">
        <f>_xlfn.IFNA(HLOOKUP(TEXT(C483,"#"),Table_MountingKits[#All],2,FALSE),"")</f>
        <v/>
      </c>
      <c r="J483" s="183" t="str">
        <f>_xlfn.IFNA(HLOOKUP(H483,Table_BoxColors[#All],2,FALSE),"")</f>
        <v/>
      </c>
      <c r="K483" s="61" t="str">
        <f t="shared" si="230"/>
        <v/>
      </c>
      <c r="L483" s="64" t="str">
        <f t="shared" si="231"/>
        <v/>
      </c>
      <c r="M483" s="185" t="str">
        <f>_xlfn.IFNA("E-"&amp;VLOOKUP(C483,Table_PN_DeviceType[],2,TRUE),"")&amp;IF(D483&lt;&gt;"",IF(D483&gt;99,D483,IF(D483&gt;9,"0"&amp;D483,"00"&amp;D483))&amp;VLOOKUP(E483,Table_PN_ConduitSize[],2,FALSE)&amp;VLOOKUP(F483,Table_PN_ConduitColor[],2,FALSE)&amp;IF(G483&lt;10,"0"&amp;G483,G483)&amp;VLOOKUP(H483,Table_PN_BoxMaterial[],2,FALSE)&amp;IF(I483&lt;&gt;"",VLOOKUP(I483,Table_PN_MountingKit[],2,FALSE)&amp;IF(OR(J483="Yes"),VLOOKUP(F483,Table_PN_BoxColor[],2,FALSE),"")&amp;VLOOKUP(K483,Table_PN_CircuitBreaker[],2,FALSE),""),"")</f>
        <v/>
      </c>
      <c r="N483" s="65"/>
      <c r="O483" s="65"/>
      <c r="P483" s="65"/>
      <c r="Q483" s="65"/>
      <c r="R483" s="65"/>
      <c r="S483" s="170" t="str">
        <f>IFERROR(VLOOKUP(C483,Table_DevicePN[],2,FALSE),"")</f>
        <v/>
      </c>
      <c r="T483" s="66" t="str">
        <f t="shared" si="232"/>
        <v/>
      </c>
      <c r="U483" s="80"/>
      <c r="V483" s="81" t="str">
        <f t="shared" si="233"/>
        <v/>
      </c>
      <c r="W483" s="65" t="str">
        <f t="shared" si="234"/>
        <v/>
      </c>
      <c r="X483" s="65" t="str">
        <f t="shared" si="235"/>
        <v/>
      </c>
      <c r="Y483" s="82" t="str">
        <f t="shared" si="236"/>
        <v/>
      </c>
      <c r="Z483" s="83" t="str">
        <f t="shared" si="237"/>
        <v/>
      </c>
      <c r="AA483" s="65" t="str">
        <f t="shared" si="238"/>
        <v/>
      </c>
      <c r="AB483" s="65" t="str">
        <f t="shared" si="239"/>
        <v/>
      </c>
      <c r="AC483" s="65" t="str">
        <f t="shared" si="240"/>
        <v/>
      </c>
      <c r="AD483" s="84" t="str">
        <f t="shared" si="241"/>
        <v/>
      </c>
      <c r="AE483" s="85" t="str">
        <f t="shared" si="242"/>
        <v/>
      </c>
      <c r="AF483" s="85" t="str">
        <f t="shared" si="243"/>
        <v/>
      </c>
      <c r="AG483" s="86" t="str">
        <f t="shared" si="244"/>
        <v/>
      </c>
      <c r="AH483" s="87" t="str">
        <f t="shared" si="245"/>
        <v/>
      </c>
      <c r="AI483" s="84" t="str">
        <f t="shared" si="246"/>
        <v/>
      </c>
      <c r="AJ483" s="84" t="str">
        <f t="shared" si="247"/>
        <v/>
      </c>
      <c r="AK483" s="88" t="str">
        <f t="shared" si="248"/>
        <v/>
      </c>
      <c r="AL483" s="65" t="str">
        <f t="shared" si="249"/>
        <v/>
      </c>
      <c r="AM483" s="84" t="str">
        <f t="shared" si="250"/>
        <v/>
      </c>
      <c r="AN483" s="85" t="str">
        <f t="shared" si="251"/>
        <v/>
      </c>
      <c r="AO483" s="85" t="str">
        <f t="shared" si="252"/>
        <v/>
      </c>
      <c r="AP483" s="86" t="str">
        <f t="shared" si="253"/>
        <v/>
      </c>
    </row>
    <row r="484" spans="1:42" s="76" customFormat="1" x14ac:dyDescent="0.25">
      <c r="A484" s="78">
        <f t="shared" si="228"/>
        <v>478</v>
      </c>
      <c r="B484" s="79"/>
      <c r="C484" s="79"/>
      <c r="D484" s="61"/>
      <c r="E484" s="180" t="str">
        <f>_xlfn.IFNA(HLOOKUP(TEXT(C484,"#"),Table_Conduit[#All],2,FALSE),"")</f>
        <v/>
      </c>
      <c r="F484" s="63" t="str">
        <f t="shared" si="229"/>
        <v/>
      </c>
      <c r="G484" s="61"/>
      <c r="H484" s="180" t="str">
        <f>_xlfn.IFNA(IF(HLOOKUP(TEXT(C484,"#"),Table_BoxMaterial[#All],2,FALSE)=0,"",HLOOKUP(TEXT(C484,"#"),Table_BoxMaterial[#All],2,FALSE)),"")</f>
        <v/>
      </c>
      <c r="I484" s="183" t="str">
        <f>_xlfn.IFNA(HLOOKUP(TEXT(C484,"#"),Table_MountingKits[#All],2,FALSE),"")</f>
        <v/>
      </c>
      <c r="J484" s="183" t="str">
        <f>_xlfn.IFNA(HLOOKUP(H484,Table_BoxColors[#All],2,FALSE),"")</f>
        <v/>
      </c>
      <c r="K484" s="61" t="str">
        <f t="shared" si="230"/>
        <v/>
      </c>
      <c r="L484" s="64" t="str">
        <f t="shared" si="231"/>
        <v/>
      </c>
      <c r="M484" s="185" t="str">
        <f>_xlfn.IFNA("E-"&amp;VLOOKUP(C484,Table_PN_DeviceType[],2,TRUE),"")&amp;IF(D484&lt;&gt;"",IF(D484&gt;99,D484,IF(D484&gt;9,"0"&amp;D484,"00"&amp;D484))&amp;VLOOKUP(E484,Table_PN_ConduitSize[],2,FALSE)&amp;VLOOKUP(F484,Table_PN_ConduitColor[],2,FALSE)&amp;IF(G484&lt;10,"0"&amp;G484,G484)&amp;VLOOKUP(H484,Table_PN_BoxMaterial[],2,FALSE)&amp;IF(I484&lt;&gt;"",VLOOKUP(I484,Table_PN_MountingKit[],2,FALSE)&amp;IF(OR(J484="Yes"),VLOOKUP(F484,Table_PN_BoxColor[],2,FALSE),"")&amp;VLOOKUP(K484,Table_PN_CircuitBreaker[],2,FALSE),""),"")</f>
        <v/>
      </c>
      <c r="N484" s="65"/>
      <c r="O484" s="65"/>
      <c r="P484" s="65"/>
      <c r="Q484" s="65"/>
      <c r="R484" s="65"/>
      <c r="S484" s="170" t="str">
        <f>IFERROR(VLOOKUP(C484,Table_DevicePN[],2,FALSE),"")</f>
        <v/>
      </c>
      <c r="T484" s="66" t="str">
        <f t="shared" si="232"/>
        <v/>
      </c>
      <c r="U484" s="80"/>
      <c r="V484" s="81" t="str">
        <f t="shared" si="233"/>
        <v/>
      </c>
      <c r="W484" s="65" t="str">
        <f t="shared" si="234"/>
        <v/>
      </c>
      <c r="X484" s="65" t="str">
        <f t="shared" si="235"/>
        <v/>
      </c>
      <c r="Y484" s="82" t="str">
        <f t="shared" si="236"/>
        <v/>
      </c>
      <c r="Z484" s="83" t="str">
        <f t="shared" si="237"/>
        <v/>
      </c>
      <c r="AA484" s="65" t="str">
        <f t="shared" si="238"/>
        <v/>
      </c>
      <c r="AB484" s="65" t="str">
        <f t="shared" si="239"/>
        <v/>
      </c>
      <c r="AC484" s="65" t="str">
        <f t="shared" si="240"/>
        <v/>
      </c>
      <c r="AD484" s="84" t="str">
        <f t="shared" si="241"/>
        <v/>
      </c>
      <c r="AE484" s="85" t="str">
        <f t="shared" si="242"/>
        <v/>
      </c>
      <c r="AF484" s="85" t="str">
        <f t="shared" si="243"/>
        <v/>
      </c>
      <c r="AG484" s="86" t="str">
        <f t="shared" si="244"/>
        <v/>
      </c>
      <c r="AH484" s="87" t="str">
        <f t="shared" si="245"/>
        <v/>
      </c>
      <c r="AI484" s="84" t="str">
        <f t="shared" si="246"/>
        <v/>
      </c>
      <c r="AJ484" s="84" t="str">
        <f t="shared" si="247"/>
        <v/>
      </c>
      <c r="AK484" s="88" t="str">
        <f t="shared" si="248"/>
        <v/>
      </c>
      <c r="AL484" s="65" t="str">
        <f t="shared" si="249"/>
        <v/>
      </c>
      <c r="AM484" s="84" t="str">
        <f t="shared" si="250"/>
        <v/>
      </c>
      <c r="AN484" s="85" t="str">
        <f t="shared" si="251"/>
        <v/>
      </c>
      <c r="AO484" s="85" t="str">
        <f t="shared" si="252"/>
        <v/>
      </c>
      <c r="AP484" s="86" t="str">
        <f t="shared" si="253"/>
        <v/>
      </c>
    </row>
    <row r="485" spans="1:42" s="76" customFormat="1" x14ac:dyDescent="0.25">
      <c r="A485" s="78">
        <f t="shared" si="228"/>
        <v>479</v>
      </c>
      <c r="B485" s="79"/>
      <c r="C485" s="79"/>
      <c r="D485" s="61"/>
      <c r="E485" s="180" t="str">
        <f>_xlfn.IFNA(HLOOKUP(TEXT(C485,"#"),Table_Conduit[#All],2,FALSE),"")</f>
        <v/>
      </c>
      <c r="F485" s="63" t="str">
        <f t="shared" si="229"/>
        <v/>
      </c>
      <c r="G485" s="61"/>
      <c r="H485" s="180" t="str">
        <f>_xlfn.IFNA(IF(HLOOKUP(TEXT(C485,"#"),Table_BoxMaterial[#All],2,FALSE)=0,"",HLOOKUP(TEXT(C485,"#"),Table_BoxMaterial[#All],2,FALSE)),"")</f>
        <v/>
      </c>
      <c r="I485" s="183" t="str">
        <f>_xlfn.IFNA(HLOOKUP(TEXT(C485,"#"),Table_MountingKits[#All],2,FALSE),"")</f>
        <v/>
      </c>
      <c r="J485" s="183" t="str">
        <f>_xlfn.IFNA(HLOOKUP(H485,Table_BoxColors[#All],2,FALSE),"")</f>
        <v/>
      </c>
      <c r="K485" s="61" t="str">
        <f t="shared" si="230"/>
        <v/>
      </c>
      <c r="L485" s="64" t="str">
        <f t="shared" si="231"/>
        <v/>
      </c>
      <c r="M485" s="185" t="str">
        <f>_xlfn.IFNA("E-"&amp;VLOOKUP(C485,Table_PN_DeviceType[],2,TRUE),"")&amp;IF(D485&lt;&gt;"",IF(D485&gt;99,D485,IF(D485&gt;9,"0"&amp;D485,"00"&amp;D485))&amp;VLOOKUP(E485,Table_PN_ConduitSize[],2,FALSE)&amp;VLOOKUP(F485,Table_PN_ConduitColor[],2,FALSE)&amp;IF(G485&lt;10,"0"&amp;G485,G485)&amp;VLOOKUP(H485,Table_PN_BoxMaterial[],2,FALSE)&amp;IF(I485&lt;&gt;"",VLOOKUP(I485,Table_PN_MountingKit[],2,FALSE)&amp;IF(OR(J485="Yes"),VLOOKUP(F485,Table_PN_BoxColor[],2,FALSE),"")&amp;VLOOKUP(K485,Table_PN_CircuitBreaker[],2,FALSE),""),"")</f>
        <v/>
      </c>
      <c r="N485" s="65"/>
      <c r="O485" s="65"/>
      <c r="P485" s="65"/>
      <c r="Q485" s="65"/>
      <c r="R485" s="65"/>
      <c r="S485" s="170" t="str">
        <f>IFERROR(VLOOKUP(C485,Table_DevicePN[],2,FALSE),"")</f>
        <v/>
      </c>
      <c r="T485" s="66" t="str">
        <f t="shared" si="232"/>
        <v/>
      </c>
      <c r="U485" s="80"/>
      <c r="V485" s="81" t="str">
        <f t="shared" si="233"/>
        <v/>
      </c>
      <c r="W485" s="65" t="str">
        <f t="shared" si="234"/>
        <v/>
      </c>
      <c r="X485" s="65" t="str">
        <f t="shared" si="235"/>
        <v/>
      </c>
      <c r="Y485" s="82" t="str">
        <f t="shared" si="236"/>
        <v/>
      </c>
      <c r="Z485" s="83" t="str">
        <f t="shared" si="237"/>
        <v/>
      </c>
      <c r="AA485" s="65" t="str">
        <f t="shared" si="238"/>
        <v/>
      </c>
      <c r="AB485" s="65" t="str">
        <f t="shared" si="239"/>
        <v/>
      </c>
      <c r="AC485" s="65" t="str">
        <f t="shared" si="240"/>
        <v/>
      </c>
      <c r="AD485" s="84" t="str">
        <f t="shared" si="241"/>
        <v/>
      </c>
      <c r="AE485" s="85" t="str">
        <f t="shared" si="242"/>
        <v/>
      </c>
      <c r="AF485" s="85" t="str">
        <f t="shared" si="243"/>
        <v/>
      </c>
      <c r="AG485" s="86" t="str">
        <f t="shared" si="244"/>
        <v/>
      </c>
      <c r="AH485" s="87" t="str">
        <f t="shared" si="245"/>
        <v/>
      </c>
      <c r="AI485" s="84" t="str">
        <f t="shared" si="246"/>
        <v/>
      </c>
      <c r="AJ485" s="84" t="str">
        <f t="shared" si="247"/>
        <v/>
      </c>
      <c r="AK485" s="88" t="str">
        <f t="shared" si="248"/>
        <v/>
      </c>
      <c r="AL485" s="65" t="str">
        <f t="shared" si="249"/>
        <v/>
      </c>
      <c r="AM485" s="84" t="str">
        <f t="shared" si="250"/>
        <v/>
      </c>
      <c r="AN485" s="85" t="str">
        <f t="shared" si="251"/>
        <v/>
      </c>
      <c r="AO485" s="85" t="str">
        <f t="shared" si="252"/>
        <v/>
      </c>
      <c r="AP485" s="86" t="str">
        <f t="shared" si="253"/>
        <v/>
      </c>
    </row>
    <row r="486" spans="1:42" s="76" customFormat="1" x14ac:dyDescent="0.25">
      <c r="A486" s="78">
        <f t="shared" si="228"/>
        <v>480</v>
      </c>
      <c r="B486" s="79"/>
      <c r="C486" s="79"/>
      <c r="D486" s="61"/>
      <c r="E486" s="180" t="str">
        <f>_xlfn.IFNA(HLOOKUP(TEXT(C486,"#"),Table_Conduit[#All],2,FALSE),"")</f>
        <v/>
      </c>
      <c r="F486" s="63" t="str">
        <f t="shared" si="229"/>
        <v/>
      </c>
      <c r="G486" s="61"/>
      <c r="H486" s="180" t="str">
        <f>_xlfn.IFNA(IF(HLOOKUP(TEXT(C486,"#"),Table_BoxMaterial[#All],2,FALSE)=0,"",HLOOKUP(TEXT(C486,"#"),Table_BoxMaterial[#All],2,FALSE)),"")</f>
        <v/>
      </c>
      <c r="I486" s="183" t="str">
        <f>_xlfn.IFNA(HLOOKUP(TEXT(C486,"#"),Table_MountingKits[#All],2,FALSE),"")</f>
        <v/>
      </c>
      <c r="J486" s="183" t="str">
        <f>_xlfn.IFNA(HLOOKUP(H486,Table_BoxColors[#All],2,FALSE),"")</f>
        <v/>
      </c>
      <c r="K486" s="61" t="str">
        <f t="shared" si="230"/>
        <v/>
      </c>
      <c r="L486" s="64" t="str">
        <f t="shared" si="231"/>
        <v/>
      </c>
      <c r="M486" s="185" t="str">
        <f>_xlfn.IFNA("E-"&amp;VLOOKUP(C486,Table_PN_DeviceType[],2,TRUE),"")&amp;IF(D486&lt;&gt;"",IF(D486&gt;99,D486,IF(D486&gt;9,"0"&amp;D486,"00"&amp;D486))&amp;VLOOKUP(E486,Table_PN_ConduitSize[],2,FALSE)&amp;VLOOKUP(F486,Table_PN_ConduitColor[],2,FALSE)&amp;IF(G486&lt;10,"0"&amp;G486,G486)&amp;VLOOKUP(H486,Table_PN_BoxMaterial[],2,FALSE)&amp;IF(I486&lt;&gt;"",VLOOKUP(I486,Table_PN_MountingKit[],2,FALSE)&amp;IF(OR(J486="Yes"),VLOOKUP(F486,Table_PN_BoxColor[],2,FALSE),"")&amp;VLOOKUP(K486,Table_PN_CircuitBreaker[],2,FALSE),""),"")</f>
        <v/>
      </c>
      <c r="N486" s="65"/>
      <c r="O486" s="65"/>
      <c r="P486" s="65"/>
      <c r="Q486" s="65"/>
      <c r="R486" s="65"/>
      <c r="S486" s="170" t="str">
        <f>IFERROR(VLOOKUP(C486,Table_DevicePN[],2,FALSE),"")</f>
        <v/>
      </c>
      <c r="T486" s="66" t="str">
        <f t="shared" si="232"/>
        <v/>
      </c>
      <c r="U486" s="80"/>
      <c r="V486" s="81" t="str">
        <f t="shared" si="233"/>
        <v/>
      </c>
      <c r="W486" s="65" t="str">
        <f t="shared" si="234"/>
        <v/>
      </c>
      <c r="X486" s="65" t="str">
        <f t="shared" si="235"/>
        <v/>
      </c>
      <c r="Y486" s="82" t="str">
        <f t="shared" si="236"/>
        <v/>
      </c>
      <c r="Z486" s="83" t="str">
        <f t="shared" si="237"/>
        <v/>
      </c>
      <c r="AA486" s="65" t="str">
        <f t="shared" si="238"/>
        <v/>
      </c>
      <c r="AB486" s="65" t="str">
        <f t="shared" si="239"/>
        <v/>
      </c>
      <c r="AC486" s="65" t="str">
        <f t="shared" si="240"/>
        <v/>
      </c>
      <c r="AD486" s="84" t="str">
        <f t="shared" si="241"/>
        <v/>
      </c>
      <c r="AE486" s="85" t="str">
        <f t="shared" si="242"/>
        <v/>
      </c>
      <c r="AF486" s="85" t="str">
        <f t="shared" si="243"/>
        <v/>
      </c>
      <c r="AG486" s="86" t="str">
        <f t="shared" si="244"/>
        <v/>
      </c>
      <c r="AH486" s="87" t="str">
        <f t="shared" si="245"/>
        <v/>
      </c>
      <c r="AI486" s="84" t="str">
        <f t="shared" si="246"/>
        <v/>
      </c>
      <c r="AJ486" s="84" t="str">
        <f t="shared" si="247"/>
        <v/>
      </c>
      <c r="AK486" s="88" t="str">
        <f t="shared" si="248"/>
        <v/>
      </c>
      <c r="AL486" s="65" t="str">
        <f t="shared" si="249"/>
        <v/>
      </c>
      <c r="AM486" s="84" t="str">
        <f t="shared" si="250"/>
        <v/>
      </c>
      <c r="AN486" s="85" t="str">
        <f t="shared" si="251"/>
        <v/>
      </c>
      <c r="AO486" s="85" t="str">
        <f t="shared" si="252"/>
        <v/>
      </c>
      <c r="AP486" s="86" t="str">
        <f t="shared" si="253"/>
        <v/>
      </c>
    </row>
    <row r="487" spans="1:42" s="76" customFormat="1" x14ac:dyDescent="0.25">
      <c r="A487" s="78">
        <f t="shared" si="228"/>
        <v>481</v>
      </c>
      <c r="B487" s="79"/>
      <c r="C487" s="79"/>
      <c r="D487" s="61"/>
      <c r="E487" s="180" t="str">
        <f>_xlfn.IFNA(HLOOKUP(TEXT(C487,"#"),Table_Conduit[#All],2,FALSE),"")</f>
        <v/>
      </c>
      <c r="F487" s="63" t="str">
        <f t="shared" si="229"/>
        <v/>
      </c>
      <c r="G487" s="61"/>
      <c r="H487" s="180" t="str">
        <f>_xlfn.IFNA(IF(HLOOKUP(TEXT(C487,"#"),Table_BoxMaterial[#All],2,FALSE)=0,"",HLOOKUP(TEXT(C487,"#"),Table_BoxMaterial[#All],2,FALSE)),"")</f>
        <v/>
      </c>
      <c r="I487" s="183" t="str">
        <f>_xlfn.IFNA(HLOOKUP(TEXT(C487,"#"),Table_MountingKits[#All],2,FALSE),"")</f>
        <v/>
      </c>
      <c r="J487" s="183" t="str">
        <f>_xlfn.IFNA(HLOOKUP(H487,Table_BoxColors[#All],2,FALSE),"")</f>
        <v/>
      </c>
      <c r="K487" s="61" t="str">
        <f t="shared" si="230"/>
        <v/>
      </c>
      <c r="L487" s="64" t="str">
        <f t="shared" si="231"/>
        <v/>
      </c>
      <c r="M487" s="185" t="str">
        <f>_xlfn.IFNA("E-"&amp;VLOOKUP(C487,Table_PN_DeviceType[],2,TRUE),"")&amp;IF(D487&lt;&gt;"",IF(D487&gt;99,D487,IF(D487&gt;9,"0"&amp;D487,"00"&amp;D487))&amp;VLOOKUP(E487,Table_PN_ConduitSize[],2,FALSE)&amp;VLOOKUP(F487,Table_PN_ConduitColor[],2,FALSE)&amp;IF(G487&lt;10,"0"&amp;G487,G487)&amp;VLOOKUP(H487,Table_PN_BoxMaterial[],2,FALSE)&amp;IF(I487&lt;&gt;"",VLOOKUP(I487,Table_PN_MountingKit[],2,FALSE)&amp;IF(OR(J487="Yes"),VLOOKUP(F487,Table_PN_BoxColor[],2,FALSE),"")&amp;VLOOKUP(K487,Table_PN_CircuitBreaker[],2,FALSE),""),"")</f>
        <v/>
      </c>
      <c r="N487" s="65"/>
      <c r="O487" s="65"/>
      <c r="P487" s="65"/>
      <c r="Q487" s="65"/>
      <c r="R487" s="65"/>
      <c r="S487" s="170" t="str">
        <f>IFERROR(VLOOKUP(C487,Table_DevicePN[],2,FALSE),"")</f>
        <v/>
      </c>
      <c r="T487" s="66" t="str">
        <f t="shared" si="232"/>
        <v/>
      </c>
      <c r="U487" s="80"/>
      <c r="V487" s="81" t="str">
        <f t="shared" si="233"/>
        <v/>
      </c>
      <c r="W487" s="65" t="str">
        <f t="shared" si="234"/>
        <v/>
      </c>
      <c r="X487" s="65" t="str">
        <f t="shared" si="235"/>
        <v/>
      </c>
      <c r="Y487" s="82" t="str">
        <f t="shared" si="236"/>
        <v/>
      </c>
      <c r="Z487" s="83" t="str">
        <f t="shared" si="237"/>
        <v/>
      </c>
      <c r="AA487" s="65" t="str">
        <f t="shared" si="238"/>
        <v/>
      </c>
      <c r="AB487" s="65" t="str">
        <f t="shared" si="239"/>
        <v/>
      </c>
      <c r="AC487" s="65" t="str">
        <f t="shared" si="240"/>
        <v/>
      </c>
      <c r="AD487" s="84" t="str">
        <f t="shared" si="241"/>
        <v/>
      </c>
      <c r="AE487" s="85" t="str">
        <f t="shared" si="242"/>
        <v/>
      </c>
      <c r="AF487" s="85" t="str">
        <f t="shared" si="243"/>
        <v/>
      </c>
      <c r="AG487" s="86" t="str">
        <f t="shared" si="244"/>
        <v/>
      </c>
      <c r="AH487" s="87" t="str">
        <f t="shared" si="245"/>
        <v/>
      </c>
      <c r="AI487" s="84" t="str">
        <f t="shared" si="246"/>
        <v/>
      </c>
      <c r="AJ487" s="84" t="str">
        <f t="shared" si="247"/>
        <v/>
      </c>
      <c r="AK487" s="88" t="str">
        <f t="shared" si="248"/>
        <v/>
      </c>
      <c r="AL487" s="65" t="str">
        <f t="shared" si="249"/>
        <v/>
      </c>
      <c r="AM487" s="84" t="str">
        <f t="shared" si="250"/>
        <v/>
      </c>
      <c r="AN487" s="85" t="str">
        <f t="shared" si="251"/>
        <v/>
      </c>
      <c r="AO487" s="85" t="str">
        <f t="shared" si="252"/>
        <v/>
      </c>
      <c r="AP487" s="86" t="str">
        <f t="shared" si="253"/>
        <v/>
      </c>
    </row>
    <row r="488" spans="1:42" s="76" customFormat="1" x14ac:dyDescent="0.25">
      <c r="A488" s="78">
        <f t="shared" si="228"/>
        <v>482</v>
      </c>
      <c r="B488" s="79"/>
      <c r="C488" s="79"/>
      <c r="D488" s="61"/>
      <c r="E488" s="180" t="str">
        <f>_xlfn.IFNA(HLOOKUP(TEXT(C488,"#"),Table_Conduit[#All],2,FALSE),"")</f>
        <v/>
      </c>
      <c r="F488" s="63" t="str">
        <f t="shared" si="229"/>
        <v/>
      </c>
      <c r="G488" s="61"/>
      <c r="H488" s="180" t="str">
        <f>_xlfn.IFNA(IF(HLOOKUP(TEXT(C488,"#"),Table_BoxMaterial[#All],2,FALSE)=0,"",HLOOKUP(TEXT(C488,"#"),Table_BoxMaterial[#All],2,FALSE)),"")</f>
        <v/>
      </c>
      <c r="I488" s="183" t="str">
        <f>_xlfn.IFNA(HLOOKUP(TEXT(C488,"#"),Table_MountingKits[#All],2,FALSE),"")</f>
        <v/>
      </c>
      <c r="J488" s="183" t="str">
        <f>_xlfn.IFNA(HLOOKUP(H488,Table_BoxColors[#All],2,FALSE),"")</f>
        <v/>
      </c>
      <c r="K488" s="61" t="str">
        <f t="shared" si="230"/>
        <v/>
      </c>
      <c r="L488" s="64" t="str">
        <f t="shared" si="231"/>
        <v/>
      </c>
      <c r="M488" s="185" t="str">
        <f>_xlfn.IFNA("E-"&amp;VLOOKUP(C488,Table_PN_DeviceType[],2,TRUE),"")&amp;IF(D488&lt;&gt;"",IF(D488&gt;99,D488,IF(D488&gt;9,"0"&amp;D488,"00"&amp;D488))&amp;VLOOKUP(E488,Table_PN_ConduitSize[],2,FALSE)&amp;VLOOKUP(F488,Table_PN_ConduitColor[],2,FALSE)&amp;IF(G488&lt;10,"0"&amp;G488,G488)&amp;VLOOKUP(H488,Table_PN_BoxMaterial[],2,FALSE)&amp;IF(I488&lt;&gt;"",VLOOKUP(I488,Table_PN_MountingKit[],2,FALSE)&amp;IF(OR(J488="Yes"),VLOOKUP(F488,Table_PN_BoxColor[],2,FALSE),"")&amp;VLOOKUP(K488,Table_PN_CircuitBreaker[],2,FALSE),""),"")</f>
        <v/>
      </c>
      <c r="N488" s="65"/>
      <c r="O488" s="65"/>
      <c r="P488" s="65"/>
      <c r="Q488" s="65"/>
      <c r="R488" s="65"/>
      <c r="S488" s="170" t="str">
        <f>IFERROR(VLOOKUP(C488,Table_DevicePN[],2,FALSE),"")</f>
        <v/>
      </c>
      <c r="T488" s="66" t="str">
        <f t="shared" si="232"/>
        <v/>
      </c>
      <c r="U488" s="80"/>
      <c r="V488" s="81" t="str">
        <f t="shared" si="233"/>
        <v/>
      </c>
      <c r="W488" s="65" t="str">
        <f t="shared" si="234"/>
        <v/>
      </c>
      <c r="X488" s="65" t="str">
        <f t="shared" si="235"/>
        <v/>
      </c>
      <c r="Y488" s="82" t="str">
        <f t="shared" si="236"/>
        <v/>
      </c>
      <c r="Z488" s="83" t="str">
        <f t="shared" si="237"/>
        <v/>
      </c>
      <c r="AA488" s="65" t="str">
        <f t="shared" si="238"/>
        <v/>
      </c>
      <c r="AB488" s="65" t="str">
        <f t="shared" si="239"/>
        <v/>
      </c>
      <c r="AC488" s="65" t="str">
        <f t="shared" si="240"/>
        <v/>
      </c>
      <c r="AD488" s="84" t="str">
        <f t="shared" si="241"/>
        <v/>
      </c>
      <c r="AE488" s="85" t="str">
        <f t="shared" si="242"/>
        <v/>
      </c>
      <c r="AF488" s="85" t="str">
        <f t="shared" si="243"/>
        <v/>
      </c>
      <c r="AG488" s="86" t="str">
        <f t="shared" si="244"/>
        <v/>
      </c>
      <c r="AH488" s="87" t="str">
        <f t="shared" si="245"/>
        <v/>
      </c>
      <c r="AI488" s="84" t="str">
        <f t="shared" si="246"/>
        <v/>
      </c>
      <c r="AJ488" s="84" t="str">
        <f t="shared" si="247"/>
        <v/>
      </c>
      <c r="AK488" s="88" t="str">
        <f t="shared" si="248"/>
        <v/>
      </c>
      <c r="AL488" s="65" t="str">
        <f t="shared" si="249"/>
        <v/>
      </c>
      <c r="AM488" s="84" t="str">
        <f t="shared" si="250"/>
        <v/>
      </c>
      <c r="AN488" s="85" t="str">
        <f t="shared" si="251"/>
        <v/>
      </c>
      <c r="AO488" s="85" t="str">
        <f t="shared" si="252"/>
        <v/>
      </c>
      <c r="AP488" s="86" t="str">
        <f t="shared" si="253"/>
        <v/>
      </c>
    </row>
    <row r="489" spans="1:42" s="76" customFormat="1" x14ac:dyDescent="0.25">
      <c r="A489" s="78">
        <f t="shared" si="228"/>
        <v>483</v>
      </c>
      <c r="B489" s="79"/>
      <c r="C489" s="79"/>
      <c r="D489" s="61"/>
      <c r="E489" s="180" t="str">
        <f>_xlfn.IFNA(HLOOKUP(TEXT(C489,"#"),Table_Conduit[#All],2,FALSE),"")</f>
        <v/>
      </c>
      <c r="F489" s="63" t="str">
        <f t="shared" si="229"/>
        <v/>
      </c>
      <c r="G489" s="61"/>
      <c r="H489" s="180" t="str">
        <f>_xlfn.IFNA(IF(HLOOKUP(TEXT(C489,"#"),Table_BoxMaterial[#All],2,FALSE)=0,"",HLOOKUP(TEXT(C489,"#"),Table_BoxMaterial[#All],2,FALSE)),"")</f>
        <v/>
      </c>
      <c r="I489" s="183" t="str">
        <f>_xlfn.IFNA(HLOOKUP(TEXT(C489,"#"),Table_MountingKits[#All],2,FALSE),"")</f>
        <v/>
      </c>
      <c r="J489" s="183" t="str">
        <f>_xlfn.IFNA(HLOOKUP(H489,Table_BoxColors[#All],2,FALSE),"")</f>
        <v/>
      </c>
      <c r="K489" s="61" t="str">
        <f t="shared" si="230"/>
        <v/>
      </c>
      <c r="L489" s="64" t="str">
        <f t="shared" si="231"/>
        <v/>
      </c>
      <c r="M489" s="185" t="str">
        <f>_xlfn.IFNA("E-"&amp;VLOOKUP(C489,Table_PN_DeviceType[],2,TRUE),"")&amp;IF(D489&lt;&gt;"",IF(D489&gt;99,D489,IF(D489&gt;9,"0"&amp;D489,"00"&amp;D489))&amp;VLOOKUP(E489,Table_PN_ConduitSize[],2,FALSE)&amp;VLOOKUP(F489,Table_PN_ConduitColor[],2,FALSE)&amp;IF(G489&lt;10,"0"&amp;G489,G489)&amp;VLOOKUP(H489,Table_PN_BoxMaterial[],2,FALSE)&amp;IF(I489&lt;&gt;"",VLOOKUP(I489,Table_PN_MountingKit[],2,FALSE)&amp;IF(OR(J489="Yes"),VLOOKUP(F489,Table_PN_BoxColor[],2,FALSE),"")&amp;VLOOKUP(K489,Table_PN_CircuitBreaker[],2,FALSE),""),"")</f>
        <v/>
      </c>
      <c r="N489" s="65"/>
      <c r="O489" s="65"/>
      <c r="P489" s="65"/>
      <c r="Q489" s="65"/>
      <c r="R489" s="65"/>
      <c r="S489" s="170" t="str">
        <f>IFERROR(VLOOKUP(C489,Table_DevicePN[],2,FALSE),"")</f>
        <v/>
      </c>
      <c r="T489" s="66" t="str">
        <f t="shared" si="232"/>
        <v/>
      </c>
      <c r="U489" s="80"/>
      <c r="V489" s="81" t="str">
        <f t="shared" si="233"/>
        <v/>
      </c>
      <c r="W489" s="65" t="str">
        <f t="shared" si="234"/>
        <v/>
      </c>
      <c r="X489" s="65" t="str">
        <f t="shared" si="235"/>
        <v/>
      </c>
      <c r="Y489" s="82" t="str">
        <f t="shared" si="236"/>
        <v/>
      </c>
      <c r="Z489" s="83" t="str">
        <f t="shared" si="237"/>
        <v/>
      </c>
      <c r="AA489" s="65" t="str">
        <f t="shared" si="238"/>
        <v/>
      </c>
      <c r="AB489" s="65" t="str">
        <f t="shared" si="239"/>
        <v/>
      </c>
      <c r="AC489" s="65" t="str">
        <f t="shared" si="240"/>
        <v/>
      </c>
      <c r="AD489" s="84" t="str">
        <f t="shared" si="241"/>
        <v/>
      </c>
      <c r="AE489" s="85" t="str">
        <f t="shared" si="242"/>
        <v/>
      </c>
      <c r="AF489" s="85" t="str">
        <f t="shared" si="243"/>
        <v/>
      </c>
      <c r="AG489" s="86" t="str">
        <f t="shared" si="244"/>
        <v/>
      </c>
      <c r="AH489" s="87" t="str">
        <f t="shared" si="245"/>
        <v/>
      </c>
      <c r="AI489" s="84" t="str">
        <f t="shared" si="246"/>
        <v/>
      </c>
      <c r="AJ489" s="84" t="str">
        <f t="shared" si="247"/>
        <v/>
      </c>
      <c r="AK489" s="88" t="str">
        <f t="shared" si="248"/>
        <v/>
      </c>
      <c r="AL489" s="65" t="str">
        <f t="shared" si="249"/>
        <v/>
      </c>
      <c r="AM489" s="84" t="str">
        <f t="shared" si="250"/>
        <v/>
      </c>
      <c r="AN489" s="85" t="str">
        <f t="shared" si="251"/>
        <v/>
      </c>
      <c r="AO489" s="85" t="str">
        <f t="shared" si="252"/>
        <v/>
      </c>
      <c r="AP489" s="86" t="str">
        <f t="shared" si="253"/>
        <v/>
      </c>
    </row>
    <row r="490" spans="1:42" s="76" customFormat="1" x14ac:dyDescent="0.25">
      <c r="A490" s="78">
        <f t="shared" si="228"/>
        <v>484</v>
      </c>
      <c r="B490" s="79"/>
      <c r="C490" s="79"/>
      <c r="D490" s="61"/>
      <c r="E490" s="180" t="str">
        <f>_xlfn.IFNA(HLOOKUP(TEXT(C490,"#"),Table_Conduit[#All],2,FALSE),"")</f>
        <v/>
      </c>
      <c r="F490" s="63" t="str">
        <f t="shared" si="229"/>
        <v/>
      </c>
      <c r="G490" s="61"/>
      <c r="H490" s="180" t="str">
        <f>_xlfn.IFNA(IF(HLOOKUP(TEXT(C490,"#"),Table_BoxMaterial[#All],2,FALSE)=0,"",HLOOKUP(TEXT(C490,"#"),Table_BoxMaterial[#All],2,FALSE)),"")</f>
        <v/>
      </c>
      <c r="I490" s="183" t="str">
        <f>_xlfn.IFNA(HLOOKUP(TEXT(C490,"#"),Table_MountingKits[#All],2,FALSE),"")</f>
        <v/>
      </c>
      <c r="J490" s="183" t="str">
        <f>_xlfn.IFNA(HLOOKUP(H490,Table_BoxColors[#All],2,FALSE),"")</f>
        <v/>
      </c>
      <c r="K490" s="61" t="str">
        <f t="shared" si="230"/>
        <v/>
      </c>
      <c r="L490" s="64" t="str">
        <f t="shared" si="231"/>
        <v/>
      </c>
      <c r="M490" s="185" t="str">
        <f>_xlfn.IFNA("E-"&amp;VLOOKUP(C490,Table_PN_DeviceType[],2,TRUE),"")&amp;IF(D490&lt;&gt;"",IF(D490&gt;99,D490,IF(D490&gt;9,"0"&amp;D490,"00"&amp;D490))&amp;VLOOKUP(E490,Table_PN_ConduitSize[],2,FALSE)&amp;VLOOKUP(F490,Table_PN_ConduitColor[],2,FALSE)&amp;IF(G490&lt;10,"0"&amp;G490,G490)&amp;VLOOKUP(H490,Table_PN_BoxMaterial[],2,FALSE)&amp;IF(I490&lt;&gt;"",VLOOKUP(I490,Table_PN_MountingKit[],2,FALSE)&amp;IF(OR(J490="Yes"),VLOOKUP(F490,Table_PN_BoxColor[],2,FALSE),"")&amp;VLOOKUP(K490,Table_PN_CircuitBreaker[],2,FALSE),""),"")</f>
        <v/>
      </c>
      <c r="N490" s="65"/>
      <c r="O490" s="65"/>
      <c r="P490" s="65"/>
      <c r="Q490" s="65"/>
      <c r="R490" s="65"/>
      <c r="S490" s="170" t="str">
        <f>IFERROR(VLOOKUP(C490,Table_DevicePN[],2,FALSE),"")</f>
        <v/>
      </c>
      <c r="T490" s="66" t="str">
        <f t="shared" si="232"/>
        <v/>
      </c>
      <c r="U490" s="80"/>
      <c r="V490" s="81" t="str">
        <f t="shared" si="233"/>
        <v/>
      </c>
      <c r="W490" s="65" t="str">
        <f t="shared" si="234"/>
        <v/>
      </c>
      <c r="X490" s="65" t="str">
        <f t="shared" si="235"/>
        <v/>
      </c>
      <c r="Y490" s="82" t="str">
        <f t="shared" si="236"/>
        <v/>
      </c>
      <c r="Z490" s="83" t="str">
        <f t="shared" si="237"/>
        <v/>
      </c>
      <c r="AA490" s="65" t="str">
        <f t="shared" si="238"/>
        <v/>
      </c>
      <c r="AB490" s="65" t="str">
        <f t="shared" si="239"/>
        <v/>
      </c>
      <c r="AC490" s="65" t="str">
        <f t="shared" si="240"/>
        <v/>
      </c>
      <c r="AD490" s="84" t="str">
        <f t="shared" si="241"/>
        <v/>
      </c>
      <c r="AE490" s="85" t="str">
        <f t="shared" si="242"/>
        <v/>
      </c>
      <c r="AF490" s="85" t="str">
        <f t="shared" si="243"/>
        <v/>
      </c>
      <c r="AG490" s="86" t="str">
        <f t="shared" si="244"/>
        <v/>
      </c>
      <c r="AH490" s="87" t="str">
        <f t="shared" si="245"/>
        <v/>
      </c>
      <c r="AI490" s="84" t="str">
        <f t="shared" si="246"/>
        <v/>
      </c>
      <c r="AJ490" s="84" t="str">
        <f t="shared" si="247"/>
        <v/>
      </c>
      <c r="AK490" s="88" t="str">
        <f t="shared" si="248"/>
        <v/>
      </c>
      <c r="AL490" s="65" t="str">
        <f t="shared" si="249"/>
        <v/>
      </c>
      <c r="AM490" s="84" t="str">
        <f t="shared" si="250"/>
        <v/>
      </c>
      <c r="AN490" s="85" t="str">
        <f t="shared" si="251"/>
        <v/>
      </c>
      <c r="AO490" s="85" t="str">
        <f t="shared" si="252"/>
        <v/>
      </c>
      <c r="AP490" s="86" t="str">
        <f t="shared" si="253"/>
        <v/>
      </c>
    </row>
    <row r="491" spans="1:42" s="76" customFormat="1" x14ac:dyDescent="0.25">
      <c r="A491" s="78">
        <f t="shared" si="228"/>
        <v>485</v>
      </c>
      <c r="B491" s="79"/>
      <c r="C491" s="79"/>
      <c r="D491" s="61"/>
      <c r="E491" s="180" t="str">
        <f>_xlfn.IFNA(HLOOKUP(TEXT(C491,"#"),Table_Conduit[#All],2,FALSE),"")</f>
        <v/>
      </c>
      <c r="F491" s="63" t="str">
        <f t="shared" si="229"/>
        <v/>
      </c>
      <c r="G491" s="61"/>
      <c r="H491" s="180" t="str">
        <f>_xlfn.IFNA(IF(HLOOKUP(TEXT(C491,"#"),Table_BoxMaterial[#All],2,FALSE)=0,"",HLOOKUP(TEXT(C491,"#"),Table_BoxMaterial[#All],2,FALSE)),"")</f>
        <v/>
      </c>
      <c r="I491" s="183" t="str">
        <f>_xlfn.IFNA(HLOOKUP(TEXT(C491,"#"),Table_MountingKits[#All],2,FALSE),"")</f>
        <v/>
      </c>
      <c r="J491" s="183" t="str">
        <f>_xlfn.IFNA(HLOOKUP(H491,Table_BoxColors[#All],2,FALSE),"")</f>
        <v/>
      </c>
      <c r="K491" s="61" t="str">
        <f t="shared" si="230"/>
        <v/>
      </c>
      <c r="L491" s="64" t="str">
        <f t="shared" si="231"/>
        <v/>
      </c>
      <c r="M491" s="185" t="str">
        <f>_xlfn.IFNA("E-"&amp;VLOOKUP(C491,Table_PN_DeviceType[],2,TRUE),"")&amp;IF(D491&lt;&gt;"",IF(D491&gt;99,D491,IF(D491&gt;9,"0"&amp;D491,"00"&amp;D491))&amp;VLOOKUP(E491,Table_PN_ConduitSize[],2,FALSE)&amp;VLOOKUP(F491,Table_PN_ConduitColor[],2,FALSE)&amp;IF(G491&lt;10,"0"&amp;G491,G491)&amp;VLOOKUP(H491,Table_PN_BoxMaterial[],2,FALSE)&amp;IF(I491&lt;&gt;"",VLOOKUP(I491,Table_PN_MountingKit[],2,FALSE)&amp;IF(OR(J491="Yes"),VLOOKUP(F491,Table_PN_BoxColor[],2,FALSE),"")&amp;VLOOKUP(K491,Table_PN_CircuitBreaker[],2,FALSE),""),"")</f>
        <v/>
      </c>
      <c r="N491" s="65"/>
      <c r="O491" s="65"/>
      <c r="P491" s="65"/>
      <c r="Q491" s="65"/>
      <c r="R491" s="65"/>
      <c r="S491" s="170" t="str">
        <f>IFERROR(VLOOKUP(C491,Table_DevicePN[],2,FALSE),"")</f>
        <v/>
      </c>
      <c r="T491" s="66" t="str">
        <f t="shared" si="232"/>
        <v/>
      </c>
      <c r="U491" s="80"/>
      <c r="V491" s="81" t="str">
        <f t="shared" si="233"/>
        <v/>
      </c>
      <c r="W491" s="65" t="str">
        <f t="shared" si="234"/>
        <v/>
      </c>
      <c r="X491" s="65" t="str">
        <f t="shared" si="235"/>
        <v/>
      </c>
      <c r="Y491" s="82" t="str">
        <f t="shared" si="236"/>
        <v/>
      </c>
      <c r="Z491" s="83" t="str">
        <f t="shared" si="237"/>
        <v/>
      </c>
      <c r="AA491" s="65" t="str">
        <f t="shared" si="238"/>
        <v/>
      </c>
      <c r="AB491" s="65" t="str">
        <f t="shared" si="239"/>
        <v/>
      </c>
      <c r="AC491" s="65" t="str">
        <f t="shared" si="240"/>
        <v/>
      </c>
      <c r="AD491" s="84" t="str">
        <f t="shared" si="241"/>
        <v/>
      </c>
      <c r="AE491" s="85" t="str">
        <f t="shared" si="242"/>
        <v/>
      </c>
      <c r="AF491" s="85" t="str">
        <f t="shared" si="243"/>
        <v/>
      </c>
      <c r="AG491" s="86" t="str">
        <f t="shared" si="244"/>
        <v/>
      </c>
      <c r="AH491" s="87" t="str">
        <f t="shared" si="245"/>
        <v/>
      </c>
      <c r="AI491" s="84" t="str">
        <f t="shared" si="246"/>
        <v/>
      </c>
      <c r="AJ491" s="84" t="str">
        <f t="shared" si="247"/>
        <v/>
      </c>
      <c r="AK491" s="88" t="str">
        <f t="shared" si="248"/>
        <v/>
      </c>
      <c r="AL491" s="65" t="str">
        <f t="shared" si="249"/>
        <v/>
      </c>
      <c r="AM491" s="84" t="str">
        <f t="shared" si="250"/>
        <v/>
      </c>
      <c r="AN491" s="85" t="str">
        <f t="shared" si="251"/>
        <v/>
      </c>
      <c r="AO491" s="85" t="str">
        <f t="shared" si="252"/>
        <v/>
      </c>
      <c r="AP491" s="86" t="str">
        <f t="shared" si="253"/>
        <v/>
      </c>
    </row>
    <row r="492" spans="1:42" s="76" customFormat="1" x14ac:dyDescent="0.25">
      <c r="A492" s="78">
        <f t="shared" si="228"/>
        <v>486</v>
      </c>
      <c r="B492" s="79"/>
      <c r="C492" s="79"/>
      <c r="D492" s="61"/>
      <c r="E492" s="180" t="str">
        <f>_xlfn.IFNA(HLOOKUP(TEXT(C492,"#"),Table_Conduit[#All],2,FALSE),"")</f>
        <v/>
      </c>
      <c r="F492" s="63" t="str">
        <f t="shared" si="229"/>
        <v/>
      </c>
      <c r="G492" s="61"/>
      <c r="H492" s="180" t="str">
        <f>_xlfn.IFNA(IF(HLOOKUP(TEXT(C492,"#"),Table_BoxMaterial[#All],2,FALSE)=0,"",HLOOKUP(TEXT(C492,"#"),Table_BoxMaterial[#All],2,FALSE)),"")</f>
        <v/>
      </c>
      <c r="I492" s="183" t="str">
        <f>_xlfn.IFNA(HLOOKUP(TEXT(C492,"#"),Table_MountingKits[#All],2,FALSE),"")</f>
        <v/>
      </c>
      <c r="J492" s="183" t="str">
        <f>_xlfn.IFNA(HLOOKUP(H492,Table_BoxColors[#All],2,FALSE),"")</f>
        <v/>
      </c>
      <c r="K492" s="61" t="str">
        <f t="shared" si="230"/>
        <v/>
      </c>
      <c r="L492" s="64" t="str">
        <f t="shared" si="231"/>
        <v/>
      </c>
      <c r="M492" s="185" t="str">
        <f>_xlfn.IFNA("E-"&amp;VLOOKUP(C492,Table_PN_DeviceType[],2,TRUE),"")&amp;IF(D492&lt;&gt;"",IF(D492&gt;99,D492,IF(D492&gt;9,"0"&amp;D492,"00"&amp;D492))&amp;VLOOKUP(E492,Table_PN_ConduitSize[],2,FALSE)&amp;VLOOKUP(F492,Table_PN_ConduitColor[],2,FALSE)&amp;IF(G492&lt;10,"0"&amp;G492,G492)&amp;VLOOKUP(H492,Table_PN_BoxMaterial[],2,FALSE)&amp;IF(I492&lt;&gt;"",VLOOKUP(I492,Table_PN_MountingKit[],2,FALSE)&amp;IF(OR(J492="Yes"),VLOOKUP(F492,Table_PN_BoxColor[],2,FALSE),"")&amp;VLOOKUP(K492,Table_PN_CircuitBreaker[],2,FALSE),""),"")</f>
        <v/>
      </c>
      <c r="N492" s="65"/>
      <c r="O492" s="65"/>
      <c r="P492" s="65"/>
      <c r="Q492" s="65"/>
      <c r="R492" s="65"/>
      <c r="S492" s="170" t="str">
        <f>IFERROR(VLOOKUP(C492,Table_DevicePN[],2,FALSE),"")</f>
        <v/>
      </c>
      <c r="T492" s="66" t="str">
        <f t="shared" si="232"/>
        <v/>
      </c>
      <c r="U492" s="80"/>
      <c r="V492" s="81" t="str">
        <f t="shared" si="233"/>
        <v/>
      </c>
      <c r="W492" s="65" t="str">
        <f t="shared" si="234"/>
        <v/>
      </c>
      <c r="X492" s="65" t="str">
        <f t="shared" si="235"/>
        <v/>
      </c>
      <c r="Y492" s="82" t="str">
        <f t="shared" si="236"/>
        <v/>
      </c>
      <c r="Z492" s="83" t="str">
        <f t="shared" si="237"/>
        <v/>
      </c>
      <c r="AA492" s="65" t="str">
        <f t="shared" si="238"/>
        <v/>
      </c>
      <c r="AB492" s="65" t="str">
        <f t="shared" si="239"/>
        <v/>
      </c>
      <c r="AC492" s="65" t="str">
        <f t="shared" si="240"/>
        <v/>
      </c>
      <c r="AD492" s="84" t="str">
        <f t="shared" si="241"/>
        <v/>
      </c>
      <c r="AE492" s="85" t="str">
        <f t="shared" si="242"/>
        <v/>
      </c>
      <c r="AF492" s="85" t="str">
        <f t="shared" si="243"/>
        <v/>
      </c>
      <c r="AG492" s="86" t="str">
        <f t="shared" si="244"/>
        <v/>
      </c>
      <c r="AH492" s="87" t="str">
        <f t="shared" si="245"/>
        <v/>
      </c>
      <c r="AI492" s="84" t="str">
        <f t="shared" si="246"/>
        <v/>
      </c>
      <c r="AJ492" s="84" t="str">
        <f t="shared" si="247"/>
        <v/>
      </c>
      <c r="AK492" s="88" t="str">
        <f t="shared" si="248"/>
        <v/>
      </c>
      <c r="AL492" s="65" t="str">
        <f t="shared" si="249"/>
        <v/>
      </c>
      <c r="AM492" s="84" t="str">
        <f t="shared" si="250"/>
        <v/>
      </c>
      <c r="AN492" s="85" t="str">
        <f t="shared" si="251"/>
        <v/>
      </c>
      <c r="AO492" s="85" t="str">
        <f t="shared" si="252"/>
        <v/>
      </c>
      <c r="AP492" s="86" t="str">
        <f t="shared" si="253"/>
        <v/>
      </c>
    </row>
    <row r="493" spans="1:42" s="76" customFormat="1" x14ac:dyDescent="0.25">
      <c r="A493" s="78">
        <f t="shared" si="228"/>
        <v>487</v>
      </c>
      <c r="B493" s="79"/>
      <c r="C493" s="79"/>
      <c r="D493" s="61"/>
      <c r="E493" s="180" t="str">
        <f>_xlfn.IFNA(HLOOKUP(TEXT(C493,"#"),Table_Conduit[#All],2,FALSE),"")</f>
        <v/>
      </c>
      <c r="F493" s="63" t="str">
        <f t="shared" si="229"/>
        <v/>
      </c>
      <c r="G493" s="61"/>
      <c r="H493" s="180" t="str">
        <f>_xlfn.IFNA(IF(HLOOKUP(TEXT(C493,"#"),Table_BoxMaterial[#All],2,FALSE)=0,"",HLOOKUP(TEXT(C493,"#"),Table_BoxMaterial[#All],2,FALSE)),"")</f>
        <v/>
      </c>
      <c r="I493" s="183" t="str">
        <f>_xlfn.IFNA(HLOOKUP(TEXT(C493,"#"),Table_MountingKits[#All],2,FALSE),"")</f>
        <v/>
      </c>
      <c r="J493" s="183" t="str">
        <f>_xlfn.IFNA(HLOOKUP(H493,Table_BoxColors[#All],2,FALSE),"")</f>
        <v/>
      </c>
      <c r="K493" s="61" t="str">
        <f t="shared" si="230"/>
        <v/>
      </c>
      <c r="L493" s="64" t="str">
        <f t="shared" si="231"/>
        <v/>
      </c>
      <c r="M493" s="185" t="str">
        <f>_xlfn.IFNA("E-"&amp;VLOOKUP(C493,Table_PN_DeviceType[],2,TRUE),"")&amp;IF(D493&lt;&gt;"",IF(D493&gt;99,D493,IF(D493&gt;9,"0"&amp;D493,"00"&amp;D493))&amp;VLOOKUP(E493,Table_PN_ConduitSize[],2,FALSE)&amp;VLOOKUP(F493,Table_PN_ConduitColor[],2,FALSE)&amp;IF(G493&lt;10,"0"&amp;G493,G493)&amp;VLOOKUP(H493,Table_PN_BoxMaterial[],2,FALSE)&amp;IF(I493&lt;&gt;"",VLOOKUP(I493,Table_PN_MountingKit[],2,FALSE)&amp;IF(OR(J493="Yes"),VLOOKUP(F493,Table_PN_BoxColor[],2,FALSE),"")&amp;VLOOKUP(K493,Table_PN_CircuitBreaker[],2,FALSE),""),"")</f>
        <v/>
      </c>
      <c r="N493" s="65"/>
      <c r="O493" s="65"/>
      <c r="P493" s="65"/>
      <c r="Q493" s="65"/>
      <c r="R493" s="65"/>
      <c r="S493" s="170" t="str">
        <f>IFERROR(VLOOKUP(C493,Table_DevicePN[],2,FALSE),"")</f>
        <v/>
      </c>
      <c r="T493" s="66" t="str">
        <f t="shared" si="232"/>
        <v/>
      </c>
      <c r="U493" s="80"/>
      <c r="V493" s="81" t="str">
        <f t="shared" si="233"/>
        <v/>
      </c>
      <c r="W493" s="65" t="str">
        <f t="shared" si="234"/>
        <v/>
      </c>
      <c r="X493" s="65" t="str">
        <f t="shared" si="235"/>
        <v/>
      </c>
      <c r="Y493" s="82" t="str">
        <f t="shared" si="236"/>
        <v/>
      </c>
      <c r="Z493" s="83" t="str">
        <f t="shared" si="237"/>
        <v/>
      </c>
      <c r="AA493" s="65" t="str">
        <f t="shared" si="238"/>
        <v/>
      </c>
      <c r="AB493" s="65" t="str">
        <f t="shared" si="239"/>
        <v/>
      </c>
      <c r="AC493" s="65" t="str">
        <f t="shared" si="240"/>
        <v/>
      </c>
      <c r="AD493" s="84" t="str">
        <f t="shared" si="241"/>
        <v/>
      </c>
      <c r="AE493" s="85" t="str">
        <f t="shared" si="242"/>
        <v/>
      </c>
      <c r="AF493" s="85" t="str">
        <f t="shared" si="243"/>
        <v/>
      </c>
      <c r="AG493" s="86" t="str">
        <f t="shared" si="244"/>
        <v/>
      </c>
      <c r="AH493" s="87" t="str">
        <f t="shared" si="245"/>
        <v/>
      </c>
      <c r="AI493" s="84" t="str">
        <f t="shared" si="246"/>
        <v/>
      </c>
      <c r="AJ493" s="84" t="str">
        <f t="shared" si="247"/>
        <v/>
      </c>
      <c r="AK493" s="88" t="str">
        <f t="shared" si="248"/>
        <v/>
      </c>
      <c r="AL493" s="65" t="str">
        <f t="shared" si="249"/>
        <v/>
      </c>
      <c r="AM493" s="84" t="str">
        <f t="shared" si="250"/>
        <v/>
      </c>
      <c r="AN493" s="85" t="str">
        <f t="shared" si="251"/>
        <v/>
      </c>
      <c r="AO493" s="85" t="str">
        <f t="shared" si="252"/>
        <v/>
      </c>
      <c r="AP493" s="86" t="str">
        <f t="shared" si="253"/>
        <v/>
      </c>
    </row>
    <row r="494" spans="1:42" s="76" customFormat="1" x14ac:dyDescent="0.25">
      <c r="A494" s="78">
        <f t="shared" si="228"/>
        <v>488</v>
      </c>
      <c r="B494" s="79"/>
      <c r="C494" s="79"/>
      <c r="D494" s="61"/>
      <c r="E494" s="180" t="str">
        <f>_xlfn.IFNA(HLOOKUP(TEXT(C494,"#"),Table_Conduit[#All],2,FALSE),"")</f>
        <v/>
      </c>
      <c r="F494" s="63" t="str">
        <f t="shared" si="229"/>
        <v/>
      </c>
      <c r="G494" s="61"/>
      <c r="H494" s="180" t="str">
        <f>_xlfn.IFNA(IF(HLOOKUP(TEXT(C494,"#"),Table_BoxMaterial[#All],2,FALSE)=0,"",HLOOKUP(TEXT(C494,"#"),Table_BoxMaterial[#All],2,FALSE)),"")</f>
        <v/>
      </c>
      <c r="I494" s="183" t="str">
        <f>_xlfn.IFNA(HLOOKUP(TEXT(C494,"#"),Table_MountingKits[#All],2,FALSE),"")</f>
        <v/>
      </c>
      <c r="J494" s="183" t="str">
        <f>_xlfn.IFNA(HLOOKUP(H494,Table_BoxColors[#All],2,FALSE),"")</f>
        <v/>
      </c>
      <c r="K494" s="61" t="str">
        <f t="shared" si="230"/>
        <v/>
      </c>
      <c r="L494" s="64" t="str">
        <f t="shared" si="231"/>
        <v/>
      </c>
      <c r="M494" s="185" t="str">
        <f>_xlfn.IFNA("E-"&amp;VLOOKUP(C494,Table_PN_DeviceType[],2,TRUE),"")&amp;IF(D494&lt;&gt;"",IF(D494&gt;99,D494,IF(D494&gt;9,"0"&amp;D494,"00"&amp;D494))&amp;VLOOKUP(E494,Table_PN_ConduitSize[],2,FALSE)&amp;VLOOKUP(F494,Table_PN_ConduitColor[],2,FALSE)&amp;IF(G494&lt;10,"0"&amp;G494,G494)&amp;VLOOKUP(H494,Table_PN_BoxMaterial[],2,FALSE)&amp;IF(I494&lt;&gt;"",VLOOKUP(I494,Table_PN_MountingKit[],2,FALSE)&amp;IF(OR(J494="Yes"),VLOOKUP(F494,Table_PN_BoxColor[],2,FALSE),"")&amp;VLOOKUP(K494,Table_PN_CircuitBreaker[],2,FALSE),""),"")</f>
        <v/>
      </c>
      <c r="N494" s="65"/>
      <c r="O494" s="65"/>
      <c r="P494" s="65"/>
      <c r="Q494" s="65"/>
      <c r="R494" s="65"/>
      <c r="S494" s="170" t="str">
        <f>IFERROR(VLOOKUP(C494,Table_DevicePN[],2,FALSE),"")</f>
        <v/>
      </c>
      <c r="T494" s="66" t="str">
        <f t="shared" si="232"/>
        <v/>
      </c>
      <c r="U494" s="80"/>
      <c r="V494" s="81" t="str">
        <f t="shared" si="233"/>
        <v/>
      </c>
      <c r="W494" s="65" t="str">
        <f t="shared" si="234"/>
        <v/>
      </c>
      <c r="X494" s="65" t="str">
        <f t="shared" si="235"/>
        <v/>
      </c>
      <c r="Y494" s="82" t="str">
        <f t="shared" si="236"/>
        <v/>
      </c>
      <c r="Z494" s="83" t="str">
        <f t="shared" si="237"/>
        <v/>
      </c>
      <c r="AA494" s="65" t="str">
        <f t="shared" si="238"/>
        <v/>
      </c>
      <c r="AB494" s="65" t="str">
        <f t="shared" si="239"/>
        <v/>
      </c>
      <c r="AC494" s="65" t="str">
        <f t="shared" si="240"/>
        <v/>
      </c>
      <c r="AD494" s="84" t="str">
        <f t="shared" si="241"/>
        <v/>
      </c>
      <c r="AE494" s="85" t="str">
        <f t="shared" si="242"/>
        <v/>
      </c>
      <c r="AF494" s="85" t="str">
        <f t="shared" si="243"/>
        <v/>
      </c>
      <c r="AG494" s="86" t="str">
        <f t="shared" si="244"/>
        <v/>
      </c>
      <c r="AH494" s="87" t="str">
        <f t="shared" si="245"/>
        <v/>
      </c>
      <c r="AI494" s="84" t="str">
        <f t="shared" si="246"/>
        <v/>
      </c>
      <c r="AJ494" s="84" t="str">
        <f t="shared" si="247"/>
        <v/>
      </c>
      <c r="AK494" s="88" t="str">
        <f t="shared" si="248"/>
        <v/>
      </c>
      <c r="AL494" s="65" t="str">
        <f t="shared" si="249"/>
        <v/>
      </c>
      <c r="AM494" s="84" t="str">
        <f t="shared" si="250"/>
        <v/>
      </c>
      <c r="AN494" s="85" t="str">
        <f t="shared" si="251"/>
        <v/>
      </c>
      <c r="AO494" s="85" t="str">
        <f t="shared" si="252"/>
        <v/>
      </c>
      <c r="AP494" s="86" t="str">
        <f t="shared" si="253"/>
        <v/>
      </c>
    </row>
    <row r="495" spans="1:42" s="76" customFormat="1" x14ac:dyDescent="0.25">
      <c r="A495" s="78">
        <f t="shared" si="228"/>
        <v>489</v>
      </c>
      <c r="B495" s="79"/>
      <c r="C495" s="79"/>
      <c r="D495" s="61"/>
      <c r="E495" s="180" t="str">
        <f>_xlfn.IFNA(HLOOKUP(TEXT(C495,"#"),Table_Conduit[#All],2,FALSE),"")</f>
        <v/>
      </c>
      <c r="F495" s="63" t="str">
        <f t="shared" si="229"/>
        <v/>
      </c>
      <c r="G495" s="61"/>
      <c r="H495" s="180" t="str">
        <f>_xlfn.IFNA(IF(HLOOKUP(TEXT(C495,"#"),Table_BoxMaterial[#All],2,FALSE)=0,"",HLOOKUP(TEXT(C495,"#"),Table_BoxMaterial[#All],2,FALSE)),"")</f>
        <v/>
      </c>
      <c r="I495" s="183" t="str">
        <f>_xlfn.IFNA(HLOOKUP(TEXT(C495,"#"),Table_MountingKits[#All],2,FALSE),"")</f>
        <v/>
      </c>
      <c r="J495" s="183" t="str">
        <f>_xlfn.IFNA(HLOOKUP(H495,Table_BoxColors[#All],2,FALSE),"")</f>
        <v/>
      </c>
      <c r="K495" s="61" t="str">
        <f t="shared" si="230"/>
        <v/>
      </c>
      <c r="L495" s="64" t="str">
        <f t="shared" si="231"/>
        <v/>
      </c>
      <c r="M495" s="185" t="str">
        <f>_xlfn.IFNA("E-"&amp;VLOOKUP(C495,Table_PN_DeviceType[],2,TRUE),"")&amp;IF(D495&lt;&gt;"",IF(D495&gt;99,D495,IF(D495&gt;9,"0"&amp;D495,"00"&amp;D495))&amp;VLOOKUP(E495,Table_PN_ConduitSize[],2,FALSE)&amp;VLOOKUP(F495,Table_PN_ConduitColor[],2,FALSE)&amp;IF(G495&lt;10,"0"&amp;G495,G495)&amp;VLOOKUP(H495,Table_PN_BoxMaterial[],2,FALSE)&amp;IF(I495&lt;&gt;"",VLOOKUP(I495,Table_PN_MountingKit[],2,FALSE)&amp;IF(OR(J495="Yes"),VLOOKUP(F495,Table_PN_BoxColor[],2,FALSE),"")&amp;VLOOKUP(K495,Table_PN_CircuitBreaker[],2,FALSE),""),"")</f>
        <v/>
      </c>
      <c r="N495" s="65"/>
      <c r="O495" s="65"/>
      <c r="P495" s="65"/>
      <c r="Q495" s="65"/>
      <c r="R495" s="65"/>
      <c r="S495" s="170" t="str">
        <f>IFERROR(VLOOKUP(C495,Table_DevicePN[],2,FALSE),"")</f>
        <v/>
      </c>
      <c r="T495" s="66" t="str">
        <f t="shared" si="232"/>
        <v/>
      </c>
      <c r="U495" s="80"/>
      <c r="V495" s="81" t="str">
        <f t="shared" si="233"/>
        <v/>
      </c>
      <c r="W495" s="65" t="str">
        <f t="shared" si="234"/>
        <v/>
      </c>
      <c r="X495" s="65" t="str">
        <f t="shared" si="235"/>
        <v/>
      </c>
      <c r="Y495" s="82" t="str">
        <f t="shared" si="236"/>
        <v/>
      </c>
      <c r="Z495" s="83" t="str">
        <f t="shared" si="237"/>
        <v/>
      </c>
      <c r="AA495" s="65" t="str">
        <f t="shared" si="238"/>
        <v/>
      </c>
      <c r="AB495" s="65" t="str">
        <f t="shared" si="239"/>
        <v/>
      </c>
      <c r="AC495" s="65" t="str">
        <f t="shared" si="240"/>
        <v/>
      </c>
      <c r="AD495" s="84" t="str">
        <f t="shared" si="241"/>
        <v/>
      </c>
      <c r="AE495" s="85" t="str">
        <f t="shared" si="242"/>
        <v/>
      </c>
      <c r="AF495" s="85" t="str">
        <f t="shared" si="243"/>
        <v/>
      </c>
      <c r="AG495" s="86" t="str">
        <f t="shared" si="244"/>
        <v/>
      </c>
      <c r="AH495" s="87" t="str">
        <f t="shared" si="245"/>
        <v/>
      </c>
      <c r="AI495" s="84" t="str">
        <f t="shared" si="246"/>
        <v/>
      </c>
      <c r="AJ495" s="84" t="str">
        <f t="shared" si="247"/>
        <v/>
      </c>
      <c r="AK495" s="88" t="str">
        <f t="shared" si="248"/>
        <v/>
      </c>
      <c r="AL495" s="65" t="str">
        <f t="shared" si="249"/>
        <v/>
      </c>
      <c r="AM495" s="84" t="str">
        <f t="shared" si="250"/>
        <v/>
      </c>
      <c r="AN495" s="85" t="str">
        <f t="shared" si="251"/>
        <v/>
      </c>
      <c r="AO495" s="85" t="str">
        <f t="shared" si="252"/>
        <v/>
      </c>
      <c r="AP495" s="86" t="str">
        <f t="shared" si="253"/>
        <v/>
      </c>
    </row>
    <row r="496" spans="1:42" s="76" customFormat="1" x14ac:dyDescent="0.25">
      <c r="A496" s="78">
        <f t="shared" si="228"/>
        <v>490</v>
      </c>
      <c r="B496" s="79"/>
      <c r="C496" s="79"/>
      <c r="D496" s="61"/>
      <c r="E496" s="180" t="str">
        <f>_xlfn.IFNA(HLOOKUP(TEXT(C496,"#"),Table_Conduit[#All],2,FALSE),"")</f>
        <v/>
      </c>
      <c r="F496" s="63" t="str">
        <f t="shared" si="229"/>
        <v/>
      </c>
      <c r="G496" s="61"/>
      <c r="H496" s="180" t="str">
        <f>_xlfn.IFNA(IF(HLOOKUP(TEXT(C496,"#"),Table_BoxMaterial[#All],2,FALSE)=0,"",HLOOKUP(TEXT(C496,"#"),Table_BoxMaterial[#All],2,FALSE)),"")</f>
        <v/>
      </c>
      <c r="I496" s="183" t="str">
        <f>_xlfn.IFNA(HLOOKUP(TEXT(C496,"#"),Table_MountingKits[#All],2,FALSE),"")</f>
        <v/>
      </c>
      <c r="J496" s="183" t="str">
        <f>_xlfn.IFNA(HLOOKUP(H496,Table_BoxColors[#All],2,FALSE),"")</f>
        <v/>
      </c>
      <c r="K496" s="61" t="str">
        <f t="shared" si="230"/>
        <v/>
      </c>
      <c r="L496" s="64" t="str">
        <f t="shared" si="231"/>
        <v/>
      </c>
      <c r="M496" s="185" t="str">
        <f>_xlfn.IFNA("E-"&amp;VLOOKUP(C496,Table_PN_DeviceType[],2,TRUE),"")&amp;IF(D496&lt;&gt;"",IF(D496&gt;99,D496,IF(D496&gt;9,"0"&amp;D496,"00"&amp;D496))&amp;VLOOKUP(E496,Table_PN_ConduitSize[],2,FALSE)&amp;VLOOKUP(F496,Table_PN_ConduitColor[],2,FALSE)&amp;IF(G496&lt;10,"0"&amp;G496,G496)&amp;VLOOKUP(H496,Table_PN_BoxMaterial[],2,FALSE)&amp;IF(I496&lt;&gt;"",VLOOKUP(I496,Table_PN_MountingKit[],2,FALSE)&amp;IF(OR(J496="Yes"),VLOOKUP(F496,Table_PN_BoxColor[],2,FALSE),"")&amp;VLOOKUP(K496,Table_PN_CircuitBreaker[],2,FALSE),""),"")</f>
        <v/>
      </c>
      <c r="N496" s="65"/>
      <c r="O496" s="65"/>
      <c r="P496" s="65"/>
      <c r="Q496" s="65"/>
      <c r="R496" s="65"/>
      <c r="S496" s="170" t="str">
        <f>IFERROR(VLOOKUP(C496,Table_DevicePN[],2,FALSE),"")</f>
        <v/>
      </c>
      <c r="T496" s="66" t="str">
        <f t="shared" si="232"/>
        <v/>
      </c>
      <c r="U496" s="80"/>
      <c r="V496" s="81" t="str">
        <f t="shared" si="233"/>
        <v/>
      </c>
      <c r="W496" s="65" t="str">
        <f t="shared" si="234"/>
        <v/>
      </c>
      <c r="X496" s="65" t="str">
        <f t="shared" si="235"/>
        <v/>
      </c>
      <c r="Y496" s="82" t="str">
        <f t="shared" si="236"/>
        <v/>
      </c>
      <c r="Z496" s="83" t="str">
        <f t="shared" si="237"/>
        <v/>
      </c>
      <c r="AA496" s="65" t="str">
        <f t="shared" si="238"/>
        <v/>
      </c>
      <c r="AB496" s="65" t="str">
        <f t="shared" si="239"/>
        <v/>
      </c>
      <c r="AC496" s="65" t="str">
        <f t="shared" si="240"/>
        <v/>
      </c>
      <c r="AD496" s="84" t="str">
        <f t="shared" si="241"/>
        <v/>
      </c>
      <c r="AE496" s="85" t="str">
        <f t="shared" si="242"/>
        <v/>
      </c>
      <c r="AF496" s="85" t="str">
        <f t="shared" si="243"/>
        <v/>
      </c>
      <c r="AG496" s="86" t="str">
        <f t="shared" si="244"/>
        <v/>
      </c>
      <c r="AH496" s="87" t="str">
        <f t="shared" si="245"/>
        <v/>
      </c>
      <c r="AI496" s="84" t="str">
        <f t="shared" si="246"/>
        <v/>
      </c>
      <c r="AJ496" s="84" t="str">
        <f t="shared" si="247"/>
        <v/>
      </c>
      <c r="AK496" s="88" t="str">
        <f t="shared" si="248"/>
        <v/>
      </c>
      <c r="AL496" s="65" t="str">
        <f t="shared" si="249"/>
        <v/>
      </c>
      <c r="AM496" s="84" t="str">
        <f t="shared" si="250"/>
        <v/>
      </c>
      <c r="AN496" s="85" t="str">
        <f t="shared" si="251"/>
        <v/>
      </c>
      <c r="AO496" s="85" t="str">
        <f t="shared" si="252"/>
        <v/>
      </c>
      <c r="AP496" s="86" t="str">
        <f t="shared" si="253"/>
        <v/>
      </c>
    </row>
    <row r="497" spans="1:42" s="76" customFormat="1" x14ac:dyDescent="0.25">
      <c r="A497" s="78">
        <f t="shared" si="228"/>
        <v>491</v>
      </c>
      <c r="B497" s="79"/>
      <c r="C497" s="79"/>
      <c r="D497" s="61"/>
      <c r="E497" s="180" t="str">
        <f>_xlfn.IFNA(HLOOKUP(TEXT(C497,"#"),Table_Conduit[#All],2,FALSE),"")</f>
        <v/>
      </c>
      <c r="F497" s="63" t="str">
        <f t="shared" si="229"/>
        <v/>
      </c>
      <c r="G497" s="61"/>
      <c r="H497" s="180" t="str">
        <f>_xlfn.IFNA(IF(HLOOKUP(TEXT(C497,"#"),Table_BoxMaterial[#All],2,FALSE)=0,"",HLOOKUP(TEXT(C497,"#"),Table_BoxMaterial[#All],2,FALSE)),"")</f>
        <v/>
      </c>
      <c r="I497" s="183" t="str">
        <f>_xlfn.IFNA(HLOOKUP(TEXT(C497,"#"),Table_MountingKits[#All],2,FALSE),"")</f>
        <v/>
      </c>
      <c r="J497" s="183" t="str">
        <f>_xlfn.IFNA(HLOOKUP(H497,Table_BoxColors[#All],2,FALSE),"")</f>
        <v/>
      </c>
      <c r="K497" s="61" t="str">
        <f t="shared" si="230"/>
        <v/>
      </c>
      <c r="L497" s="64" t="str">
        <f t="shared" si="231"/>
        <v/>
      </c>
      <c r="M497" s="185" t="str">
        <f>_xlfn.IFNA("E-"&amp;VLOOKUP(C497,Table_PN_DeviceType[],2,TRUE),"")&amp;IF(D497&lt;&gt;"",IF(D497&gt;99,D497,IF(D497&gt;9,"0"&amp;D497,"00"&amp;D497))&amp;VLOOKUP(E497,Table_PN_ConduitSize[],2,FALSE)&amp;VLOOKUP(F497,Table_PN_ConduitColor[],2,FALSE)&amp;IF(G497&lt;10,"0"&amp;G497,G497)&amp;VLOOKUP(H497,Table_PN_BoxMaterial[],2,FALSE)&amp;IF(I497&lt;&gt;"",VLOOKUP(I497,Table_PN_MountingKit[],2,FALSE)&amp;IF(OR(J497="Yes"),VLOOKUP(F497,Table_PN_BoxColor[],2,FALSE),"")&amp;VLOOKUP(K497,Table_PN_CircuitBreaker[],2,FALSE),""),"")</f>
        <v/>
      </c>
      <c r="N497" s="65"/>
      <c r="O497" s="65"/>
      <c r="P497" s="65"/>
      <c r="Q497" s="65"/>
      <c r="R497" s="65"/>
      <c r="S497" s="170" t="str">
        <f>IFERROR(VLOOKUP(C497,Table_DevicePN[],2,FALSE),"")</f>
        <v/>
      </c>
      <c r="T497" s="66" t="str">
        <f t="shared" si="232"/>
        <v/>
      </c>
      <c r="U497" s="80"/>
      <c r="V497" s="81" t="str">
        <f t="shared" si="233"/>
        <v/>
      </c>
      <c r="W497" s="65" t="str">
        <f t="shared" si="234"/>
        <v/>
      </c>
      <c r="X497" s="65" t="str">
        <f t="shared" si="235"/>
        <v/>
      </c>
      <c r="Y497" s="82" t="str">
        <f t="shared" si="236"/>
        <v/>
      </c>
      <c r="Z497" s="83" t="str">
        <f t="shared" si="237"/>
        <v/>
      </c>
      <c r="AA497" s="65" t="str">
        <f t="shared" si="238"/>
        <v/>
      </c>
      <c r="AB497" s="65" t="str">
        <f t="shared" si="239"/>
        <v/>
      </c>
      <c r="AC497" s="65" t="str">
        <f t="shared" si="240"/>
        <v/>
      </c>
      <c r="AD497" s="84" t="str">
        <f t="shared" si="241"/>
        <v/>
      </c>
      <c r="AE497" s="85" t="str">
        <f t="shared" si="242"/>
        <v/>
      </c>
      <c r="AF497" s="85" t="str">
        <f t="shared" si="243"/>
        <v/>
      </c>
      <c r="AG497" s="86" t="str">
        <f t="shared" si="244"/>
        <v/>
      </c>
      <c r="AH497" s="87" t="str">
        <f t="shared" si="245"/>
        <v/>
      </c>
      <c r="AI497" s="84" t="str">
        <f t="shared" si="246"/>
        <v/>
      </c>
      <c r="AJ497" s="84" t="str">
        <f t="shared" si="247"/>
        <v/>
      </c>
      <c r="AK497" s="88" t="str">
        <f t="shared" si="248"/>
        <v/>
      </c>
      <c r="AL497" s="65" t="str">
        <f t="shared" si="249"/>
        <v/>
      </c>
      <c r="AM497" s="84" t="str">
        <f t="shared" si="250"/>
        <v/>
      </c>
      <c r="AN497" s="85" t="str">
        <f t="shared" si="251"/>
        <v/>
      </c>
      <c r="AO497" s="85" t="str">
        <f t="shared" si="252"/>
        <v/>
      </c>
      <c r="AP497" s="86" t="str">
        <f t="shared" si="253"/>
        <v/>
      </c>
    </row>
    <row r="498" spans="1:42" s="76" customFormat="1" x14ac:dyDescent="0.25">
      <c r="A498" s="78">
        <f t="shared" si="228"/>
        <v>492</v>
      </c>
      <c r="B498" s="79"/>
      <c r="C498" s="79"/>
      <c r="D498" s="61"/>
      <c r="E498" s="180" t="str">
        <f>_xlfn.IFNA(HLOOKUP(TEXT(C498,"#"),Table_Conduit[#All],2,FALSE),"")</f>
        <v/>
      </c>
      <c r="F498" s="63" t="str">
        <f t="shared" si="229"/>
        <v/>
      </c>
      <c r="G498" s="61"/>
      <c r="H498" s="180" t="str">
        <f>_xlfn.IFNA(IF(HLOOKUP(TEXT(C498,"#"),Table_BoxMaterial[#All],2,FALSE)=0,"",HLOOKUP(TEXT(C498,"#"),Table_BoxMaterial[#All],2,FALSE)),"")</f>
        <v/>
      </c>
      <c r="I498" s="183" t="str">
        <f>_xlfn.IFNA(HLOOKUP(TEXT(C498,"#"),Table_MountingKits[#All],2,FALSE),"")</f>
        <v/>
      </c>
      <c r="J498" s="183" t="str">
        <f>_xlfn.IFNA(HLOOKUP(H498,Table_BoxColors[#All],2,FALSE),"")</f>
        <v/>
      </c>
      <c r="K498" s="61" t="str">
        <f t="shared" si="230"/>
        <v/>
      </c>
      <c r="L498" s="64" t="str">
        <f t="shared" si="231"/>
        <v/>
      </c>
      <c r="M498" s="185" t="str">
        <f>_xlfn.IFNA("E-"&amp;VLOOKUP(C498,Table_PN_DeviceType[],2,TRUE),"")&amp;IF(D498&lt;&gt;"",IF(D498&gt;99,D498,IF(D498&gt;9,"0"&amp;D498,"00"&amp;D498))&amp;VLOOKUP(E498,Table_PN_ConduitSize[],2,FALSE)&amp;VLOOKUP(F498,Table_PN_ConduitColor[],2,FALSE)&amp;IF(G498&lt;10,"0"&amp;G498,G498)&amp;VLOOKUP(H498,Table_PN_BoxMaterial[],2,FALSE)&amp;IF(I498&lt;&gt;"",VLOOKUP(I498,Table_PN_MountingKit[],2,FALSE)&amp;IF(OR(J498="Yes"),VLOOKUP(F498,Table_PN_BoxColor[],2,FALSE),"")&amp;VLOOKUP(K498,Table_PN_CircuitBreaker[],2,FALSE),""),"")</f>
        <v/>
      </c>
      <c r="N498" s="65"/>
      <c r="O498" s="65"/>
      <c r="P498" s="65"/>
      <c r="Q498" s="65"/>
      <c r="R498" s="65"/>
      <c r="S498" s="170" t="str">
        <f>IFERROR(VLOOKUP(C498,Table_DevicePN[],2,FALSE),"")</f>
        <v/>
      </c>
      <c r="T498" s="66" t="str">
        <f t="shared" si="232"/>
        <v/>
      </c>
      <c r="U498" s="80"/>
      <c r="V498" s="81" t="str">
        <f t="shared" si="233"/>
        <v/>
      </c>
      <c r="W498" s="65" t="str">
        <f t="shared" si="234"/>
        <v/>
      </c>
      <c r="X498" s="65" t="str">
        <f t="shared" si="235"/>
        <v/>
      </c>
      <c r="Y498" s="82" t="str">
        <f t="shared" si="236"/>
        <v/>
      </c>
      <c r="Z498" s="83" t="str">
        <f t="shared" si="237"/>
        <v/>
      </c>
      <c r="AA498" s="65" t="str">
        <f t="shared" si="238"/>
        <v/>
      </c>
      <c r="AB498" s="65" t="str">
        <f t="shared" si="239"/>
        <v/>
      </c>
      <c r="AC498" s="65" t="str">
        <f t="shared" si="240"/>
        <v/>
      </c>
      <c r="AD498" s="84" t="str">
        <f t="shared" si="241"/>
        <v/>
      </c>
      <c r="AE498" s="85" t="str">
        <f t="shared" si="242"/>
        <v/>
      </c>
      <c r="AF498" s="85" t="str">
        <f t="shared" si="243"/>
        <v/>
      </c>
      <c r="AG498" s="86" t="str">
        <f t="shared" si="244"/>
        <v/>
      </c>
      <c r="AH498" s="87" t="str">
        <f t="shared" si="245"/>
        <v/>
      </c>
      <c r="AI498" s="84" t="str">
        <f t="shared" si="246"/>
        <v/>
      </c>
      <c r="AJ498" s="84" t="str">
        <f t="shared" si="247"/>
        <v/>
      </c>
      <c r="AK498" s="88" t="str">
        <f t="shared" si="248"/>
        <v/>
      </c>
      <c r="AL498" s="65" t="str">
        <f t="shared" si="249"/>
        <v/>
      </c>
      <c r="AM498" s="84" t="str">
        <f t="shared" si="250"/>
        <v/>
      </c>
      <c r="AN498" s="85" t="str">
        <f t="shared" si="251"/>
        <v/>
      </c>
      <c r="AO498" s="85" t="str">
        <f t="shared" si="252"/>
        <v/>
      </c>
      <c r="AP498" s="86" t="str">
        <f t="shared" si="253"/>
        <v/>
      </c>
    </row>
    <row r="499" spans="1:42" s="76" customFormat="1" x14ac:dyDescent="0.25">
      <c r="A499" s="78">
        <f t="shared" si="228"/>
        <v>493</v>
      </c>
      <c r="B499" s="79"/>
      <c r="C499" s="79"/>
      <c r="D499" s="61"/>
      <c r="E499" s="180" t="str">
        <f>_xlfn.IFNA(HLOOKUP(TEXT(C499,"#"),Table_Conduit[#All],2,FALSE),"")</f>
        <v/>
      </c>
      <c r="F499" s="63" t="str">
        <f t="shared" si="229"/>
        <v/>
      </c>
      <c r="G499" s="61"/>
      <c r="H499" s="180" t="str">
        <f>_xlfn.IFNA(IF(HLOOKUP(TEXT(C499,"#"),Table_BoxMaterial[#All],2,FALSE)=0,"",HLOOKUP(TEXT(C499,"#"),Table_BoxMaterial[#All],2,FALSE)),"")</f>
        <v/>
      </c>
      <c r="I499" s="183" t="str">
        <f>_xlfn.IFNA(HLOOKUP(TEXT(C499,"#"),Table_MountingKits[#All],2,FALSE),"")</f>
        <v/>
      </c>
      <c r="J499" s="183" t="str">
        <f>_xlfn.IFNA(HLOOKUP(H499,Table_BoxColors[#All],2,FALSE),"")</f>
        <v/>
      </c>
      <c r="K499" s="61" t="str">
        <f t="shared" si="230"/>
        <v/>
      </c>
      <c r="L499" s="64" t="str">
        <f t="shared" si="231"/>
        <v/>
      </c>
      <c r="M499" s="185" t="str">
        <f>_xlfn.IFNA("E-"&amp;VLOOKUP(C499,Table_PN_DeviceType[],2,TRUE),"")&amp;IF(D499&lt;&gt;"",IF(D499&gt;99,D499,IF(D499&gt;9,"0"&amp;D499,"00"&amp;D499))&amp;VLOOKUP(E499,Table_PN_ConduitSize[],2,FALSE)&amp;VLOOKUP(F499,Table_PN_ConduitColor[],2,FALSE)&amp;IF(G499&lt;10,"0"&amp;G499,G499)&amp;VLOOKUP(H499,Table_PN_BoxMaterial[],2,FALSE)&amp;IF(I499&lt;&gt;"",VLOOKUP(I499,Table_PN_MountingKit[],2,FALSE)&amp;IF(OR(J499="Yes"),VLOOKUP(F499,Table_PN_BoxColor[],2,FALSE),"")&amp;VLOOKUP(K499,Table_PN_CircuitBreaker[],2,FALSE),""),"")</f>
        <v/>
      </c>
      <c r="N499" s="65"/>
      <c r="O499" s="65"/>
      <c r="P499" s="65"/>
      <c r="Q499" s="65"/>
      <c r="R499" s="65"/>
      <c r="S499" s="170" t="str">
        <f>IFERROR(VLOOKUP(C499,Table_DevicePN[],2,FALSE),"")</f>
        <v/>
      </c>
      <c r="T499" s="66" t="str">
        <f t="shared" si="232"/>
        <v/>
      </c>
      <c r="U499" s="80"/>
      <c r="V499" s="81" t="str">
        <f t="shared" si="233"/>
        <v/>
      </c>
      <c r="W499" s="65" t="str">
        <f t="shared" si="234"/>
        <v/>
      </c>
      <c r="X499" s="65" t="str">
        <f t="shared" si="235"/>
        <v/>
      </c>
      <c r="Y499" s="82" t="str">
        <f t="shared" si="236"/>
        <v/>
      </c>
      <c r="Z499" s="83" t="str">
        <f t="shared" si="237"/>
        <v/>
      </c>
      <c r="AA499" s="65" t="str">
        <f t="shared" si="238"/>
        <v/>
      </c>
      <c r="AB499" s="65" t="str">
        <f t="shared" si="239"/>
        <v/>
      </c>
      <c r="AC499" s="65" t="str">
        <f t="shared" si="240"/>
        <v/>
      </c>
      <c r="AD499" s="84" t="str">
        <f t="shared" si="241"/>
        <v/>
      </c>
      <c r="AE499" s="85" t="str">
        <f t="shared" si="242"/>
        <v/>
      </c>
      <c r="AF499" s="85" t="str">
        <f t="shared" si="243"/>
        <v/>
      </c>
      <c r="AG499" s="86" t="str">
        <f t="shared" si="244"/>
        <v/>
      </c>
      <c r="AH499" s="87" t="str">
        <f t="shared" si="245"/>
        <v/>
      </c>
      <c r="AI499" s="84" t="str">
        <f t="shared" si="246"/>
        <v/>
      </c>
      <c r="AJ499" s="84" t="str">
        <f t="shared" si="247"/>
        <v/>
      </c>
      <c r="AK499" s="88" t="str">
        <f t="shared" si="248"/>
        <v/>
      </c>
      <c r="AL499" s="65" t="str">
        <f t="shared" si="249"/>
        <v/>
      </c>
      <c r="AM499" s="84" t="str">
        <f t="shared" si="250"/>
        <v/>
      </c>
      <c r="AN499" s="85" t="str">
        <f t="shared" si="251"/>
        <v/>
      </c>
      <c r="AO499" s="85" t="str">
        <f t="shared" si="252"/>
        <v/>
      </c>
      <c r="AP499" s="86" t="str">
        <f t="shared" si="253"/>
        <v/>
      </c>
    </row>
    <row r="500" spans="1:42" s="76" customFormat="1" x14ac:dyDescent="0.25">
      <c r="A500" s="78">
        <f t="shared" si="228"/>
        <v>494</v>
      </c>
      <c r="B500" s="79"/>
      <c r="C500" s="79"/>
      <c r="D500" s="61"/>
      <c r="E500" s="180" t="str">
        <f>_xlfn.IFNA(HLOOKUP(TEXT(C500,"#"),Table_Conduit[#All],2,FALSE),"")</f>
        <v/>
      </c>
      <c r="F500" s="63" t="str">
        <f t="shared" si="229"/>
        <v/>
      </c>
      <c r="G500" s="61"/>
      <c r="H500" s="180" t="str">
        <f>_xlfn.IFNA(IF(HLOOKUP(TEXT(C500,"#"),Table_BoxMaterial[#All],2,FALSE)=0,"",HLOOKUP(TEXT(C500,"#"),Table_BoxMaterial[#All],2,FALSE)),"")</f>
        <v/>
      </c>
      <c r="I500" s="183" t="str">
        <f>_xlfn.IFNA(HLOOKUP(TEXT(C500,"#"),Table_MountingKits[#All],2,FALSE),"")</f>
        <v/>
      </c>
      <c r="J500" s="183" t="str">
        <f>_xlfn.IFNA(HLOOKUP(H500,Table_BoxColors[#All],2,FALSE),"")</f>
        <v/>
      </c>
      <c r="K500" s="61" t="str">
        <f t="shared" si="230"/>
        <v/>
      </c>
      <c r="L500" s="64" t="str">
        <f t="shared" si="231"/>
        <v/>
      </c>
      <c r="M500" s="185" t="str">
        <f>_xlfn.IFNA("E-"&amp;VLOOKUP(C500,Table_PN_DeviceType[],2,TRUE),"")&amp;IF(D500&lt;&gt;"",IF(D500&gt;99,D500,IF(D500&gt;9,"0"&amp;D500,"00"&amp;D500))&amp;VLOOKUP(E500,Table_PN_ConduitSize[],2,FALSE)&amp;VLOOKUP(F500,Table_PN_ConduitColor[],2,FALSE)&amp;IF(G500&lt;10,"0"&amp;G500,G500)&amp;VLOOKUP(H500,Table_PN_BoxMaterial[],2,FALSE)&amp;IF(I500&lt;&gt;"",VLOOKUP(I500,Table_PN_MountingKit[],2,FALSE)&amp;IF(OR(J500="Yes"),VLOOKUP(F500,Table_PN_BoxColor[],2,FALSE),"")&amp;VLOOKUP(K500,Table_PN_CircuitBreaker[],2,FALSE),""),"")</f>
        <v/>
      </c>
      <c r="N500" s="65"/>
      <c r="O500" s="65"/>
      <c r="P500" s="65"/>
      <c r="Q500" s="65"/>
      <c r="R500" s="65"/>
      <c r="S500" s="170" t="str">
        <f>IFERROR(VLOOKUP(C500,Table_DevicePN[],2,FALSE),"")</f>
        <v/>
      </c>
      <c r="T500" s="66" t="str">
        <f t="shared" si="232"/>
        <v/>
      </c>
      <c r="U500" s="80"/>
      <c r="V500" s="81" t="str">
        <f t="shared" si="233"/>
        <v/>
      </c>
      <c r="W500" s="65" t="str">
        <f t="shared" si="234"/>
        <v/>
      </c>
      <c r="X500" s="65" t="str">
        <f t="shared" si="235"/>
        <v/>
      </c>
      <c r="Y500" s="82" t="str">
        <f t="shared" si="236"/>
        <v/>
      </c>
      <c r="Z500" s="83" t="str">
        <f t="shared" si="237"/>
        <v/>
      </c>
      <c r="AA500" s="65" t="str">
        <f t="shared" si="238"/>
        <v/>
      </c>
      <c r="AB500" s="65" t="str">
        <f t="shared" si="239"/>
        <v/>
      </c>
      <c r="AC500" s="65" t="str">
        <f t="shared" si="240"/>
        <v/>
      </c>
      <c r="AD500" s="84" t="str">
        <f t="shared" si="241"/>
        <v/>
      </c>
      <c r="AE500" s="85" t="str">
        <f t="shared" si="242"/>
        <v/>
      </c>
      <c r="AF500" s="85" t="str">
        <f t="shared" si="243"/>
        <v/>
      </c>
      <c r="AG500" s="86" t="str">
        <f t="shared" si="244"/>
        <v/>
      </c>
      <c r="AH500" s="87" t="str">
        <f t="shared" si="245"/>
        <v/>
      </c>
      <c r="AI500" s="84" t="str">
        <f t="shared" si="246"/>
        <v/>
      </c>
      <c r="AJ500" s="84" t="str">
        <f t="shared" si="247"/>
        <v/>
      </c>
      <c r="AK500" s="88" t="str">
        <f t="shared" si="248"/>
        <v/>
      </c>
      <c r="AL500" s="65" t="str">
        <f t="shared" si="249"/>
        <v/>
      </c>
      <c r="AM500" s="84" t="str">
        <f t="shared" si="250"/>
        <v/>
      </c>
      <c r="AN500" s="85" t="str">
        <f t="shared" si="251"/>
        <v/>
      </c>
      <c r="AO500" s="85" t="str">
        <f t="shared" si="252"/>
        <v/>
      </c>
      <c r="AP500" s="86" t="str">
        <f t="shared" si="253"/>
        <v/>
      </c>
    </row>
    <row r="501" spans="1:42" s="76" customFormat="1" x14ac:dyDescent="0.25">
      <c r="A501" s="78">
        <f t="shared" si="228"/>
        <v>495</v>
      </c>
      <c r="B501" s="79"/>
      <c r="C501" s="79"/>
      <c r="D501" s="61"/>
      <c r="E501" s="180" t="str">
        <f>_xlfn.IFNA(HLOOKUP(TEXT(C501,"#"),Table_Conduit[#All],2,FALSE),"")</f>
        <v/>
      </c>
      <c r="F501" s="63" t="str">
        <f t="shared" si="229"/>
        <v/>
      </c>
      <c r="G501" s="61"/>
      <c r="H501" s="180" t="str">
        <f>_xlfn.IFNA(IF(HLOOKUP(TEXT(C501,"#"),Table_BoxMaterial[#All],2,FALSE)=0,"",HLOOKUP(TEXT(C501,"#"),Table_BoxMaterial[#All],2,FALSE)),"")</f>
        <v/>
      </c>
      <c r="I501" s="183" t="str">
        <f>_xlfn.IFNA(HLOOKUP(TEXT(C501,"#"),Table_MountingKits[#All],2,FALSE),"")</f>
        <v/>
      </c>
      <c r="J501" s="183" t="str">
        <f>_xlfn.IFNA(HLOOKUP(H501,Table_BoxColors[#All],2,FALSE),"")</f>
        <v/>
      </c>
      <c r="K501" s="61" t="str">
        <f t="shared" si="230"/>
        <v/>
      </c>
      <c r="L501" s="64" t="str">
        <f t="shared" si="231"/>
        <v/>
      </c>
      <c r="M501" s="185" t="str">
        <f>_xlfn.IFNA("E-"&amp;VLOOKUP(C501,Table_PN_DeviceType[],2,TRUE),"")&amp;IF(D501&lt;&gt;"",IF(D501&gt;99,D501,IF(D501&gt;9,"0"&amp;D501,"00"&amp;D501))&amp;VLOOKUP(E501,Table_PN_ConduitSize[],2,FALSE)&amp;VLOOKUP(F501,Table_PN_ConduitColor[],2,FALSE)&amp;IF(G501&lt;10,"0"&amp;G501,G501)&amp;VLOOKUP(H501,Table_PN_BoxMaterial[],2,FALSE)&amp;IF(I501&lt;&gt;"",VLOOKUP(I501,Table_PN_MountingKit[],2,FALSE)&amp;IF(OR(J501="Yes"),VLOOKUP(F501,Table_PN_BoxColor[],2,FALSE),"")&amp;VLOOKUP(K501,Table_PN_CircuitBreaker[],2,FALSE),""),"")</f>
        <v/>
      </c>
      <c r="N501" s="65"/>
      <c r="O501" s="65"/>
      <c r="P501" s="65"/>
      <c r="Q501" s="65"/>
      <c r="R501" s="65"/>
      <c r="S501" s="170" t="str">
        <f>IFERROR(VLOOKUP(C501,Table_DevicePN[],2,FALSE),"")</f>
        <v/>
      </c>
      <c r="T501" s="66" t="str">
        <f t="shared" si="232"/>
        <v/>
      </c>
      <c r="U501" s="80"/>
      <c r="V501" s="81" t="str">
        <f t="shared" si="233"/>
        <v/>
      </c>
      <c r="W501" s="65" t="str">
        <f t="shared" si="234"/>
        <v/>
      </c>
      <c r="X501" s="65" t="str">
        <f t="shared" si="235"/>
        <v/>
      </c>
      <c r="Y501" s="82" t="str">
        <f t="shared" si="236"/>
        <v/>
      </c>
      <c r="Z501" s="83" t="str">
        <f t="shared" si="237"/>
        <v/>
      </c>
      <c r="AA501" s="65" t="str">
        <f t="shared" si="238"/>
        <v/>
      </c>
      <c r="AB501" s="65" t="str">
        <f t="shared" si="239"/>
        <v/>
      </c>
      <c r="AC501" s="65" t="str">
        <f t="shared" si="240"/>
        <v/>
      </c>
      <c r="AD501" s="84" t="str">
        <f t="shared" si="241"/>
        <v/>
      </c>
      <c r="AE501" s="85" t="str">
        <f t="shared" si="242"/>
        <v/>
      </c>
      <c r="AF501" s="85" t="str">
        <f t="shared" si="243"/>
        <v/>
      </c>
      <c r="AG501" s="86" t="str">
        <f t="shared" si="244"/>
        <v/>
      </c>
      <c r="AH501" s="87" t="str">
        <f t="shared" si="245"/>
        <v/>
      </c>
      <c r="AI501" s="84" t="str">
        <f t="shared" si="246"/>
        <v/>
      </c>
      <c r="AJ501" s="84" t="str">
        <f t="shared" si="247"/>
        <v/>
      </c>
      <c r="AK501" s="88" t="str">
        <f t="shared" si="248"/>
        <v/>
      </c>
      <c r="AL501" s="65" t="str">
        <f t="shared" si="249"/>
        <v/>
      </c>
      <c r="AM501" s="84" t="str">
        <f t="shared" si="250"/>
        <v/>
      </c>
      <c r="AN501" s="85" t="str">
        <f t="shared" si="251"/>
        <v/>
      </c>
      <c r="AO501" s="85" t="str">
        <f t="shared" si="252"/>
        <v/>
      </c>
      <c r="AP501" s="86" t="str">
        <f t="shared" si="253"/>
        <v/>
      </c>
    </row>
    <row r="502" spans="1:42" s="76" customFormat="1" x14ac:dyDescent="0.25">
      <c r="A502" s="78">
        <f t="shared" si="228"/>
        <v>496</v>
      </c>
      <c r="B502" s="79"/>
      <c r="C502" s="79"/>
      <c r="D502" s="61"/>
      <c r="E502" s="180" t="str">
        <f>_xlfn.IFNA(HLOOKUP(TEXT(C502,"#"),Table_Conduit[#All],2,FALSE),"")</f>
        <v/>
      </c>
      <c r="F502" s="63" t="str">
        <f t="shared" si="229"/>
        <v/>
      </c>
      <c r="G502" s="61"/>
      <c r="H502" s="180" t="str">
        <f>_xlfn.IFNA(IF(HLOOKUP(TEXT(C502,"#"),Table_BoxMaterial[#All],2,FALSE)=0,"",HLOOKUP(TEXT(C502,"#"),Table_BoxMaterial[#All],2,FALSE)),"")</f>
        <v/>
      </c>
      <c r="I502" s="183" t="str">
        <f>_xlfn.IFNA(HLOOKUP(TEXT(C502,"#"),Table_MountingKits[#All],2,FALSE),"")</f>
        <v/>
      </c>
      <c r="J502" s="183" t="str">
        <f>_xlfn.IFNA(HLOOKUP(H502,Table_BoxColors[#All],2,FALSE),"")</f>
        <v/>
      </c>
      <c r="K502" s="61" t="str">
        <f t="shared" si="230"/>
        <v/>
      </c>
      <c r="L502" s="64" t="str">
        <f t="shared" si="231"/>
        <v/>
      </c>
      <c r="M502" s="185" t="str">
        <f>_xlfn.IFNA("E-"&amp;VLOOKUP(C502,Table_PN_DeviceType[],2,TRUE),"")&amp;IF(D502&lt;&gt;"",IF(D502&gt;99,D502,IF(D502&gt;9,"0"&amp;D502,"00"&amp;D502))&amp;VLOOKUP(E502,Table_PN_ConduitSize[],2,FALSE)&amp;VLOOKUP(F502,Table_PN_ConduitColor[],2,FALSE)&amp;IF(G502&lt;10,"0"&amp;G502,G502)&amp;VLOOKUP(H502,Table_PN_BoxMaterial[],2,FALSE)&amp;IF(I502&lt;&gt;"",VLOOKUP(I502,Table_PN_MountingKit[],2,FALSE)&amp;IF(OR(J502="Yes"),VLOOKUP(F502,Table_PN_BoxColor[],2,FALSE),"")&amp;VLOOKUP(K502,Table_PN_CircuitBreaker[],2,FALSE),""),"")</f>
        <v/>
      </c>
      <c r="N502" s="65"/>
      <c r="O502" s="65"/>
      <c r="P502" s="65"/>
      <c r="Q502" s="65"/>
      <c r="R502" s="65"/>
      <c r="S502" s="170" t="str">
        <f>IFERROR(VLOOKUP(C502,Table_DevicePN[],2,FALSE),"")</f>
        <v/>
      </c>
      <c r="T502" s="66" t="str">
        <f t="shared" si="232"/>
        <v/>
      </c>
      <c r="U502" s="80"/>
      <c r="V502" s="81" t="str">
        <f t="shared" si="233"/>
        <v/>
      </c>
      <c r="W502" s="65" t="str">
        <f t="shared" si="234"/>
        <v/>
      </c>
      <c r="X502" s="65" t="str">
        <f t="shared" si="235"/>
        <v/>
      </c>
      <c r="Y502" s="82" t="str">
        <f t="shared" si="236"/>
        <v/>
      </c>
      <c r="Z502" s="83" t="str">
        <f t="shared" si="237"/>
        <v/>
      </c>
      <c r="AA502" s="65" t="str">
        <f t="shared" si="238"/>
        <v/>
      </c>
      <c r="AB502" s="65" t="str">
        <f t="shared" si="239"/>
        <v/>
      </c>
      <c r="AC502" s="65" t="str">
        <f t="shared" si="240"/>
        <v/>
      </c>
      <c r="AD502" s="84" t="str">
        <f t="shared" si="241"/>
        <v/>
      </c>
      <c r="AE502" s="85" t="str">
        <f t="shared" si="242"/>
        <v/>
      </c>
      <c r="AF502" s="85" t="str">
        <f t="shared" si="243"/>
        <v/>
      </c>
      <c r="AG502" s="86" t="str">
        <f t="shared" si="244"/>
        <v/>
      </c>
      <c r="AH502" s="87" t="str">
        <f t="shared" si="245"/>
        <v/>
      </c>
      <c r="AI502" s="84" t="str">
        <f t="shared" si="246"/>
        <v/>
      </c>
      <c r="AJ502" s="84" t="str">
        <f t="shared" si="247"/>
        <v/>
      </c>
      <c r="AK502" s="88" t="str">
        <f t="shared" si="248"/>
        <v/>
      </c>
      <c r="AL502" s="65" t="str">
        <f t="shared" si="249"/>
        <v/>
      </c>
      <c r="AM502" s="84" t="str">
        <f t="shared" si="250"/>
        <v/>
      </c>
      <c r="AN502" s="85" t="str">
        <f t="shared" si="251"/>
        <v/>
      </c>
      <c r="AO502" s="85" t="str">
        <f t="shared" si="252"/>
        <v/>
      </c>
      <c r="AP502" s="86" t="str">
        <f t="shared" si="253"/>
        <v/>
      </c>
    </row>
    <row r="503" spans="1:42" s="76" customFormat="1" x14ac:dyDescent="0.25">
      <c r="A503" s="78">
        <f t="shared" si="228"/>
        <v>497</v>
      </c>
      <c r="B503" s="79"/>
      <c r="C503" s="79"/>
      <c r="D503" s="61"/>
      <c r="E503" s="180" t="str">
        <f>_xlfn.IFNA(HLOOKUP(TEXT(C503,"#"),Table_Conduit[#All],2,FALSE),"")</f>
        <v/>
      </c>
      <c r="F503" s="63" t="str">
        <f t="shared" si="229"/>
        <v/>
      </c>
      <c r="G503" s="61"/>
      <c r="H503" s="180" t="str">
        <f>_xlfn.IFNA(IF(HLOOKUP(TEXT(C503,"#"),Table_BoxMaterial[#All],2,FALSE)=0,"",HLOOKUP(TEXT(C503,"#"),Table_BoxMaterial[#All],2,FALSE)),"")</f>
        <v/>
      </c>
      <c r="I503" s="183" t="str">
        <f>_xlfn.IFNA(HLOOKUP(TEXT(C503,"#"),Table_MountingKits[#All],2,FALSE),"")</f>
        <v/>
      </c>
      <c r="J503" s="183" t="str">
        <f>_xlfn.IFNA(HLOOKUP(H503,Table_BoxColors[#All],2,FALSE),"")</f>
        <v/>
      </c>
      <c r="K503" s="61" t="str">
        <f t="shared" si="230"/>
        <v/>
      </c>
      <c r="L503" s="64" t="str">
        <f t="shared" si="231"/>
        <v/>
      </c>
      <c r="M503" s="185" t="str">
        <f>_xlfn.IFNA("E-"&amp;VLOOKUP(C503,Table_PN_DeviceType[],2,TRUE),"")&amp;IF(D503&lt;&gt;"",IF(D503&gt;99,D503,IF(D503&gt;9,"0"&amp;D503,"00"&amp;D503))&amp;VLOOKUP(E503,Table_PN_ConduitSize[],2,FALSE)&amp;VLOOKUP(F503,Table_PN_ConduitColor[],2,FALSE)&amp;IF(G503&lt;10,"0"&amp;G503,G503)&amp;VLOOKUP(H503,Table_PN_BoxMaterial[],2,FALSE)&amp;IF(I503&lt;&gt;"",VLOOKUP(I503,Table_PN_MountingKit[],2,FALSE)&amp;IF(OR(J503="Yes"),VLOOKUP(F503,Table_PN_BoxColor[],2,FALSE),"")&amp;VLOOKUP(K503,Table_PN_CircuitBreaker[],2,FALSE),""),"")</f>
        <v/>
      </c>
      <c r="N503" s="65"/>
      <c r="O503" s="65"/>
      <c r="P503" s="65"/>
      <c r="Q503" s="65"/>
      <c r="R503" s="65"/>
      <c r="S503" s="170" t="str">
        <f>IFERROR(VLOOKUP(C503,Table_DevicePN[],2,FALSE),"")</f>
        <v/>
      </c>
      <c r="T503" s="66" t="str">
        <f t="shared" si="232"/>
        <v/>
      </c>
      <c r="U503" s="80"/>
      <c r="V503" s="81" t="str">
        <f t="shared" si="233"/>
        <v/>
      </c>
      <c r="W503" s="65" t="str">
        <f t="shared" si="234"/>
        <v/>
      </c>
      <c r="X503" s="65" t="str">
        <f t="shared" si="235"/>
        <v/>
      </c>
      <c r="Y503" s="82" t="str">
        <f t="shared" si="236"/>
        <v/>
      </c>
      <c r="Z503" s="83" t="str">
        <f t="shared" si="237"/>
        <v/>
      </c>
      <c r="AA503" s="65" t="str">
        <f t="shared" si="238"/>
        <v/>
      </c>
      <c r="AB503" s="65" t="str">
        <f t="shared" si="239"/>
        <v/>
      </c>
      <c r="AC503" s="65" t="str">
        <f t="shared" si="240"/>
        <v/>
      </c>
      <c r="AD503" s="84" t="str">
        <f t="shared" si="241"/>
        <v/>
      </c>
      <c r="AE503" s="85" t="str">
        <f t="shared" si="242"/>
        <v/>
      </c>
      <c r="AF503" s="85" t="str">
        <f t="shared" si="243"/>
        <v/>
      </c>
      <c r="AG503" s="86" t="str">
        <f t="shared" si="244"/>
        <v/>
      </c>
      <c r="AH503" s="87" t="str">
        <f t="shared" si="245"/>
        <v/>
      </c>
      <c r="AI503" s="84" t="str">
        <f t="shared" si="246"/>
        <v/>
      </c>
      <c r="AJ503" s="84" t="str">
        <f t="shared" si="247"/>
        <v/>
      </c>
      <c r="AK503" s="88" t="str">
        <f t="shared" si="248"/>
        <v/>
      </c>
      <c r="AL503" s="65" t="str">
        <f t="shared" si="249"/>
        <v/>
      </c>
      <c r="AM503" s="84" t="str">
        <f t="shared" si="250"/>
        <v/>
      </c>
      <c r="AN503" s="85" t="str">
        <f t="shared" si="251"/>
        <v/>
      </c>
      <c r="AO503" s="85" t="str">
        <f t="shared" si="252"/>
        <v/>
      </c>
      <c r="AP503" s="86" t="str">
        <f t="shared" si="253"/>
        <v/>
      </c>
    </row>
    <row r="504" spans="1:42" s="76" customFormat="1" x14ac:dyDescent="0.25">
      <c r="A504" s="78">
        <f t="shared" si="228"/>
        <v>498</v>
      </c>
      <c r="B504" s="79"/>
      <c r="C504" s="79"/>
      <c r="D504" s="61"/>
      <c r="E504" s="180" t="str">
        <f>_xlfn.IFNA(HLOOKUP(TEXT(C504,"#"),Table_Conduit[#All],2,FALSE),"")</f>
        <v/>
      </c>
      <c r="F504" s="63" t="str">
        <f t="shared" si="229"/>
        <v/>
      </c>
      <c r="G504" s="61"/>
      <c r="H504" s="180" t="str">
        <f>_xlfn.IFNA(IF(HLOOKUP(TEXT(C504,"#"),Table_BoxMaterial[#All],2,FALSE)=0,"",HLOOKUP(TEXT(C504,"#"),Table_BoxMaterial[#All],2,FALSE)),"")</f>
        <v/>
      </c>
      <c r="I504" s="183" t="str">
        <f>_xlfn.IFNA(HLOOKUP(TEXT(C504,"#"),Table_MountingKits[#All],2,FALSE),"")</f>
        <v/>
      </c>
      <c r="J504" s="183" t="str">
        <f>_xlfn.IFNA(HLOOKUP(H504,Table_BoxColors[#All],2,FALSE),"")</f>
        <v/>
      </c>
      <c r="K504" s="61" t="str">
        <f t="shared" si="230"/>
        <v/>
      </c>
      <c r="L504" s="64" t="str">
        <f t="shared" si="231"/>
        <v/>
      </c>
      <c r="M504" s="185" t="str">
        <f>_xlfn.IFNA("E-"&amp;VLOOKUP(C504,Table_PN_DeviceType[],2,TRUE),"")&amp;IF(D504&lt;&gt;"",IF(D504&gt;99,D504,IF(D504&gt;9,"0"&amp;D504,"00"&amp;D504))&amp;VLOOKUP(E504,Table_PN_ConduitSize[],2,FALSE)&amp;VLOOKUP(F504,Table_PN_ConduitColor[],2,FALSE)&amp;IF(G504&lt;10,"0"&amp;G504,G504)&amp;VLOOKUP(H504,Table_PN_BoxMaterial[],2,FALSE)&amp;IF(I504&lt;&gt;"",VLOOKUP(I504,Table_PN_MountingKit[],2,FALSE)&amp;IF(OR(J504="Yes"),VLOOKUP(F504,Table_PN_BoxColor[],2,FALSE),"")&amp;VLOOKUP(K504,Table_PN_CircuitBreaker[],2,FALSE),""),"")</f>
        <v/>
      </c>
      <c r="N504" s="65"/>
      <c r="O504" s="65"/>
      <c r="P504" s="65"/>
      <c r="Q504" s="65"/>
      <c r="R504" s="65"/>
      <c r="S504" s="170" t="str">
        <f>IFERROR(VLOOKUP(C504,Table_DevicePN[],2,FALSE),"")</f>
        <v/>
      </c>
      <c r="T504" s="66" t="str">
        <f t="shared" si="232"/>
        <v/>
      </c>
      <c r="U504" s="80"/>
      <c r="V504" s="81" t="str">
        <f t="shared" si="233"/>
        <v/>
      </c>
      <c r="W504" s="65" t="str">
        <f t="shared" si="234"/>
        <v/>
      </c>
      <c r="X504" s="65" t="str">
        <f t="shared" si="235"/>
        <v/>
      </c>
      <c r="Y504" s="82" t="str">
        <f t="shared" si="236"/>
        <v/>
      </c>
      <c r="Z504" s="83" t="str">
        <f t="shared" si="237"/>
        <v/>
      </c>
      <c r="AA504" s="65" t="str">
        <f t="shared" si="238"/>
        <v/>
      </c>
      <c r="AB504" s="65" t="str">
        <f t="shared" si="239"/>
        <v/>
      </c>
      <c r="AC504" s="65" t="str">
        <f t="shared" si="240"/>
        <v/>
      </c>
      <c r="AD504" s="84" t="str">
        <f t="shared" si="241"/>
        <v/>
      </c>
      <c r="AE504" s="85" t="str">
        <f t="shared" si="242"/>
        <v/>
      </c>
      <c r="AF504" s="85" t="str">
        <f t="shared" si="243"/>
        <v/>
      </c>
      <c r="AG504" s="86" t="str">
        <f t="shared" si="244"/>
        <v/>
      </c>
      <c r="AH504" s="87" t="str">
        <f t="shared" si="245"/>
        <v/>
      </c>
      <c r="AI504" s="84" t="str">
        <f t="shared" si="246"/>
        <v/>
      </c>
      <c r="AJ504" s="84" t="str">
        <f t="shared" si="247"/>
        <v/>
      </c>
      <c r="AK504" s="88" t="str">
        <f t="shared" si="248"/>
        <v/>
      </c>
      <c r="AL504" s="65" t="str">
        <f t="shared" si="249"/>
        <v/>
      </c>
      <c r="AM504" s="84" t="str">
        <f t="shared" si="250"/>
        <v/>
      </c>
      <c r="AN504" s="85" t="str">
        <f t="shared" si="251"/>
        <v/>
      </c>
      <c r="AO504" s="85" t="str">
        <f t="shared" si="252"/>
        <v/>
      </c>
      <c r="AP504" s="86" t="str">
        <f t="shared" si="253"/>
        <v/>
      </c>
    </row>
    <row r="505" spans="1:42" s="76" customFormat="1" x14ac:dyDescent="0.25">
      <c r="A505" s="78">
        <f t="shared" si="228"/>
        <v>499</v>
      </c>
      <c r="B505" s="79"/>
      <c r="C505" s="79"/>
      <c r="D505" s="61"/>
      <c r="E505" s="180" t="str">
        <f>_xlfn.IFNA(HLOOKUP(TEXT(C505,"#"),Table_Conduit[#All],2,FALSE),"")</f>
        <v/>
      </c>
      <c r="F505" s="63" t="str">
        <f t="shared" si="229"/>
        <v/>
      </c>
      <c r="G505" s="61"/>
      <c r="H505" s="180" t="str">
        <f>_xlfn.IFNA(IF(HLOOKUP(TEXT(C505,"#"),Table_BoxMaterial[#All],2,FALSE)=0,"",HLOOKUP(TEXT(C505,"#"),Table_BoxMaterial[#All],2,FALSE)),"")</f>
        <v/>
      </c>
      <c r="I505" s="183" t="str">
        <f>_xlfn.IFNA(HLOOKUP(TEXT(C505,"#"),Table_MountingKits[#All],2,FALSE),"")</f>
        <v/>
      </c>
      <c r="J505" s="183" t="str">
        <f>_xlfn.IFNA(HLOOKUP(H505,Table_BoxColors[#All],2,FALSE),"")</f>
        <v/>
      </c>
      <c r="K505" s="61" t="str">
        <f t="shared" si="230"/>
        <v/>
      </c>
      <c r="L505" s="64" t="str">
        <f t="shared" si="231"/>
        <v/>
      </c>
      <c r="M505" s="185" t="str">
        <f>_xlfn.IFNA("E-"&amp;VLOOKUP(C505,Table_PN_DeviceType[],2,TRUE),"")&amp;IF(D505&lt;&gt;"",IF(D505&gt;99,D505,IF(D505&gt;9,"0"&amp;D505,"00"&amp;D505))&amp;VLOOKUP(E505,Table_PN_ConduitSize[],2,FALSE)&amp;VLOOKUP(F505,Table_PN_ConduitColor[],2,FALSE)&amp;IF(G505&lt;10,"0"&amp;G505,G505)&amp;VLOOKUP(H505,Table_PN_BoxMaterial[],2,FALSE)&amp;IF(I505&lt;&gt;"",VLOOKUP(I505,Table_PN_MountingKit[],2,FALSE)&amp;IF(OR(J505="Yes"),VLOOKUP(F505,Table_PN_BoxColor[],2,FALSE),"")&amp;VLOOKUP(K505,Table_PN_CircuitBreaker[],2,FALSE),""),"")</f>
        <v/>
      </c>
      <c r="N505" s="65"/>
      <c r="O505" s="65"/>
      <c r="P505" s="65"/>
      <c r="Q505" s="65"/>
      <c r="R505" s="65"/>
      <c r="S505" s="170" t="str">
        <f>IFERROR(VLOOKUP(C505,Table_DevicePN[],2,FALSE),"")</f>
        <v/>
      </c>
      <c r="T505" s="66" t="str">
        <f t="shared" si="232"/>
        <v/>
      </c>
      <c r="U505" s="80"/>
      <c r="V505" s="81" t="str">
        <f t="shared" si="233"/>
        <v/>
      </c>
      <c r="W505" s="65" t="str">
        <f t="shared" si="234"/>
        <v/>
      </c>
      <c r="X505" s="65" t="str">
        <f t="shared" si="235"/>
        <v/>
      </c>
      <c r="Y505" s="82" t="str">
        <f t="shared" si="236"/>
        <v/>
      </c>
      <c r="Z505" s="83" t="str">
        <f t="shared" si="237"/>
        <v/>
      </c>
      <c r="AA505" s="65" t="str">
        <f t="shared" si="238"/>
        <v/>
      </c>
      <c r="AB505" s="65" t="str">
        <f t="shared" si="239"/>
        <v/>
      </c>
      <c r="AC505" s="65" t="str">
        <f t="shared" si="240"/>
        <v/>
      </c>
      <c r="AD505" s="84" t="str">
        <f t="shared" si="241"/>
        <v/>
      </c>
      <c r="AE505" s="85" t="str">
        <f t="shared" si="242"/>
        <v/>
      </c>
      <c r="AF505" s="85" t="str">
        <f t="shared" si="243"/>
        <v/>
      </c>
      <c r="AG505" s="86" t="str">
        <f t="shared" si="244"/>
        <v/>
      </c>
      <c r="AH505" s="87" t="str">
        <f t="shared" si="245"/>
        <v/>
      </c>
      <c r="AI505" s="84" t="str">
        <f t="shared" si="246"/>
        <v/>
      </c>
      <c r="AJ505" s="84" t="str">
        <f t="shared" si="247"/>
        <v/>
      </c>
      <c r="AK505" s="88" t="str">
        <f t="shared" si="248"/>
        <v/>
      </c>
      <c r="AL505" s="65" t="str">
        <f t="shared" si="249"/>
        <v/>
      </c>
      <c r="AM505" s="84" t="str">
        <f t="shared" si="250"/>
        <v/>
      </c>
      <c r="AN505" s="85" t="str">
        <f t="shared" si="251"/>
        <v/>
      </c>
      <c r="AO505" s="85" t="str">
        <f t="shared" si="252"/>
        <v/>
      </c>
      <c r="AP505" s="86" t="str">
        <f t="shared" si="253"/>
        <v/>
      </c>
    </row>
    <row r="506" spans="1:42" s="76" customFormat="1" x14ac:dyDescent="0.25">
      <c r="A506" s="78">
        <f t="shared" si="228"/>
        <v>500</v>
      </c>
      <c r="B506" s="79"/>
      <c r="C506" s="79"/>
      <c r="D506" s="61"/>
      <c r="E506" s="180" t="str">
        <f>_xlfn.IFNA(HLOOKUP(TEXT(C506,"#"),Table_Conduit[#All],2,FALSE),"")</f>
        <v/>
      </c>
      <c r="F506" s="63" t="str">
        <f t="shared" si="229"/>
        <v/>
      </c>
      <c r="G506" s="61"/>
      <c r="H506" s="180" t="str">
        <f>_xlfn.IFNA(IF(HLOOKUP(TEXT(C506,"#"),Table_BoxMaterial[#All],2,FALSE)=0,"",HLOOKUP(TEXT(C506,"#"),Table_BoxMaterial[#All],2,FALSE)),"")</f>
        <v/>
      </c>
      <c r="I506" s="183" t="str">
        <f>_xlfn.IFNA(HLOOKUP(TEXT(C506,"#"),Table_MountingKits[#All],2,FALSE),"")</f>
        <v/>
      </c>
      <c r="J506" s="183" t="str">
        <f>_xlfn.IFNA(HLOOKUP(H506,Table_BoxColors[#All],2,FALSE),"")</f>
        <v/>
      </c>
      <c r="K506" s="61" t="str">
        <f t="shared" si="230"/>
        <v/>
      </c>
      <c r="L506" s="64" t="str">
        <f t="shared" si="231"/>
        <v/>
      </c>
      <c r="M506" s="185" t="str">
        <f>_xlfn.IFNA("E-"&amp;VLOOKUP(C506,Table_PN_DeviceType[],2,TRUE),"")&amp;IF(D506&lt;&gt;"",IF(D506&gt;99,D506,IF(D506&gt;9,"0"&amp;D506,"00"&amp;D506))&amp;VLOOKUP(E506,Table_PN_ConduitSize[],2,FALSE)&amp;VLOOKUP(F506,Table_PN_ConduitColor[],2,FALSE)&amp;IF(G506&lt;10,"0"&amp;G506,G506)&amp;VLOOKUP(H506,Table_PN_BoxMaterial[],2,FALSE)&amp;IF(I506&lt;&gt;"",VLOOKUP(I506,Table_PN_MountingKit[],2,FALSE)&amp;IF(OR(J506="Yes"),VLOOKUP(F506,Table_PN_BoxColor[],2,FALSE),"")&amp;VLOOKUP(K506,Table_PN_CircuitBreaker[],2,FALSE),""),"")</f>
        <v/>
      </c>
      <c r="N506" s="65"/>
      <c r="O506" s="65"/>
      <c r="P506" s="65"/>
      <c r="Q506" s="65"/>
      <c r="R506" s="65"/>
      <c r="S506" s="170" t="str">
        <f>IFERROR(VLOOKUP(C506,Table_DevicePN[],2,FALSE),"")</f>
        <v/>
      </c>
      <c r="T506" s="66" t="str">
        <f t="shared" si="232"/>
        <v/>
      </c>
      <c r="U506" s="80"/>
      <c r="V506" s="81" t="str">
        <f t="shared" si="233"/>
        <v/>
      </c>
      <c r="W506" s="65" t="str">
        <f t="shared" si="234"/>
        <v/>
      </c>
      <c r="X506" s="65" t="str">
        <f t="shared" si="235"/>
        <v/>
      </c>
      <c r="Y506" s="82" t="str">
        <f t="shared" si="236"/>
        <v/>
      </c>
      <c r="Z506" s="83" t="str">
        <f t="shared" si="237"/>
        <v/>
      </c>
      <c r="AA506" s="65" t="str">
        <f t="shared" si="238"/>
        <v/>
      </c>
      <c r="AB506" s="65" t="str">
        <f t="shared" si="239"/>
        <v/>
      </c>
      <c r="AC506" s="65" t="str">
        <f t="shared" si="240"/>
        <v/>
      </c>
      <c r="AD506" s="84" t="str">
        <f t="shared" si="241"/>
        <v/>
      </c>
      <c r="AE506" s="85" t="str">
        <f t="shared" si="242"/>
        <v/>
      </c>
      <c r="AF506" s="85" t="str">
        <f t="shared" si="243"/>
        <v/>
      </c>
      <c r="AG506" s="86" t="str">
        <f t="shared" si="244"/>
        <v/>
      </c>
      <c r="AH506" s="87" t="str">
        <f t="shared" si="245"/>
        <v/>
      </c>
      <c r="AI506" s="84" t="str">
        <f t="shared" si="246"/>
        <v/>
      </c>
      <c r="AJ506" s="84" t="str">
        <f t="shared" si="247"/>
        <v/>
      </c>
      <c r="AK506" s="88" t="str">
        <f t="shared" si="248"/>
        <v/>
      </c>
      <c r="AL506" s="65" t="str">
        <f t="shared" si="249"/>
        <v/>
      </c>
      <c r="AM506" s="84" t="str">
        <f t="shared" si="250"/>
        <v/>
      </c>
      <c r="AN506" s="85" t="str">
        <f t="shared" si="251"/>
        <v/>
      </c>
      <c r="AO506" s="85" t="str">
        <f t="shared" si="252"/>
        <v/>
      </c>
      <c r="AP506" s="86" t="str">
        <f t="shared" si="253"/>
        <v/>
      </c>
    </row>
    <row r="507" spans="1:42" s="76" customFormat="1" x14ac:dyDescent="0.25">
      <c r="A507" s="78">
        <f t="shared" si="228"/>
        <v>501</v>
      </c>
      <c r="B507" s="79"/>
      <c r="C507" s="79"/>
      <c r="D507" s="61"/>
      <c r="E507" s="180" t="str">
        <f>_xlfn.IFNA(HLOOKUP(TEXT(C507,"#"),Table_Conduit[#All],2,FALSE),"")</f>
        <v/>
      </c>
      <c r="F507" s="63" t="str">
        <f t="shared" si="229"/>
        <v/>
      </c>
      <c r="G507" s="61"/>
      <c r="H507" s="180" t="str">
        <f>_xlfn.IFNA(IF(HLOOKUP(TEXT(C507,"#"),Table_BoxMaterial[#All],2,FALSE)=0,"",HLOOKUP(TEXT(C507,"#"),Table_BoxMaterial[#All],2,FALSE)),"")</f>
        <v/>
      </c>
      <c r="I507" s="183" t="str">
        <f>_xlfn.IFNA(HLOOKUP(TEXT(C507,"#"),Table_MountingKits[#All],2,FALSE),"")</f>
        <v/>
      </c>
      <c r="J507" s="183" t="str">
        <f>_xlfn.IFNA(HLOOKUP(H507,Table_BoxColors[#All],2,FALSE),"")</f>
        <v/>
      </c>
      <c r="K507" s="61" t="str">
        <f t="shared" si="230"/>
        <v/>
      </c>
      <c r="L507" s="64" t="str">
        <f t="shared" si="231"/>
        <v/>
      </c>
      <c r="M507" s="185" t="str">
        <f>_xlfn.IFNA("E-"&amp;VLOOKUP(C507,Table_PN_DeviceType[],2,TRUE),"")&amp;IF(D507&lt;&gt;"",IF(D507&gt;99,D507,IF(D507&gt;9,"0"&amp;D507,"00"&amp;D507))&amp;VLOOKUP(E507,Table_PN_ConduitSize[],2,FALSE)&amp;VLOOKUP(F507,Table_PN_ConduitColor[],2,FALSE)&amp;IF(G507&lt;10,"0"&amp;G507,G507)&amp;VLOOKUP(H507,Table_PN_BoxMaterial[],2,FALSE)&amp;IF(I507&lt;&gt;"",VLOOKUP(I507,Table_PN_MountingKit[],2,FALSE)&amp;IF(OR(J507="Yes"),VLOOKUP(F507,Table_PN_BoxColor[],2,FALSE),"")&amp;VLOOKUP(K507,Table_PN_CircuitBreaker[],2,FALSE),""),"")</f>
        <v/>
      </c>
      <c r="N507" s="65"/>
      <c r="O507" s="65"/>
      <c r="P507" s="65"/>
      <c r="Q507" s="65"/>
      <c r="R507" s="65"/>
      <c r="S507" s="170" t="str">
        <f>IFERROR(VLOOKUP(C507,Table_DevicePN[],2,FALSE),"")</f>
        <v/>
      </c>
      <c r="T507" s="66" t="str">
        <f t="shared" si="232"/>
        <v/>
      </c>
      <c r="U507" s="80"/>
      <c r="V507" s="81" t="str">
        <f t="shared" si="233"/>
        <v/>
      </c>
      <c r="W507" s="65" t="str">
        <f t="shared" si="234"/>
        <v/>
      </c>
      <c r="X507" s="65" t="str">
        <f t="shared" si="235"/>
        <v/>
      </c>
      <c r="Y507" s="82" t="str">
        <f t="shared" si="236"/>
        <v/>
      </c>
      <c r="Z507" s="83" t="str">
        <f t="shared" si="237"/>
        <v/>
      </c>
      <c r="AA507" s="65" t="str">
        <f t="shared" si="238"/>
        <v/>
      </c>
      <c r="AB507" s="65" t="str">
        <f t="shared" si="239"/>
        <v/>
      </c>
      <c r="AC507" s="65" t="str">
        <f t="shared" si="240"/>
        <v/>
      </c>
      <c r="AD507" s="84" t="str">
        <f t="shared" si="241"/>
        <v/>
      </c>
      <c r="AE507" s="85" t="str">
        <f t="shared" si="242"/>
        <v/>
      </c>
      <c r="AF507" s="85" t="str">
        <f t="shared" si="243"/>
        <v/>
      </c>
      <c r="AG507" s="86" t="str">
        <f t="shared" si="244"/>
        <v/>
      </c>
      <c r="AH507" s="87" t="str">
        <f t="shared" si="245"/>
        <v/>
      </c>
      <c r="AI507" s="84" t="str">
        <f t="shared" si="246"/>
        <v/>
      </c>
      <c r="AJ507" s="84" t="str">
        <f t="shared" si="247"/>
        <v/>
      </c>
      <c r="AK507" s="88" t="str">
        <f t="shared" si="248"/>
        <v/>
      </c>
      <c r="AL507" s="65" t="str">
        <f t="shared" si="249"/>
        <v/>
      </c>
      <c r="AM507" s="84" t="str">
        <f t="shared" si="250"/>
        <v/>
      </c>
      <c r="AN507" s="85" t="str">
        <f t="shared" si="251"/>
        <v/>
      </c>
      <c r="AO507" s="85" t="str">
        <f t="shared" si="252"/>
        <v/>
      </c>
      <c r="AP507" s="86" t="str">
        <f t="shared" si="253"/>
        <v/>
      </c>
    </row>
    <row r="508" spans="1:42" s="76" customFormat="1" x14ac:dyDescent="0.25">
      <c r="A508" s="78">
        <f t="shared" si="228"/>
        <v>502</v>
      </c>
      <c r="B508" s="79"/>
      <c r="C508" s="79"/>
      <c r="D508" s="61"/>
      <c r="E508" s="180" t="str">
        <f>_xlfn.IFNA(HLOOKUP(TEXT(C508,"#"),Table_Conduit[#All],2,FALSE),"")</f>
        <v/>
      </c>
      <c r="F508" s="63" t="str">
        <f t="shared" si="229"/>
        <v/>
      </c>
      <c r="G508" s="61"/>
      <c r="H508" s="180" t="str">
        <f>_xlfn.IFNA(IF(HLOOKUP(TEXT(C508,"#"),Table_BoxMaterial[#All],2,FALSE)=0,"",HLOOKUP(TEXT(C508,"#"),Table_BoxMaterial[#All],2,FALSE)),"")</f>
        <v/>
      </c>
      <c r="I508" s="183" t="str">
        <f>_xlfn.IFNA(HLOOKUP(TEXT(C508,"#"),Table_MountingKits[#All],2,FALSE),"")</f>
        <v/>
      </c>
      <c r="J508" s="183" t="str">
        <f>_xlfn.IFNA(HLOOKUP(H508,Table_BoxColors[#All],2,FALSE),"")</f>
        <v/>
      </c>
      <c r="K508" s="61" t="str">
        <f t="shared" si="230"/>
        <v/>
      </c>
      <c r="L508" s="64" t="str">
        <f t="shared" si="231"/>
        <v/>
      </c>
      <c r="M508" s="185" t="str">
        <f>_xlfn.IFNA("E-"&amp;VLOOKUP(C508,Table_PN_DeviceType[],2,TRUE),"")&amp;IF(D508&lt;&gt;"",IF(D508&gt;99,D508,IF(D508&gt;9,"0"&amp;D508,"00"&amp;D508))&amp;VLOOKUP(E508,Table_PN_ConduitSize[],2,FALSE)&amp;VLOOKUP(F508,Table_PN_ConduitColor[],2,FALSE)&amp;IF(G508&lt;10,"0"&amp;G508,G508)&amp;VLOOKUP(H508,Table_PN_BoxMaterial[],2,FALSE)&amp;IF(I508&lt;&gt;"",VLOOKUP(I508,Table_PN_MountingKit[],2,FALSE)&amp;IF(OR(J508="Yes"),VLOOKUP(F508,Table_PN_BoxColor[],2,FALSE),"")&amp;VLOOKUP(K508,Table_PN_CircuitBreaker[],2,FALSE),""),"")</f>
        <v/>
      </c>
      <c r="N508" s="65"/>
      <c r="O508" s="65"/>
      <c r="P508" s="65"/>
      <c r="Q508" s="65"/>
      <c r="R508" s="65"/>
      <c r="S508" s="170" t="str">
        <f>IFERROR(VLOOKUP(C508,Table_DevicePN[],2,FALSE),"")</f>
        <v/>
      </c>
      <c r="T508" s="66" t="str">
        <f t="shared" si="232"/>
        <v/>
      </c>
      <c r="U508" s="80"/>
      <c r="V508" s="81" t="str">
        <f t="shared" si="233"/>
        <v/>
      </c>
      <c r="W508" s="65" t="str">
        <f t="shared" si="234"/>
        <v/>
      </c>
      <c r="X508" s="65" t="str">
        <f t="shared" si="235"/>
        <v/>
      </c>
      <c r="Y508" s="82" t="str">
        <f t="shared" si="236"/>
        <v/>
      </c>
      <c r="Z508" s="83" t="str">
        <f t="shared" si="237"/>
        <v/>
      </c>
      <c r="AA508" s="65" t="str">
        <f t="shared" si="238"/>
        <v/>
      </c>
      <c r="AB508" s="65" t="str">
        <f t="shared" si="239"/>
        <v/>
      </c>
      <c r="AC508" s="65" t="str">
        <f t="shared" si="240"/>
        <v/>
      </c>
      <c r="AD508" s="84" t="str">
        <f t="shared" si="241"/>
        <v/>
      </c>
      <c r="AE508" s="85" t="str">
        <f t="shared" si="242"/>
        <v/>
      </c>
      <c r="AF508" s="85" t="str">
        <f t="shared" si="243"/>
        <v/>
      </c>
      <c r="AG508" s="86" t="str">
        <f t="shared" si="244"/>
        <v/>
      </c>
      <c r="AH508" s="87" t="str">
        <f t="shared" si="245"/>
        <v/>
      </c>
      <c r="AI508" s="84" t="str">
        <f t="shared" si="246"/>
        <v/>
      </c>
      <c r="AJ508" s="84" t="str">
        <f t="shared" si="247"/>
        <v/>
      </c>
      <c r="AK508" s="88" t="str">
        <f t="shared" si="248"/>
        <v/>
      </c>
      <c r="AL508" s="65" t="str">
        <f t="shared" si="249"/>
        <v/>
      </c>
      <c r="AM508" s="84" t="str">
        <f t="shared" si="250"/>
        <v/>
      </c>
      <c r="AN508" s="85" t="str">
        <f t="shared" si="251"/>
        <v/>
      </c>
      <c r="AO508" s="85" t="str">
        <f t="shared" si="252"/>
        <v/>
      </c>
      <c r="AP508" s="86" t="str">
        <f t="shared" si="253"/>
        <v/>
      </c>
    </row>
    <row r="509" spans="1:42" s="76" customFormat="1" x14ac:dyDescent="0.25">
      <c r="A509" s="78">
        <f t="shared" si="228"/>
        <v>503</v>
      </c>
      <c r="B509" s="79"/>
      <c r="C509" s="79"/>
      <c r="D509" s="61"/>
      <c r="E509" s="180" t="str">
        <f>_xlfn.IFNA(HLOOKUP(TEXT(C509,"#"),Table_Conduit[#All],2,FALSE),"")</f>
        <v/>
      </c>
      <c r="F509" s="63" t="str">
        <f t="shared" si="229"/>
        <v/>
      </c>
      <c r="G509" s="61"/>
      <c r="H509" s="180" t="str">
        <f>_xlfn.IFNA(IF(HLOOKUP(TEXT(C509,"#"),Table_BoxMaterial[#All],2,FALSE)=0,"",HLOOKUP(TEXT(C509,"#"),Table_BoxMaterial[#All],2,FALSE)),"")</f>
        <v/>
      </c>
      <c r="I509" s="183" t="str">
        <f>_xlfn.IFNA(HLOOKUP(TEXT(C509,"#"),Table_MountingKits[#All],2,FALSE),"")</f>
        <v/>
      </c>
      <c r="J509" s="183" t="str">
        <f>_xlfn.IFNA(HLOOKUP(H509,Table_BoxColors[#All],2,FALSE),"")</f>
        <v/>
      </c>
      <c r="K509" s="61" t="str">
        <f t="shared" si="230"/>
        <v/>
      </c>
      <c r="L509" s="64" t="str">
        <f t="shared" si="231"/>
        <v/>
      </c>
      <c r="M509" s="185" t="str">
        <f>_xlfn.IFNA("E-"&amp;VLOOKUP(C509,Table_PN_DeviceType[],2,TRUE),"")&amp;IF(D509&lt;&gt;"",IF(D509&gt;99,D509,IF(D509&gt;9,"0"&amp;D509,"00"&amp;D509))&amp;VLOOKUP(E509,Table_PN_ConduitSize[],2,FALSE)&amp;VLOOKUP(F509,Table_PN_ConduitColor[],2,FALSE)&amp;IF(G509&lt;10,"0"&amp;G509,G509)&amp;VLOOKUP(H509,Table_PN_BoxMaterial[],2,FALSE)&amp;IF(I509&lt;&gt;"",VLOOKUP(I509,Table_PN_MountingKit[],2,FALSE)&amp;IF(OR(J509="Yes"),VLOOKUP(F509,Table_PN_BoxColor[],2,FALSE),"")&amp;VLOOKUP(K509,Table_PN_CircuitBreaker[],2,FALSE),""),"")</f>
        <v/>
      </c>
      <c r="N509" s="65"/>
      <c r="O509" s="65"/>
      <c r="P509" s="65"/>
      <c r="Q509" s="65"/>
      <c r="R509" s="65"/>
      <c r="S509" s="170" t="str">
        <f>IFERROR(VLOOKUP(C509,Table_DevicePN[],2,FALSE),"")</f>
        <v/>
      </c>
      <c r="T509" s="66" t="str">
        <f t="shared" si="232"/>
        <v/>
      </c>
      <c r="U509" s="80"/>
      <c r="V509" s="81" t="str">
        <f t="shared" si="233"/>
        <v/>
      </c>
      <c r="W509" s="65" t="str">
        <f t="shared" si="234"/>
        <v/>
      </c>
      <c r="X509" s="65" t="str">
        <f t="shared" si="235"/>
        <v/>
      </c>
      <c r="Y509" s="82" t="str">
        <f t="shared" si="236"/>
        <v/>
      </c>
      <c r="Z509" s="83" t="str">
        <f t="shared" si="237"/>
        <v/>
      </c>
      <c r="AA509" s="65" t="str">
        <f t="shared" si="238"/>
        <v/>
      </c>
      <c r="AB509" s="65" t="str">
        <f t="shared" si="239"/>
        <v/>
      </c>
      <c r="AC509" s="65" t="str">
        <f t="shared" si="240"/>
        <v/>
      </c>
      <c r="AD509" s="84" t="str">
        <f t="shared" si="241"/>
        <v/>
      </c>
      <c r="AE509" s="85" t="str">
        <f t="shared" si="242"/>
        <v/>
      </c>
      <c r="AF509" s="85" t="str">
        <f t="shared" si="243"/>
        <v/>
      </c>
      <c r="AG509" s="86" t="str">
        <f t="shared" si="244"/>
        <v/>
      </c>
      <c r="AH509" s="87" t="str">
        <f t="shared" si="245"/>
        <v/>
      </c>
      <c r="AI509" s="84" t="str">
        <f t="shared" si="246"/>
        <v/>
      </c>
      <c r="AJ509" s="84" t="str">
        <f t="shared" si="247"/>
        <v/>
      </c>
      <c r="AK509" s="88" t="str">
        <f t="shared" si="248"/>
        <v/>
      </c>
      <c r="AL509" s="65" t="str">
        <f t="shared" si="249"/>
        <v/>
      </c>
      <c r="AM509" s="84" t="str">
        <f t="shared" si="250"/>
        <v/>
      </c>
      <c r="AN509" s="85" t="str">
        <f t="shared" si="251"/>
        <v/>
      </c>
      <c r="AO509" s="85" t="str">
        <f t="shared" si="252"/>
        <v/>
      </c>
      <c r="AP509" s="86" t="str">
        <f t="shared" si="253"/>
        <v/>
      </c>
    </row>
    <row r="510" spans="1:42" s="76" customFormat="1" x14ac:dyDescent="0.25">
      <c r="A510" s="78">
        <f t="shared" si="228"/>
        <v>504</v>
      </c>
      <c r="B510" s="79"/>
      <c r="C510" s="79"/>
      <c r="D510" s="61"/>
      <c r="E510" s="180" t="str">
        <f>_xlfn.IFNA(HLOOKUP(TEXT(C510,"#"),Table_Conduit[#All],2,FALSE),"")</f>
        <v/>
      </c>
      <c r="F510" s="63" t="str">
        <f t="shared" si="229"/>
        <v/>
      </c>
      <c r="G510" s="61"/>
      <c r="H510" s="180" t="str">
        <f>_xlfn.IFNA(IF(HLOOKUP(TEXT(C510,"#"),Table_BoxMaterial[#All],2,FALSE)=0,"",HLOOKUP(TEXT(C510,"#"),Table_BoxMaterial[#All],2,FALSE)),"")</f>
        <v/>
      </c>
      <c r="I510" s="183" t="str">
        <f>_xlfn.IFNA(HLOOKUP(TEXT(C510,"#"),Table_MountingKits[#All],2,FALSE),"")</f>
        <v/>
      </c>
      <c r="J510" s="183" t="str">
        <f>_xlfn.IFNA(HLOOKUP(H510,Table_BoxColors[#All],2,FALSE),"")</f>
        <v/>
      </c>
      <c r="K510" s="61" t="str">
        <f t="shared" si="230"/>
        <v/>
      </c>
      <c r="L510" s="64" t="str">
        <f t="shared" si="231"/>
        <v/>
      </c>
      <c r="M510" s="185" t="str">
        <f>_xlfn.IFNA("E-"&amp;VLOOKUP(C510,Table_PN_DeviceType[],2,TRUE),"")&amp;IF(D510&lt;&gt;"",IF(D510&gt;99,D510,IF(D510&gt;9,"0"&amp;D510,"00"&amp;D510))&amp;VLOOKUP(E510,Table_PN_ConduitSize[],2,FALSE)&amp;VLOOKUP(F510,Table_PN_ConduitColor[],2,FALSE)&amp;IF(G510&lt;10,"0"&amp;G510,G510)&amp;VLOOKUP(H510,Table_PN_BoxMaterial[],2,FALSE)&amp;IF(I510&lt;&gt;"",VLOOKUP(I510,Table_PN_MountingKit[],2,FALSE)&amp;IF(OR(J510="Yes"),VLOOKUP(F510,Table_PN_BoxColor[],2,FALSE),"")&amp;VLOOKUP(K510,Table_PN_CircuitBreaker[],2,FALSE),""),"")</f>
        <v/>
      </c>
      <c r="N510" s="65"/>
      <c r="O510" s="65"/>
      <c r="P510" s="65"/>
      <c r="Q510" s="65"/>
      <c r="R510" s="65"/>
      <c r="S510" s="170" t="str">
        <f>IFERROR(VLOOKUP(C510,Table_DevicePN[],2,FALSE),"")</f>
        <v/>
      </c>
      <c r="T510" s="66" t="str">
        <f t="shared" si="232"/>
        <v/>
      </c>
      <c r="U510" s="80"/>
      <c r="V510" s="81" t="str">
        <f t="shared" si="233"/>
        <v/>
      </c>
      <c r="W510" s="65" t="str">
        <f t="shared" si="234"/>
        <v/>
      </c>
      <c r="X510" s="65" t="str">
        <f t="shared" si="235"/>
        <v/>
      </c>
      <c r="Y510" s="82" t="str">
        <f t="shared" si="236"/>
        <v/>
      </c>
      <c r="Z510" s="83" t="str">
        <f t="shared" si="237"/>
        <v/>
      </c>
      <c r="AA510" s="65" t="str">
        <f t="shared" si="238"/>
        <v/>
      </c>
      <c r="AB510" s="65" t="str">
        <f t="shared" si="239"/>
        <v/>
      </c>
      <c r="AC510" s="65" t="str">
        <f t="shared" si="240"/>
        <v/>
      </c>
      <c r="AD510" s="84" t="str">
        <f t="shared" si="241"/>
        <v/>
      </c>
      <c r="AE510" s="85" t="str">
        <f t="shared" si="242"/>
        <v/>
      </c>
      <c r="AF510" s="85" t="str">
        <f t="shared" si="243"/>
        <v/>
      </c>
      <c r="AG510" s="86" t="str">
        <f t="shared" si="244"/>
        <v/>
      </c>
      <c r="AH510" s="87" t="str">
        <f t="shared" si="245"/>
        <v/>
      </c>
      <c r="AI510" s="84" t="str">
        <f t="shared" si="246"/>
        <v/>
      </c>
      <c r="AJ510" s="84" t="str">
        <f t="shared" si="247"/>
        <v/>
      </c>
      <c r="AK510" s="88" t="str">
        <f t="shared" si="248"/>
        <v/>
      </c>
      <c r="AL510" s="65" t="str">
        <f t="shared" si="249"/>
        <v/>
      </c>
      <c r="AM510" s="84" t="str">
        <f t="shared" si="250"/>
        <v/>
      </c>
      <c r="AN510" s="85" t="str">
        <f t="shared" si="251"/>
        <v/>
      </c>
      <c r="AO510" s="85" t="str">
        <f t="shared" si="252"/>
        <v/>
      </c>
      <c r="AP510" s="86" t="str">
        <f t="shared" si="253"/>
        <v/>
      </c>
    </row>
    <row r="511" spans="1:42" s="76" customFormat="1" x14ac:dyDescent="0.25">
      <c r="A511" s="78">
        <f t="shared" si="228"/>
        <v>505</v>
      </c>
      <c r="B511" s="79"/>
      <c r="C511" s="79"/>
      <c r="D511" s="61"/>
      <c r="E511" s="180" t="str">
        <f>_xlfn.IFNA(HLOOKUP(TEXT(C511,"#"),Table_Conduit[#All],2,FALSE),"")</f>
        <v/>
      </c>
      <c r="F511" s="63" t="str">
        <f t="shared" si="229"/>
        <v/>
      </c>
      <c r="G511" s="61"/>
      <c r="H511" s="180" t="str">
        <f>_xlfn.IFNA(IF(HLOOKUP(TEXT(C511,"#"),Table_BoxMaterial[#All],2,FALSE)=0,"",HLOOKUP(TEXT(C511,"#"),Table_BoxMaterial[#All],2,FALSE)),"")</f>
        <v/>
      </c>
      <c r="I511" s="183" t="str">
        <f>_xlfn.IFNA(HLOOKUP(TEXT(C511,"#"),Table_MountingKits[#All],2,FALSE),"")</f>
        <v/>
      </c>
      <c r="J511" s="183" t="str">
        <f>_xlfn.IFNA(HLOOKUP(H511,Table_BoxColors[#All],2,FALSE),"")</f>
        <v/>
      </c>
      <c r="K511" s="61" t="str">
        <f t="shared" si="230"/>
        <v/>
      </c>
      <c r="L511" s="64" t="str">
        <f t="shared" si="231"/>
        <v/>
      </c>
      <c r="M511" s="185" t="str">
        <f>_xlfn.IFNA("E-"&amp;VLOOKUP(C511,Table_PN_DeviceType[],2,TRUE),"")&amp;IF(D511&lt;&gt;"",IF(D511&gt;99,D511,IF(D511&gt;9,"0"&amp;D511,"00"&amp;D511))&amp;VLOOKUP(E511,Table_PN_ConduitSize[],2,FALSE)&amp;VLOOKUP(F511,Table_PN_ConduitColor[],2,FALSE)&amp;IF(G511&lt;10,"0"&amp;G511,G511)&amp;VLOOKUP(H511,Table_PN_BoxMaterial[],2,FALSE)&amp;IF(I511&lt;&gt;"",VLOOKUP(I511,Table_PN_MountingKit[],2,FALSE)&amp;IF(OR(J511="Yes"),VLOOKUP(F511,Table_PN_BoxColor[],2,FALSE),"")&amp;VLOOKUP(K511,Table_PN_CircuitBreaker[],2,FALSE),""),"")</f>
        <v/>
      </c>
      <c r="N511" s="65"/>
      <c r="O511" s="65"/>
      <c r="P511" s="65"/>
      <c r="Q511" s="65"/>
      <c r="R511" s="65"/>
      <c r="S511" s="170" t="str">
        <f>IFERROR(VLOOKUP(C511,Table_DevicePN[],2,FALSE),"")</f>
        <v/>
      </c>
      <c r="T511" s="66" t="str">
        <f t="shared" si="232"/>
        <v/>
      </c>
      <c r="U511" s="80"/>
      <c r="V511" s="81" t="str">
        <f t="shared" si="233"/>
        <v/>
      </c>
      <c r="W511" s="65" t="str">
        <f t="shared" si="234"/>
        <v/>
      </c>
      <c r="X511" s="65" t="str">
        <f t="shared" si="235"/>
        <v/>
      </c>
      <c r="Y511" s="82" t="str">
        <f t="shared" si="236"/>
        <v/>
      </c>
      <c r="Z511" s="83" t="str">
        <f t="shared" si="237"/>
        <v/>
      </c>
      <c r="AA511" s="65" t="str">
        <f t="shared" si="238"/>
        <v/>
      </c>
      <c r="AB511" s="65" t="str">
        <f t="shared" si="239"/>
        <v/>
      </c>
      <c r="AC511" s="65" t="str">
        <f t="shared" si="240"/>
        <v/>
      </c>
      <c r="AD511" s="84" t="str">
        <f t="shared" si="241"/>
        <v/>
      </c>
      <c r="AE511" s="85" t="str">
        <f t="shared" si="242"/>
        <v/>
      </c>
      <c r="AF511" s="85" t="str">
        <f t="shared" si="243"/>
        <v/>
      </c>
      <c r="AG511" s="86" t="str">
        <f t="shared" si="244"/>
        <v/>
      </c>
      <c r="AH511" s="87" t="str">
        <f t="shared" si="245"/>
        <v/>
      </c>
      <c r="AI511" s="84" t="str">
        <f t="shared" si="246"/>
        <v/>
      </c>
      <c r="AJ511" s="84" t="str">
        <f t="shared" si="247"/>
        <v/>
      </c>
      <c r="AK511" s="88" t="str">
        <f t="shared" si="248"/>
        <v/>
      </c>
      <c r="AL511" s="65" t="str">
        <f t="shared" si="249"/>
        <v/>
      </c>
      <c r="AM511" s="84" t="str">
        <f t="shared" si="250"/>
        <v/>
      </c>
      <c r="AN511" s="85" t="str">
        <f t="shared" si="251"/>
        <v/>
      </c>
      <c r="AO511" s="85" t="str">
        <f t="shared" si="252"/>
        <v/>
      </c>
      <c r="AP511" s="86" t="str">
        <f t="shared" si="253"/>
        <v/>
      </c>
    </row>
    <row r="512" spans="1:42" s="76" customFormat="1" x14ac:dyDescent="0.25">
      <c r="A512" s="78">
        <f t="shared" si="228"/>
        <v>506</v>
      </c>
      <c r="B512" s="79"/>
      <c r="C512" s="79"/>
      <c r="D512" s="61"/>
      <c r="E512" s="180" t="str">
        <f>_xlfn.IFNA(HLOOKUP(TEXT(C512,"#"),Table_Conduit[#All],2,FALSE),"")</f>
        <v/>
      </c>
      <c r="F512" s="63" t="str">
        <f t="shared" si="229"/>
        <v/>
      </c>
      <c r="G512" s="61"/>
      <c r="H512" s="180" t="str">
        <f>_xlfn.IFNA(IF(HLOOKUP(TEXT(C512,"#"),Table_BoxMaterial[#All],2,FALSE)=0,"",HLOOKUP(TEXT(C512,"#"),Table_BoxMaterial[#All],2,FALSE)),"")</f>
        <v/>
      </c>
      <c r="I512" s="183" t="str">
        <f>_xlfn.IFNA(HLOOKUP(TEXT(C512,"#"),Table_MountingKits[#All],2,FALSE),"")</f>
        <v/>
      </c>
      <c r="J512" s="183" t="str">
        <f>_xlfn.IFNA(HLOOKUP(H512,Table_BoxColors[#All],2,FALSE),"")</f>
        <v/>
      </c>
      <c r="K512" s="61" t="str">
        <f t="shared" si="230"/>
        <v/>
      </c>
      <c r="L512" s="64" t="str">
        <f t="shared" si="231"/>
        <v/>
      </c>
      <c r="M512" s="185" t="str">
        <f>_xlfn.IFNA("E-"&amp;VLOOKUP(C512,Table_PN_DeviceType[],2,TRUE),"")&amp;IF(D512&lt;&gt;"",IF(D512&gt;99,D512,IF(D512&gt;9,"0"&amp;D512,"00"&amp;D512))&amp;VLOOKUP(E512,Table_PN_ConduitSize[],2,FALSE)&amp;VLOOKUP(F512,Table_PN_ConduitColor[],2,FALSE)&amp;IF(G512&lt;10,"0"&amp;G512,G512)&amp;VLOOKUP(H512,Table_PN_BoxMaterial[],2,FALSE)&amp;IF(I512&lt;&gt;"",VLOOKUP(I512,Table_PN_MountingKit[],2,FALSE)&amp;IF(OR(J512="Yes"),VLOOKUP(F512,Table_PN_BoxColor[],2,FALSE),"")&amp;VLOOKUP(K512,Table_PN_CircuitBreaker[],2,FALSE),""),"")</f>
        <v/>
      </c>
      <c r="N512" s="65"/>
      <c r="O512" s="65"/>
      <c r="P512" s="65"/>
      <c r="Q512" s="65"/>
      <c r="R512" s="65"/>
      <c r="S512" s="170" t="str">
        <f>IFERROR(VLOOKUP(C512,Table_DevicePN[],2,FALSE),"")</f>
        <v/>
      </c>
      <c r="T512" s="66" t="str">
        <f t="shared" si="232"/>
        <v/>
      </c>
      <c r="U512" s="80"/>
      <c r="V512" s="81" t="str">
        <f t="shared" si="233"/>
        <v/>
      </c>
      <c r="W512" s="65" t="str">
        <f t="shared" si="234"/>
        <v/>
      </c>
      <c r="X512" s="65" t="str">
        <f t="shared" si="235"/>
        <v/>
      </c>
      <c r="Y512" s="82" t="str">
        <f t="shared" si="236"/>
        <v/>
      </c>
      <c r="Z512" s="83" t="str">
        <f t="shared" si="237"/>
        <v/>
      </c>
      <c r="AA512" s="65" t="str">
        <f t="shared" si="238"/>
        <v/>
      </c>
      <c r="AB512" s="65" t="str">
        <f t="shared" si="239"/>
        <v/>
      </c>
      <c r="AC512" s="65" t="str">
        <f t="shared" si="240"/>
        <v/>
      </c>
      <c r="AD512" s="84" t="str">
        <f t="shared" si="241"/>
        <v/>
      </c>
      <c r="AE512" s="85" t="str">
        <f t="shared" si="242"/>
        <v/>
      </c>
      <c r="AF512" s="85" t="str">
        <f t="shared" si="243"/>
        <v/>
      </c>
      <c r="AG512" s="86" t="str">
        <f t="shared" si="244"/>
        <v/>
      </c>
      <c r="AH512" s="87" t="str">
        <f t="shared" si="245"/>
        <v/>
      </c>
      <c r="AI512" s="84" t="str">
        <f t="shared" si="246"/>
        <v/>
      </c>
      <c r="AJ512" s="84" t="str">
        <f t="shared" si="247"/>
        <v/>
      </c>
      <c r="AK512" s="88" t="str">
        <f t="shared" si="248"/>
        <v/>
      </c>
      <c r="AL512" s="65" t="str">
        <f t="shared" si="249"/>
        <v/>
      </c>
      <c r="AM512" s="84" t="str">
        <f t="shared" si="250"/>
        <v/>
      </c>
      <c r="AN512" s="85" t="str">
        <f t="shared" si="251"/>
        <v/>
      </c>
      <c r="AO512" s="85" t="str">
        <f t="shared" si="252"/>
        <v/>
      </c>
      <c r="AP512" s="86" t="str">
        <f t="shared" si="253"/>
        <v/>
      </c>
    </row>
    <row r="513" spans="1:42" s="76" customFormat="1" x14ac:dyDescent="0.25">
      <c r="A513" s="78">
        <f t="shared" si="228"/>
        <v>507</v>
      </c>
      <c r="B513" s="79"/>
      <c r="C513" s="79"/>
      <c r="D513" s="61"/>
      <c r="E513" s="180" t="str">
        <f>_xlfn.IFNA(HLOOKUP(TEXT(C513,"#"),Table_Conduit[#All],2,FALSE),"")</f>
        <v/>
      </c>
      <c r="F513" s="63" t="str">
        <f t="shared" si="229"/>
        <v/>
      </c>
      <c r="G513" s="61"/>
      <c r="H513" s="180" t="str">
        <f>_xlfn.IFNA(IF(HLOOKUP(TEXT(C513,"#"),Table_BoxMaterial[#All],2,FALSE)=0,"",HLOOKUP(TEXT(C513,"#"),Table_BoxMaterial[#All],2,FALSE)),"")</f>
        <v/>
      </c>
      <c r="I513" s="183" t="str">
        <f>_xlfn.IFNA(HLOOKUP(TEXT(C513,"#"),Table_MountingKits[#All],2,FALSE),"")</f>
        <v/>
      </c>
      <c r="J513" s="183" t="str">
        <f>_xlfn.IFNA(HLOOKUP(H513,Table_BoxColors[#All],2,FALSE),"")</f>
        <v/>
      </c>
      <c r="K513" s="61" t="str">
        <f t="shared" si="230"/>
        <v/>
      </c>
      <c r="L513" s="64" t="str">
        <f t="shared" si="231"/>
        <v/>
      </c>
      <c r="M513" s="185" t="str">
        <f>_xlfn.IFNA("E-"&amp;VLOOKUP(C513,Table_PN_DeviceType[],2,TRUE),"")&amp;IF(D513&lt;&gt;"",IF(D513&gt;99,D513,IF(D513&gt;9,"0"&amp;D513,"00"&amp;D513))&amp;VLOOKUP(E513,Table_PN_ConduitSize[],2,FALSE)&amp;VLOOKUP(F513,Table_PN_ConduitColor[],2,FALSE)&amp;IF(G513&lt;10,"0"&amp;G513,G513)&amp;VLOOKUP(H513,Table_PN_BoxMaterial[],2,FALSE)&amp;IF(I513&lt;&gt;"",VLOOKUP(I513,Table_PN_MountingKit[],2,FALSE)&amp;IF(OR(J513="Yes"),VLOOKUP(F513,Table_PN_BoxColor[],2,FALSE),"")&amp;VLOOKUP(K513,Table_PN_CircuitBreaker[],2,FALSE),""),"")</f>
        <v/>
      </c>
      <c r="N513" s="65"/>
      <c r="O513" s="65"/>
      <c r="P513" s="65"/>
      <c r="Q513" s="65"/>
      <c r="R513" s="65"/>
      <c r="S513" s="170" t="str">
        <f>IFERROR(VLOOKUP(C513,Table_DevicePN[],2,FALSE),"")</f>
        <v/>
      </c>
      <c r="T513" s="66" t="str">
        <f t="shared" si="232"/>
        <v/>
      </c>
      <c r="U513" s="80"/>
      <c r="V513" s="81" t="str">
        <f t="shared" si="233"/>
        <v/>
      </c>
      <c r="W513" s="65" t="str">
        <f t="shared" si="234"/>
        <v/>
      </c>
      <c r="X513" s="65" t="str">
        <f t="shared" si="235"/>
        <v/>
      </c>
      <c r="Y513" s="82" t="str">
        <f t="shared" si="236"/>
        <v/>
      </c>
      <c r="Z513" s="83" t="str">
        <f t="shared" si="237"/>
        <v/>
      </c>
      <c r="AA513" s="65" t="str">
        <f t="shared" si="238"/>
        <v/>
      </c>
      <c r="AB513" s="65" t="str">
        <f t="shared" si="239"/>
        <v/>
      </c>
      <c r="AC513" s="65" t="str">
        <f t="shared" si="240"/>
        <v/>
      </c>
      <c r="AD513" s="84" t="str">
        <f t="shared" si="241"/>
        <v/>
      </c>
      <c r="AE513" s="85" t="str">
        <f t="shared" si="242"/>
        <v/>
      </c>
      <c r="AF513" s="85" t="str">
        <f t="shared" si="243"/>
        <v/>
      </c>
      <c r="AG513" s="86" t="str">
        <f t="shared" si="244"/>
        <v/>
      </c>
      <c r="AH513" s="87" t="str">
        <f t="shared" si="245"/>
        <v/>
      </c>
      <c r="AI513" s="84" t="str">
        <f t="shared" si="246"/>
        <v/>
      </c>
      <c r="AJ513" s="84" t="str">
        <f t="shared" si="247"/>
        <v/>
      </c>
      <c r="AK513" s="88" t="str">
        <f t="shared" si="248"/>
        <v/>
      </c>
      <c r="AL513" s="65" t="str">
        <f t="shared" si="249"/>
        <v/>
      </c>
      <c r="AM513" s="84" t="str">
        <f t="shared" si="250"/>
        <v/>
      </c>
      <c r="AN513" s="85" t="str">
        <f t="shared" si="251"/>
        <v/>
      </c>
      <c r="AO513" s="85" t="str">
        <f t="shared" si="252"/>
        <v/>
      </c>
      <c r="AP513" s="86" t="str">
        <f t="shared" si="253"/>
        <v/>
      </c>
    </row>
    <row r="514" spans="1:42" s="76" customFormat="1" x14ac:dyDescent="0.25">
      <c r="A514" s="78">
        <f t="shared" si="228"/>
        <v>508</v>
      </c>
      <c r="B514" s="79"/>
      <c r="C514" s="79"/>
      <c r="D514" s="61"/>
      <c r="E514" s="180" t="str">
        <f>_xlfn.IFNA(HLOOKUP(TEXT(C514,"#"),Table_Conduit[#All],2,FALSE),"")</f>
        <v/>
      </c>
      <c r="F514" s="63" t="str">
        <f t="shared" si="229"/>
        <v/>
      </c>
      <c r="G514" s="61"/>
      <c r="H514" s="180" t="str">
        <f>_xlfn.IFNA(IF(HLOOKUP(TEXT(C514,"#"),Table_BoxMaterial[#All],2,FALSE)=0,"",HLOOKUP(TEXT(C514,"#"),Table_BoxMaterial[#All],2,FALSE)),"")</f>
        <v/>
      </c>
      <c r="I514" s="183" t="str">
        <f>_xlfn.IFNA(HLOOKUP(TEXT(C514,"#"),Table_MountingKits[#All],2,FALSE),"")</f>
        <v/>
      </c>
      <c r="J514" s="183" t="str">
        <f>_xlfn.IFNA(HLOOKUP(H514,Table_BoxColors[#All],2,FALSE),"")</f>
        <v/>
      </c>
      <c r="K514" s="61" t="str">
        <f t="shared" si="230"/>
        <v/>
      </c>
      <c r="L514" s="64" t="str">
        <f t="shared" si="231"/>
        <v/>
      </c>
      <c r="M514" s="185" t="str">
        <f>_xlfn.IFNA("E-"&amp;VLOOKUP(C514,Table_PN_DeviceType[],2,TRUE),"")&amp;IF(D514&lt;&gt;"",IF(D514&gt;99,D514,IF(D514&gt;9,"0"&amp;D514,"00"&amp;D514))&amp;VLOOKUP(E514,Table_PN_ConduitSize[],2,FALSE)&amp;VLOOKUP(F514,Table_PN_ConduitColor[],2,FALSE)&amp;IF(G514&lt;10,"0"&amp;G514,G514)&amp;VLOOKUP(H514,Table_PN_BoxMaterial[],2,FALSE)&amp;IF(I514&lt;&gt;"",VLOOKUP(I514,Table_PN_MountingKit[],2,FALSE)&amp;IF(OR(J514="Yes"),VLOOKUP(F514,Table_PN_BoxColor[],2,FALSE),"")&amp;VLOOKUP(K514,Table_PN_CircuitBreaker[],2,FALSE),""),"")</f>
        <v/>
      </c>
      <c r="N514" s="65"/>
      <c r="O514" s="65"/>
      <c r="P514" s="65"/>
      <c r="Q514" s="65"/>
      <c r="R514" s="65"/>
      <c r="S514" s="170" t="str">
        <f>IFERROR(VLOOKUP(C514,Table_DevicePN[],2,FALSE),"")</f>
        <v/>
      </c>
      <c r="T514" s="66" t="str">
        <f t="shared" si="232"/>
        <v/>
      </c>
      <c r="U514" s="80"/>
      <c r="V514" s="81" t="str">
        <f t="shared" si="233"/>
        <v/>
      </c>
      <c r="W514" s="65" t="str">
        <f t="shared" si="234"/>
        <v/>
      </c>
      <c r="X514" s="65" t="str">
        <f t="shared" si="235"/>
        <v/>
      </c>
      <c r="Y514" s="82" t="str">
        <f t="shared" si="236"/>
        <v/>
      </c>
      <c r="Z514" s="83" t="str">
        <f t="shared" si="237"/>
        <v/>
      </c>
      <c r="AA514" s="65" t="str">
        <f t="shared" si="238"/>
        <v/>
      </c>
      <c r="AB514" s="65" t="str">
        <f t="shared" si="239"/>
        <v/>
      </c>
      <c r="AC514" s="65" t="str">
        <f t="shared" si="240"/>
        <v/>
      </c>
      <c r="AD514" s="84" t="str">
        <f t="shared" si="241"/>
        <v/>
      </c>
      <c r="AE514" s="85" t="str">
        <f t="shared" si="242"/>
        <v/>
      </c>
      <c r="AF514" s="85" t="str">
        <f t="shared" si="243"/>
        <v/>
      </c>
      <c r="AG514" s="86" t="str">
        <f t="shared" si="244"/>
        <v/>
      </c>
      <c r="AH514" s="87" t="str">
        <f t="shared" si="245"/>
        <v/>
      </c>
      <c r="AI514" s="84" t="str">
        <f t="shared" si="246"/>
        <v/>
      </c>
      <c r="AJ514" s="84" t="str">
        <f t="shared" si="247"/>
        <v/>
      </c>
      <c r="AK514" s="88" t="str">
        <f t="shared" si="248"/>
        <v/>
      </c>
      <c r="AL514" s="65" t="str">
        <f t="shared" si="249"/>
        <v/>
      </c>
      <c r="AM514" s="84" t="str">
        <f t="shared" si="250"/>
        <v/>
      </c>
      <c r="AN514" s="85" t="str">
        <f t="shared" si="251"/>
        <v/>
      </c>
      <c r="AO514" s="85" t="str">
        <f t="shared" si="252"/>
        <v/>
      </c>
      <c r="AP514" s="86" t="str">
        <f t="shared" si="253"/>
        <v/>
      </c>
    </row>
    <row r="515" spans="1:42" s="76" customFormat="1" x14ac:dyDescent="0.25">
      <c r="A515" s="78">
        <f t="shared" si="228"/>
        <v>509</v>
      </c>
      <c r="B515" s="79"/>
      <c r="C515" s="79"/>
      <c r="D515" s="61"/>
      <c r="E515" s="180" t="str">
        <f>_xlfn.IFNA(HLOOKUP(TEXT(C515,"#"),Table_Conduit[#All],2,FALSE),"")</f>
        <v/>
      </c>
      <c r="F515" s="63" t="str">
        <f t="shared" si="229"/>
        <v/>
      </c>
      <c r="G515" s="61"/>
      <c r="H515" s="180" t="str">
        <f>_xlfn.IFNA(IF(HLOOKUP(TEXT(C515,"#"),Table_BoxMaterial[#All],2,FALSE)=0,"",HLOOKUP(TEXT(C515,"#"),Table_BoxMaterial[#All],2,FALSE)),"")</f>
        <v/>
      </c>
      <c r="I515" s="183" t="str">
        <f>_xlfn.IFNA(HLOOKUP(TEXT(C515,"#"),Table_MountingKits[#All],2,FALSE),"")</f>
        <v/>
      </c>
      <c r="J515" s="183" t="str">
        <f>_xlfn.IFNA(HLOOKUP(H515,Table_BoxColors[#All],2,FALSE),"")</f>
        <v/>
      </c>
      <c r="K515" s="61" t="str">
        <f t="shared" si="230"/>
        <v/>
      </c>
      <c r="L515" s="64" t="str">
        <f t="shared" si="231"/>
        <v/>
      </c>
      <c r="M515" s="185" t="str">
        <f>_xlfn.IFNA("E-"&amp;VLOOKUP(C515,Table_PN_DeviceType[],2,TRUE),"")&amp;IF(D515&lt;&gt;"",IF(D515&gt;99,D515,IF(D515&gt;9,"0"&amp;D515,"00"&amp;D515))&amp;VLOOKUP(E515,Table_PN_ConduitSize[],2,FALSE)&amp;VLOOKUP(F515,Table_PN_ConduitColor[],2,FALSE)&amp;IF(G515&lt;10,"0"&amp;G515,G515)&amp;VLOOKUP(H515,Table_PN_BoxMaterial[],2,FALSE)&amp;IF(I515&lt;&gt;"",VLOOKUP(I515,Table_PN_MountingKit[],2,FALSE)&amp;IF(OR(J515="Yes"),VLOOKUP(F515,Table_PN_BoxColor[],2,FALSE),"")&amp;VLOOKUP(K515,Table_PN_CircuitBreaker[],2,FALSE),""),"")</f>
        <v/>
      </c>
      <c r="N515" s="65"/>
      <c r="O515" s="65"/>
      <c r="P515" s="65"/>
      <c r="Q515" s="65"/>
      <c r="R515" s="65"/>
      <c r="S515" s="170" t="str">
        <f>IFERROR(VLOOKUP(C515,Table_DevicePN[],2,FALSE),"")</f>
        <v/>
      </c>
      <c r="T515" s="66" t="str">
        <f t="shared" si="232"/>
        <v/>
      </c>
      <c r="U515" s="80"/>
      <c r="V515" s="81" t="str">
        <f t="shared" si="233"/>
        <v/>
      </c>
      <c r="W515" s="65" t="str">
        <f t="shared" si="234"/>
        <v/>
      </c>
      <c r="X515" s="65" t="str">
        <f t="shared" si="235"/>
        <v/>
      </c>
      <c r="Y515" s="82" t="str">
        <f t="shared" si="236"/>
        <v/>
      </c>
      <c r="Z515" s="83" t="str">
        <f t="shared" si="237"/>
        <v/>
      </c>
      <c r="AA515" s="65" t="str">
        <f t="shared" si="238"/>
        <v/>
      </c>
      <c r="AB515" s="65" t="str">
        <f t="shared" si="239"/>
        <v/>
      </c>
      <c r="AC515" s="65" t="str">
        <f t="shared" si="240"/>
        <v/>
      </c>
      <c r="AD515" s="84" t="str">
        <f t="shared" si="241"/>
        <v/>
      </c>
      <c r="AE515" s="85" t="str">
        <f t="shared" si="242"/>
        <v/>
      </c>
      <c r="AF515" s="85" t="str">
        <f t="shared" si="243"/>
        <v/>
      </c>
      <c r="AG515" s="86" t="str">
        <f t="shared" si="244"/>
        <v/>
      </c>
      <c r="AH515" s="87" t="str">
        <f t="shared" si="245"/>
        <v/>
      </c>
      <c r="AI515" s="84" t="str">
        <f t="shared" si="246"/>
        <v/>
      </c>
      <c r="AJ515" s="84" t="str">
        <f t="shared" si="247"/>
        <v/>
      </c>
      <c r="AK515" s="88" t="str">
        <f t="shared" si="248"/>
        <v/>
      </c>
      <c r="AL515" s="65" t="str">
        <f t="shared" si="249"/>
        <v/>
      </c>
      <c r="AM515" s="84" t="str">
        <f t="shared" si="250"/>
        <v/>
      </c>
      <c r="AN515" s="85" t="str">
        <f t="shared" si="251"/>
        <v/>
      </c>
      <c r="AO515" s="85" t="str">
        <f t="shared" si="252"/>
        <v/>
      </c>
      <c r="AP515" s="86" t="str">
        <f t="shared" si="253"/>
        <v/>
      </c>
    </row>
    <row r="516" spans="1:42" s="76" customFormat="1" x14ac:dyDescent="0.25">
      <c r="A516" s="78">
        <f t="shared" si="228"/>
        <v>510</v>
      </c>
      <c r="B516" s="79"/>
      <c r="C516" s="79"/>
      <c r="D516" s="61"/>
      <c r="E516" s="180" t="str">
        <f>_xlfn.IFNA(HLOOKUP(TEXT(C516,"#"),Table_Conduit[#All],2,FALSE),"")</f>
        <v/>
      </c>
      <c r="F516" s="63" t="str">
        <f t="shared" si="229"/>
        <v/>
      </c>
      <c r="G516" s="61"/>
      <c r="H516" s="180" t="str">
        <f>_xlfn.IFNA(IF(HLOOKUP(TEXT(C516,"#"),Table_BoxMaterial[#All],2,FALSE)=0,"",HLOOKUP(TEXT(C516,"#"),Table_BoxMaterial[#All],2,FALSE)),"")</f>
        <v/>
      </c>
      <c r="I516" s="183" t="str">
        <f>_xlfn.IFNA(HLOOKUP(TEXT(C516,"#"),Table_MountingKits[#All],2,FALSE),"")</f>
        <v/>
      </c>
      <c r="J516" s="183" t="str">
        <f>_xlfn.IFNA(HLOOKUP(H516,Table_BoxColors[#All],2,FALSE),"")</f>
        <v/>
      </c>
      <c r="K516" s="61" t="str">
        <f t="shared" si="230"/>
        <v/>
      </c>
      <c r="L516" s="64" t="str">
        <f t="shared" si="231"/>
        <v/>
      </c>
      <c r="M516" s="185" t="str">
        <f>_xlfn.IFNA("E-"&amp;VLOOKUP(C516,Table_PN_DeviceType[],2,TRUE),"")&amp;IF(D516&lt;&gt;"",IF(D516&gt;99,D516,IF(D516&gt;9,"0"&amp;D516,"00"&amp;D516))&amp;VLOOKUP(E516,Table_PN_ConduitSize[],2,FALSE)&amp;VLOOKUP(F516,Table_PN_ConduitColor[],2,FALSE)&amp;IF(G516&lt;10,"0"&amp;G516,G516)&amp;VLOOKUP(H516,Table_PN_BoxMaterial[],2,FALSE)&amp;IF(I516&lt;&gt;"",VLOOKUP(I516,Table_PN_MountingKit[],2,FALSE)&amp;IF(OR(J516="Yes"),VLOOKUP(F516,Table_PN_BoxColor[],2,FALSE),"")&amp;VLOOKUP(K516,Table_PN_CircuitBreaker[],2,FALSE),""),"")</f>
        <v/>
      </c>
      <c r="N516" s="65"/>
      <c r="O516" s="65"/>
      <c r="P516" s="65"/>
      <c r="Q516" s="65"/>
      <c r="R516" s="65"/>
      <c r="S516" s="170" t="str">
        <f>IFERROR(VLOOKUP(C516,Table_DevicePN[],2,FALSE),"")</f>
        <v/>
      </c>
      <c r="T516" s="66" t="str">
        <f t="shared" si="232"/>
        <v/>
      </c>
      <c r="U516" s="80"/>
      <c r="V516" s="81" t="str">
        <f t="shared" si="233"/>
        <v/>
      </c>
      <c r="W516" s="65" t="str">
        <f t="shared" si="234"/>
        <v/>
      </c>
      <c r="X516" s="65" t="str">
        <f t="shared" si="235"/>
        <v/>
      </c>
      <c r="Y516" s="82" t="str">
        <f t="shared" si="236"/>
        <v/>
      </c>
      <c r="Z516" s="83" t="str">
        <f t="shared" si="237"/>
        <v/>
      </c>
      <c r="AA516" s="65" t="str">
        <f t="shared" si="238"/>
        <v/>
      </c>
      <c r="AB516" s="65" t="str">
        <f t="shared" si="239"/>
        <v/>
      </c>
      <c r="AC516" s="65" t="str">
        <f t="shared" si="240"/>
        <v/>
      </c>
      <c r="AD516" s="84" t="str">
        <f t="shared" si="241"/>
        <v/>
      </c>
      <c r="AE516" s="85" t="str">
        <f t="shared" si="242"/>
        <v/>
      </c>
      <c r="AF516" s="85" t="str">
        <f t="shared" si="243"/>
        <v/>
      </c>
      <c r="AG516" s="86" t="str">
        <f t="shared" si="244"/>
        <v/>
      </c>
      <c r="AH516" s="87" t="str">
        <f t="shared" si="245"/>
        <v/>
      </c>
      <c r="AI516" s="84" t="str">
        <f t="shared" si="246"/>
        <v/>
      </c>
      <c r="AJ516" s="84" t="str">
        <f t="shared" si="247"/>
        <v/>
      </c>
      <c r="AK516" s="88" t="str">
        <f t="shared" si="248"/>
        <v/>
      </c>
      <c r="AL516" s="65" t="str">
        <f t="shared" si="249"/>
        <v/>
      </c>
      <c r="AM516" s="84" t="str">
        <f t="shared" si="250"/>
        <v/>
      </c>
      <c r="AN516" s="85" t="str">
        <f t="shared" si="251"/>
        <v/>
      </c>
      <c r="AO516" s="85" t="str">
        <f t="shared" si="252"/>
        <v/>
      </c>
      <c r="AP516" s="86" t="str">
        <f t="shared" si="253"/>
        <v/>
      </c>
    </row>
    <row r="517" spans="1:42" s="76" customFormat="1" x14ac:dyDescent="0.25">
      <c r="A517" s="78">
        <f t="shared" si="228"/>
        <v>511</v>
      </c>
      <c r="B517" s="79"/>
      <c r="C517" s="79"/>
      <c r="D517" s="61"/>
      <c r="E517" s="180" t="str">
        <f>_xlfn.IFNA(HLOOKUP(TEXT(C517,"#"),Table_Conduit[#All],2,FALSE),"")</f>
        <v/>
      </c>
      <c r="F517" s="63" t="str">
        <f t="shared" si="229"/>
        <v/>
      </c>
      <c r="G517" s="61"/>
      <c r="H517" s="180" t="str">
        <f>_xlfn.IFNA(IF(HLOOKUP(TEXT(C517,"#"),Table_BoxMaterial[#All],2,FALSE)=0,"",HLOOKUP(TEXT(C517,"#"),Table_BoxMaterial[#All],2,FALSE)),"")</f>
        <v/>
      </c>
      <c r="I517" s="183" t="str">
        <f>_xlfn.IFNA(HLOOKUP(TEXT(C517,"#"),Table_MountingKits[#All],2,FALSE),"")</f>
        <v/>
      </c>
      <c r="J517" s="183" t="str">
        <f>_xlfn.IFNA(HLOOKUP(H517,Table_BoxColors[#All],2,FALSE),"")</f>
        <v/>
      </c>
      <c r="K517" s="61" t="str">
        <f t="shared" si="230"/>
        <v/>
      </c>
      <c r="L517" s="64" t="str">
        <f t="shared" si="231"/>
        <v/>
      </c>
      <c r="M517" s="185" t="str">
        <f>_xlfn.IFNA("E-"&amp;VLOOKUP(C517,Table_PN_DeviceType[],2,TRUE),"")&amp;IF(D517&lt;&gt;"",IF(D517&gt;99,D517,IF(D517&gt;9,"0"&amp;D517,"00"&amp;D517))&amp;VLOOKUP(E517,Table_PN_ConduitSize[],2,FALSE)&amp;VLOOKUP(F517,Table_PN_ConduitColor[],2,FALSE)&amp;IF(G517&lt;10,"0"&amp;G517,G517)&amp;VLOOKUP(H517,Table_PN_BoxMaterial[],2,FALSE)&amp;IF(I517&lt;&gt;"",VLOOKUP(I517,Table_PN_MountingKit[],2,FALSE)&amp;IF(OR(J517="Yes"),VLOOKUP(F517,Table_PN_BoxColor[],2,FALSE),"")&amp;VLOOKUP(K517,Table_PN_CircuitBreaker[],2,FALSE),""),"")</f>
        <v/>
      </c>
      <c r="N517" s="65"/>
      <c r="O517" s="65"/>
      <c r="P517" s="65"/>
      <c r="Q517" s="65"/>
      <c r="R517" s="65"/>
      <c r="S517" s="170" t="str">
        <f>IFERROR(VLOOKUP(C517,Table_DevicePN[],2,FALSE),"")</f>
        <v/>
      </c>
      <c r="T517" s="66" t="str">
        <f t="shared" si="232"/>
        <v/>
      </c>
      <c r="U517" s="80"/>
      <c r="V517" s="81" t="str">
        <f t="shared" si="233"/>
        <v/>
      </c>
      <c r="W517" s="65" t="str">
        <f t="shared" si="234"/>
        <v/>
      </c>
      <c r="X517" s="65" t="str">
        <f t="shared" si="235"/>
        <v/>
      </c>
      <c r="Y517" s="82" t="str">
        <f t="shared" si="236"/>
        <v/>
      </c>
      <c r="Z517" s="83" t="str">
        <f t="shared" si="237"/>
        <v/>
      </c>
      <c r="AA517" s="65" t="str">
        <f t="shared" si="238"/>
        <v/>
      </c>
      <c r="AB517" s="65" t="str">
        <f t="shared" si="239"/>
        <v/>
      </c>
      <c r="AC517" s="65" t="str">
        <f t="shared" si="240"/>
        <v/>
      </c>
      <c r="AD517" s="84" t="str">
        <f t="shared" si="241"/>
        <v/>
      </c>
      <c r="AE517" s="85" t="str">
        <f t="shared" si="242"/>
        <v/>
      </c>
      <c r="AF517" s="85" t="str">
        <f t="shared" si="243"/>
        <v/>
      </c>
      <c r="AG517" s="86" t="str">
        <f t="shared" si="244"/>
        <v/>
      </c>
      <c r="AH517" s="87" t="str">
        <f t="shared" si="245"/>
        <v/>
      </c>
      <c r="AI517" s="84" t="str">
        <f t="shared" si="246"/>
        <v/>
      </c>
      <c r="AJ517" s="84" t="str">
        <f t="shared" si="247"/>
        <v/>
      </c>
      <c r="AK517" s="88" t="str">
        <f t="shared" si="248"/>
        <v/>
      </c>
      <c r="AL517" s="65" t="str">
        <f t="shared" si="249"/>
        <v/>
      </c>
      <c r="AM517" s="84" t="str">
        <f t="shared" si="250"/>
        <v/>
      </c>
      <c r="AN517" s="85" t="str">
        <f t="shared" si="251"/>
        <v/>
      </c>
      <c r="AO517" s="85" t="str">
        <f t="shared" si="252"/>
        <v/>
      </c>
      <c r="AP517" s="86" t="str">
        <f t="shared" si="253"/>
        <v/>
      </c>
    </row>
    <row r="518" spans="1:42" s="76" customFormat="1" x14ac:dyDescent="0.25">
      <c r="A518" s="78">
        <f t="shared" si="228"/>
        <v>512</v>
      </c>
      <c r="B518" s="79"/>
      <c r="C518" s="79"/>
      <c r="D518" s="61"/>
      <c r="E518" s="180" t="str">
        <f>_xlfn.IFNA(HLOOKUP(TEXT(C518,"#"),Table_Conduit[#All],2,FALSE),"")</f>
        <v/>
      </c>
      <c r="F518" s="63" t="str">
        <f t="shared" si="229"/>
        <v/>
      </c>
      <c r="G518" s="61"/>
      <c r="H518" s="180" t="str">
        <f>_xlfn.IFNA(IF(HLOOKUP(TEXT(C518,"#"),Table_BoxMaterial[#All],2,FALSE)=0,"",HLOOKUP(TEXT(C518,"#"),Table_BoxMaterial[#All],2,FALSE)),"")</f>
        <v/>
      </c>
      <c r="I518" s="183" t="str">
        <f>_xlfn.IFNA(HLOOKUP(TEXT(C518,"#"),Table_MountingKits[#All],2,FALSE),"")</f>
        <v/>
      </c>
      <c r="J518" s="183" t="str">
        <f>_xlfn.IFNA(HLOOKUP(H518,Table_BoxColors[#All],2,FALSE),"")</f>
        <v/>
      </c>
      <c r="K518" s="61" t="str">
        <f t="shared" si="230"/>
        <v/>
      </c>
      <c r="L518" s="64" t="str">
        <f t="shared" si="231"/>
        <v/>
      </c>
      <c r="M518" s="185" t="str">
        <f>_xlfn.IFNA("E-"&amp;VLOOKUP(C518,Table_PN_DeviceType[],2,TRUE),"")&amp;IF(D518&lt;&gt;"",IF(D518&gt;99,D518,IF(D518&gt;9,"0"&amp;D518,"00"&amp;D518))&amp;VLOOKUP(E518,Table_PN_ConduitSize[],2,FALSE)&amp;VLOOKUP(F518,Table_PN_ConduitColor[],2,FALSE)&amp;IF(G518&lt;10,"0"&amp;G518,G518)&amp;VLOOKUP(H518,Table_PN_BoxMaterial[],2,FALSE)&amp;IF(I518&lt;&gt;"",VLOOKUP(I518,Table_PN_MountingKit[],2,FALSE)&amp;IF(OR(J518="Yes"),VLOOKUP(F518,Table_PN_BoxColor[],2,FALSE),"")&amp;VLOOKUP(K518,Table_PN_CircuitBreaker[],2,FALSE),""),"")</f>
        <v/>
      </c>
      <c r="N518" s="65"/>
      <c r="O518" s="65"/>
      <c r="P518" s="65"/>
      <c r="Q518" s="65"/>
      <c r="R518" s="65"/>
      <c r="S518" s="170" t="str">
        <f>IFERROR(VLOOKUP(C518,Table_DevicePN[],2,FALSE),"")</f>
        <v/>
      </c>
      <c r="T518" s="66" t="str">
        <f t="shared" si="232"/>
        <v/>
      </c>
      <c r="U518" s="80"/>
      <c r="V518" s="81" t="str">
        <f t="shared" si="233"/>
        <v/>
      </c>
      <c r="W518" s="65" t="str">
        <f t="shared" si="234"/>
        <v/>
      </c>
      <c r="X518" s="65" t="str">
        <f t="shared" si="235"/>
        <v/>
      </c>
      <c r="Y518" s="82" t="str">
        <f t="shared" si="236"/>
        <v/>
      </c>
      <c r="Z518" s="83" t="str">
        <f t="shared" si="237"/>
        <v/>
      </c>
      <c r="AA518" s="65" t="str">
        <f t="shared" si="238"/>
        <v/>
      </c>
      <c r="AB518" s="65" t="str">
        <f t="shared" si="239"/>
        <v/>
      </c>
      <c r="AC518" s="65" t="str">
        <f t="shared" si="240"/>
        <v/>
      </c>
      <c r="AD518" s="84" t="str">
        <f t="shared" si="241"/>
        <v/>
      </c>
      <c r="AE518" s="85" t="str">
        <f t="shared" si="242"/>
        <v/>
      </c>
      <c r="AF518" s="85" t="str">
        <f t="shared" si="243"/>
        <v/>
      </c>
      <c r="AG518" s="86" t="str">
        <f t="shared" si="244"/>
        <v/>
      </c>
      <c r="AH518" s="87" t="str">
        <f t="shared" si="245"/>
        <v/>
      </c>
      <c r="AI518" s="84" t="str">
        <f t="shared" si="246"/>
        <v/>
      </c>
      <c r="AJ518" s="84" t="str">
        <f t="shared" si="247"/>
        <v/>
      </c>
      <c r="AK518" s="88" t="str">
        <f t="shared" si="248"/>
        <v/>
      </c>
      <c r="AL518" s="65" t="str">
        <f t="shared" si="249"/>
        <v/>
      </c>
      <c r="AM518" s="84" t="str">
        <f t="shared" si="250"/>
        <v/>
      </c>
      <c r="AN518" s="85" t="str">
        <f t="shared" si="251"/>
        <v/>
      </c>
      <c r="AO518" s="85" t="str">
        <f t="shared" si="252"/>
        <v/>
      </c>
      <c r="AP518" s="86" t="str">
        <f t="shared" si="253"/>
        <v/>
      </c>
    </row>
    <row r="519" spans="1:42" s="76" customFormat="1" x14ac:dyDescent="0.25">
      <c r="A519" s="78">
        <f t="shared" si="228"/>
        <v>513</v>
      </c>
      <c r="B519" s="79"/>
      <c r="C519" s="79"/>
      <c r="D519" s="61"/>
      <c r="E519" s="180" t="str">
        <f>_xlfn.IFNA(HLOOKUP(TEXT(C519,"#"),Table_Conduit[#All],2,FALSE),"")</f>
        <v/>
      </c>
      <c r="F519" s="63" t="str">
        <f t="shared" si="229"/>
        <v/>
      </c>
      <c r="G519" s="61"/>
      <c r="H519" s="180" t="str">
        <f>_xlfn.IFNA(IF(HLOOKUP(TEXT(C519,"#"),Table_BoxMaterial[#All],2,FALSE)=0,"",HLOOKUP(TEXT(C519,"#"),Table_BoxMaterial[#All],2,FALSE)),"")</f>
        <v/>
      </c>
      <c r="I519" s="183" t="str">
        <f>_xlfn.IFNA(HLOOKUP(TEXT(C519,"#"),Table_MountingKits[#All],2,FALSE),"")</f>
        <v/>
      </c>
      <c r="J519" s="183" t="str">
        <f>_xlfn.IFNA(HLOOKUP(H519,Table_BoxColors[#All],2,FALSE),"")</f>
        <v/>
      </c>
      <c r="K519" s="61" t="str">
        <f t="shared" si="230"/>
        <v/>
      </c>
      <c r="L519" s="64" t="str">
        <f t="shared" si="231"/>
        <v/>
      </c>
      <c r="M519" s="185" t="str">
        <f>_xlfn.IFNA("E-"&amp;VLOOKUP(C519,Table_PN_DeviceType[],2,TRUE),"")&amp;IF(D519&lt;&gt;"",IF(D519&gt;99,D519,IF(D519&gt;9,"0"&amp;D519,"00"&amp;D519))&amp;VLOOKUP(E519,Table_PN_ConduitSize[],2,FALSE)&amp;VLOOKUP(F519,Table_PN_ConduitColor[],2,FALSE)&amp;IF(G519&lt;10,"0"&amp;G519,G519)&amp;VLOOKUP(H519,Table_PN_BoxMaterial[],2,FALSE)&amp;IF(I519&lt;&gt;"",VLOOKUP(I519,Table_PN_MountingKit[],2,FALSE)&amp;IF(OR(J519="Yes"),VLOOKUP(F519,Table_PN_BoxColor[],2,FALSE),"")&amp;VLOOKUP(K519,Table_PN_CircuitBreaker[],2,FALSE),""),"")</f>
        <v/>
      </c>
      <c r="N519" s="65"/>
      <c r="O519" s="65"/>
      <c r="P519" s="65"/>
      <c r="Q519" s="65"/>
      <c r="R519" s="65"/>
      <c r="S519" s="170" t="str">
        <f>IFERROR(VLOOKUP(C519,Table_DevicePN[],2,FALSE),"")</f>
        <v/>
      </c>
      <c r="T519" s="66" t="str">
        <f t="shared" si="232"/>
        <v/>
      </c>
      <c r="U519" s="80"/>
      <c r="V519" s="81" t="str">
        <f t="shared" si="233"/>
        <v/>
      </c>
      <c r="W519" s="65" t="str">
        <f t="shared" si="234"/>
        <v/>
      </c>
      <c r="X519" s="65" t="str">
        <f t="shared" si="235"/>
        <v/>
      </c>
      <c r="Y519" s="82" t="str">
        <f t="shared" si="236"/>
        <v/>
      </c>
      <c r="Z519" s="83" t="str">
        <f t="shared" si="237"/>
        <v/>
      </c>
      <c r="AA519" s="65" t="str">
        <f t="shared" si="238"/>
        <v/>
      </c>
      <c r="AB519" s="65" t="str">
        <f t="shared" si="239"/>
        <v/>
      </c>
      <c r="AC519" s="65" t="str">
        <f t="shared" si="240"/>
        <v/>
      </c>
      <c r="AD519" s="84" t="str">
        <f t="shared" si="241"/>
        <v/>
      </c>
      <c r="AE519" s="85" t="str">
        <f t="shared" si="242"/>
        <v/>
      </c>
      <c r="AF519" s="85" t="str">
        <f t="shared" si="243"/>
        <v/>
      </c>
      <c r="AG519" s="86" t="str">
        <f t="shared" si="244"/>
        <v/>
      </c>
      <c r="AH519" s="87" t="str">
        <f t="shared" si="245"/>
        <v/>
      </c>
      <c r="AI519" s="84" t="str">
        <f t="shared" si="246"/>
        <v/>
      </c>
      <c r="AJ519" s="84" t="str">
        <f t="shared" si="247"/>
        <v/>
      </c>
      <c r="AK519" s="88" t="str">
        <f t="shared" si="248"/>
        <v/>
      </c>
      <c r="AL519" s="65" t="str">
        <f t="shared" si="249"/>
        <v/>
      </c>
      <c r="AM519" s="84" t="str">
        <f t="shared" si="250"/>
        <v/>
      </c>
      <c r="AN519" s="85" t="str">
        <f t="shared" si="251"/>
        <v/>
      </c>
      <c r="AO519" s="85" t="str">
        <f t="shared" si="252"/>
        <v/>
      </c>
      <c r="AP519" s="86" t="str">
        <f t="shared" si="253"/>
        <v/>
      </c>
    </row>
    <row r="520" spans="1:42" s="76" customFormat="1" x14ac:dyDescent="0.25">
      <c r="A520" s="78">
        <f t="shared" ref="A520:A583" si="254">ROW()-6</f>
        <v>514</v>
      </c>
      <c r="B520" s="79"/>
      <c r="C520" s="79"/>
      <c r="D520" s="61"/>
      <c r="E520" s="180" t="str">
        <f>_xlfn.IFNA(HLOOKUP(TEXT(C520,"#"),Table_Conduit[#All],2,FALSE),"")</f>
        <v/>
      </c>
      <c r="F520" s="63" t="str">
        <f t="shared" si="229"/>
        <v/>
      </c>
      <c r="G520" s="61"/>
      <c r="H520" s="180" t="str">
        <f>_xlfn.IFNA(IF(HLOOKUP(TEXT(C520,"#"),Table_BoxMaterial[#All],2,FALSE)=0,"",HLOOKUP(TEXT(C520,"#"),Table_BoxMaterial[#All],2,FALSE)),"")</f>
        <v/>
      </c>
      <c r="I520" s="183" t="str">
        <f>_xlfn.IFNA(HLOOKUP(TEXT(C520,"#"),Table_MountingKits[#All],2,FALSE),"")</f>
        <v/>
      </c>
      <c r="J520" s="183" t="str">
        <f>_xlfn.IFNA(HLOOKUP(H520,Table_BoxColors[#All],2,FALSE),"")</f>
        <v/>
      </c>
      <c r="K520" s="61" t="str">
        <f t="shared" si="230"/>
        <v/>
      </c>
      <c r="L520" s="64" t="str">
        <f t="shared" si="231"/>
        <v/>
      </c>
      <c r="M520" s="185" t="str">
        <f>_xlfn.IFNA("E-"&amp;VLOOKUP(C520,Table_PN_DeviceType[],2,TRUE),"")&amp;IF(D520&lt;&gt;"",IF(D520&gt;99,D520,IF(D520&gt;9,"0"&amp;D520,"00"&amp;D520))&amp;VLOOKUP(E520,Table_PN_ConduitSize[],2,FALSE)&amp;VLOOKUP(F520,Table_PN_ConduitColor[],2,FALSE)&amp;IF(G520&lt;10,"0"&amp;G520,G520)&amp;VLOOKUP(H520,Table_PN_BoxMaterial[],2,FALSE)&amp;IF(I520&lt;&gt;"",VLOOKUP(I520,Table_PN_MountingKit[],2,FALSE)&amp;IF(OR(J520="Yes"),VLOOKUP(F520,Table_PN_BoxColor[],2,FALSE),"")&amp;VLOOKUP(K520,Table_PN_CircuitBreaker[],2,FALSE),""),"")</f>
        <v/>
      </c>
      <c r="N520" s="65"/>
      <c r="O520" s="65"/>
      <c r="P520" s="65"/>
      <c r="Q520" s="65"/>
      <c r="R520" s="65"/>
      <c r="S520" s="170" t="str">
        <f>IFERROR(VLOOKUP(C520,Table_DevicePN[],2,FALSE),"")</f>
        <v/>
      </c>
      <c r="T520" s="66" t="str">
        <f t="shared" si="232"/>
        <v/>
      </c>
      <c r="U520" s="80"/>
      <c r="V520" s="81" t="str">
        <f t="shared" si="233"/>
        <v/>
      </c>
      <c r="W520" s="65" t="str">
        <f t="shared" si="234"/>
        <v/>
      </c>
      <c r="X520" s="65" t="str">
        <f t="shared" si="235"/>
        <v/>
      </c>
      <c r="Y520" s="82" t="str">
        <f t="shared" si="236"/>
        <v/>
      </c>
      <c r="Z520" s="83" t="str">
        <f t="shared" si="237"/>
        <v/>
      </c>
      <c r="AA520" s="65" t="str">
        <f t="shared" si="238"/>
        <v/>
      </c>
      <c r="AB520" s="65" t="str">
        <f t="shared" si="239"/>
        <v/>
      </c>
      <c r="AC520" s="65" t="str">
        <f t="shared" si="240"/>
        <v/>
      </c>
      <c r="AD520" s="84" t="str">
        <f t="shared" si="241"/>
        <v/>
      </c>
      <c r="AE520" s="85" t="str">
        <f t="shared" si="242"/>
        <v/>
      </c>
      <c r="AF520" s="85" t="str">
        <f t="shared" si="243"/>
        <v/>
      </c>
      <c r="AG520" s="86" t="str">
        <f t="shared" si="244"/>
        <v/>
      </c>
      <c r="AH520" s="87" t="str">
        <f t="shared" si="245"/>
        <v/>
      </c>
      <c r="AI520" s="84" t="str">
        <f t="shared" si="246"/>
        <v/>
      </c>
      <c r="AJ520" s="84" t="str">
        <f t="shared" si="247"/>
        <v/>
      </c>
      <c r="AK520" s="88" t="str">
        <f t="shared" si="248"/>
        <v/>
      </c>
      <c r="AL520" s="65" t="str">
        <f t="shared" si="249"/>
        <v/>
      </c>
      <c r="AM520" s="84" t="str">
        <f t="shared" si="250"/>
        <v/>
      </c>
      <c r="AN520" s="85" t="str">
        <f t="shared" si="251"/>
        <v/>
      </c>
      <c r="AO520" s="85" t="str">
        <f t="shared" si="252"/>
        <v/>
      </c>
      <c r="AP520" s="86" t="str">
        <f t="shared" si="253"/>
        <v/>
      </c>
    </row>
    <row r="521" spans="1:42" s="76" customFormat="1" x14ac:dyDescent="0.25">
      <c r="A521" s="78">
        <f t="shared" si="254"/>
        <v>515</v>
      </c>
      <c r="B521" s="79"/>
      <c r="C521" s="79"/>
      <c r="D521" s="61"/>
      <c r="E521" s="180" t="str">
        <f>_xlfn.IFNA(HLOOKUP(TEXT(C521,"#"),Table_Conduit[#All],2,FALSE),"")</f>
        <v/>
      </c>
      <c r="F521" s="63" t="str">
        <f t="shared" si="229"/>
        <v/>
      </c>
      <c r="G521" s="61"/>
      <c r="H521" s="180" t="str">
        <f>_xlfn.IFNA(IF(HLOOKUP(TEXT(C521,"#"),Table_BoxMaterial[#All],2,FALSE)=0,"",HLOOKUP(TEXT(C521,"#"),Table_BoxMaterial[#All],2,FALSE)),"")</f>
        <v/>
      </c>
      <c r="I521" s="183" t="str">
        <f>_xlfn.IFNA(HLOOKUP(TEXT(C521,"#"),Table_MountingKits[#All],2,FALSE),"")</f>
        <v/>
      </c>
      <c r="J521" s="183" t="str">
        <f>_xlfn.IFNA(HLOOKUP(H521,Table_BoxColors[#All],2,FALSE),"")</f>
        <v/>
      </c>
      <c r="K521" s="61" t="str">
        <f t="shared" si="230"/>
        <v/>
      </c>
      <c r="L521" s="64" t="str">
        <f t="shared" si="231"/>
        <v/>
      </c>
      <c r="M521" s="185" t="str">
        <f>_xlfn.IFNA("E-"&amp;VLOOKUP(C521,Table_PN_DeviceType[],2,TRUE),"")&amp;IF(D521&lt;&gt;"",IF(D521&gt;99,D521,IF(D521&gt;9,"0"&amp;D521,"00"&amp;D521))&amp;VLOOKUP(E521,Table_PN_ConduitSize[],2,FALSE)&amp;VLOOKUP(F521,Table_PN_ConduitColor[],2,FALSE)&amp;IF(G521&lt;10,"0"&amp;G521,G521)&amp;VLOOKUP(H521,Table_PN_BoxMaterial[],2,FALSE)&amp;IF(I521&lt;&gt;"",VLOOKUP(I521,Table_PN_MountingKit[],2,FALSE)&amp;IF(OR(J521="Yes"),VLOOKUP(F521,Table_PN_BoxColor[],2,FALSE),"")&amp;VLOOKUP(K521,Table_PN_CircuitBreaker[],2,FALSE),""),"")</f>
        <v/>
      </c>
      <c r="N521" s="65"/>
      <c r="O521" s="65"/>
      <c r="P521" s="65"/>
      <c r="Q521" s="65"/>
      <c r="R521" s="65"/>
      <c r="S521" s="170" t="str">
        <f>IFERROR(VLOOKUP(C521,Table_DevicePN[],2,FALSE),"")</f>
        <v/>
      </c>
      <c r="T521" s="66" t="str">
        <f t="shared" si="232"/>
        <v/>
      </c>
      <c r="U521" s="80"/>
      <c r="V521" s="81" t="str">
        <f t="shared" si="233"/>
        <v/>
      </c>
      <c r="W521" s="65" t="str">
        <f t="shared" si="234"/>
        <v/>
      </c>
      <c r="X521" s="65" t="str">
        <f t="shared" si="235"/>
        <v/>
      </c>
      <c r="Y521" s="82" t="str">
        <f t="shared" si="236"/>
        <v/>
      </c>
      <c r="Z521" s="83" t="str">
        <f t="shared" si="237"/>
        <v/>
      </c>
      <c r="AA521" s="65" t="str">
        <f t="shared" si="238"/>
        <v/>
      </c>
      <c r="AB521" s="65" t="str">
        <f t="shared" si="239"/>
        <v/>
      </c>
      <c r="AC521" s="65" t="str">
        <f t="shared" si="240"/>
        <v/>
      </c>
      <c r="AD521" s="84" t="str">
        <f t="shared" si="241"/>
        <v/>
      </c>
      <c r="AE521" s="85" t="str">
        <f t="shared" si="242"/>
        <v/>
      </c>
      <c r="AF521" s="85" t="str">
        <f t="shared" si="243"/>
        <v/>
      </c>
      <c r="AG521" s="86" t="str">
        <f t="shared" si="244"/>
        <v/>
      </c>
      <c r="AH521" s="87" t="str">
        <f t="shared" si="245"/>
        <v/>
      </c>
      <c r="AI521" s="84" t="str">
        <f t="shared" si="246"/>
        <v/>
      </c>
      <c r="AJ521" s="84" t="str">
        <f t="shared" si="247"/>
        <v/>
      </c>
      <c r="AK521" s="88" t="str">
        <f t="shared" si="248"/>
        <v/>
      </c>
      <c r="AL521" s="65" t="str">
        <f t="shared" si="249"/>
        <v/>
      </c>
      <c r="AM521" s="84" t="str">
        <f t="shared" si="250"/>
        <v/>
      </c>
      <c r="AN521" s="85" t="str">
        <f t="shared" si="251"/>
        <v/>
      </c>
      <c r="AO521" s="85" t="str">
        <f t="shared" si="252"/>
        <v/>
      </c>
      <c r="AP521" s="86" t="str">
        <f t="shared" si="253"/>
        <v/>
      </c>
    </row>
    <row r="522" spans="1:42" s="76" customFormat="1" x14ac:dyDescent="0.25">
      <c r="A522" s="78">
        <f t="shared" si="254"/>
        <v>516</v>
      </c>
      <c r="B522" s="79"/>
      <c r="C522" s="79"/>
      <c r="D522" s="61"/>
      <c r="E522" s="180" t="str">
        <f>_xlfn.IFNA(HLOOKUP(TEXT(C522,"#"),Table_Conduit[#All],2,FALSE),"")</f>
        <v/>
      </c>
      <c r="F522" s="63" t="str">
        <f t="shared" si="229"/>
        <v/>
      </c>
      <c r="G522" s="61"/>
      <c r="H522" s="180" t="str">
        <f>_xlfn.IFNA(IF(HLOOKUP(TEXT(C522,"#"),Table_BoxMaterial[#All],2,FALSE)=0,"",HLOOKUP(TEXT(C522,"#"),Table_BoxMaterial[#All],2,FALSE)),"")</f>
        <v/>
      </c>
      <c r="I522" s="183" t="str">
        <f>_xlfn.IFNA(HLOOKUP(TEXT(C522,"#"),Table_MountingKits[#All],2,FALSE),"")</f>
        <v/>
      </c>
      <c r="J522" s="183" t="str">
        <f>_xlfn.IFNA(HLOOKUP(H522,Table_BoxColors[#All],2,FALSE),"")</f>
        <v/>
      </c>
      <c r="K522" s="61" t="str">
        <f t="shared" si="230"/>
        <v/>
      </c>
      <c r="L522" s="64" t="str">
        <f t="shared" si="231"/>
        <v/>
      </c>
      <c r="M522" s="185" t="str">
        <f>_xlfn.IFNA("E-"&amp;VLOOKUP(C522,Table_PN_DeviceType[],2,TRUE),"")&amp;IF(D522&lt;&gt;"",IF(D522&gt;99,D522,IF(D522&gt;9,"0"&amp;D522,"00"&amp;D522))&amp;VLOOKUP(E522,Table_PN_ConduitSize[],2,FALSE)&amp;VLOOKUP(F522,Table_PN_ConduitColor[],2,FALSE)&amp;IF(G522&lt;10,"0"&amp;G522,G522)&amp;VLOOKUP(H522,Table_PN_BoxMaterial[],2,FALSE)&amp;IF(I522&lt;&gt;"",VLOOKUP(I522,Table_PN_MountingKit[],2,FALSE)&amp;IF(OR(J522="Yes"),VLOOKUP(F522,Table_PN_BoxColor[],2,FALSE),"")&amp;VLOOKUP(K522,Table_PN_CircuitBreaker[],2,FALSE),""),"")</f>
        <v/>
      </c>
      <c r="N522" s="65"/>
      <c r="O522" s="65"/>
      <c r="P522" s="65"/>
      <c r="Q522" s="65"/>
      <c r="R522" s="65"/>
      <c r="S522" s="170" t="str">
        <f>IFERROR(VLOOKUP(C522,Table_DevicePN[],2,FALSE),"")</f>
        <v/>
      </c>
      <c r="T522" s="66" t="str">
        <f t="shared" si="232"/>
        <v/>
      </c>
      <c r="U522" s="80"/>
      <c r="V522" s="81" t="str">
        <f t="shared" si="233"/>
        <v/>
      </c>
      <c r="W522" s="65" t="str">
        <f t="shared" si="234"/>
        <v/>
      </c>
      <c r="X522" s="65" t="str">
        <f t="shared" si="235"/>
        <v/>
      </c>
      <c r="Y522" s="82" t="str">
        <f t="shared" si="236"/>
        <v/>
      </c>
      <c r="Z522" s="83" t="str">
        <f t="shared" si="237"/>
        <v/>
      </c>
      <c r="AA522" s="65" t="str">
        <f t="shared" si="238"/>
        <v/>
      </c>
      <c r="AB522" s="65" t="str">
        <f t="shared" si="239"/>
        <v/>
      </c>
      <c r="AC522" s="65" t="str">
        <f t="shared" si="240"/>
        <v/>
      </c>
      <c r="AD522" s="84" t="str">
        <f t="shared" si="241"/>
        <v/>
      </c>
      <c r="AE522" s="85" t="str">
        <f t="shared" si="242"/>
        <v/>
      </c>
      <c r="AF522" s="85" t="str">
        <f t="shared" si="243"/>
        <v/>
      </c>
      <c r="AG522" s="86" t="str">
        <f t="shared" si="244"/>
        <v/>
      </c>
      <c r="AH522" s="87" t="str">
        <f t="shared" si="245"/>
        <v/>
      </c>
      <c r="AI522" s="84" t="str">
        <f t="shared" si="246"/>
        <v/>
      </c>
      <c r="AJ522" s="84" t="str">
        <f t="shared" si="247"/>
        <v/>
      </c>
      <c r="AK522" s="88" t="str">
        <f t="shared" si="248"/>
        <v/>
      </c>
      <c r="AL522" s="65" t="str">
        <f t="shared" si="249"/>
        <v/>
      </c>
      <c r="AM522" s="84" t="str">
        <f t="shared" si="250"/>
        <v/>
      </c>
      <c r="AN522" s="85" t="str">
        <f t="shared" si="251"/>
        <v/>
      </c>
      <c r="AO522" s="85" t="str">
        <f t="shared" si="252"/>
        <v/>
      </c>
      <c r="AP522" s="86" t="str">
        <f t="shared" si="253"/>
        <v/>
      </c>
    </row>
    <row r="523" spans="1:42" s="76" customFormat="1" x14ac:dyDescent="0.25">
      <c r="A523" s="78">
        <f t="shared" si="254"/>
        <v>517</v>
      </c>
      <c r="B523" s="79"/>
      <c r="C523" s="79"/>
      <c r="D523" s="61"/>
      <c r="E523" s="180" t="str">
        <f>_xlfn.IFNA(HLOOKUP(TEXT(C523,"#"),Table_Conduit[#All],2,FALSE),"")</f>
        <v/>
      </c>
      <c r="F523" s="63" t="str">
        <f t="shared" ref="F523:F586" si="255">IF(C523&lt;&gt;"","BLACK","")</f>
        <v/>
      </c>
      <c r="G523" s="61"/>
      <c r="H523" s="180" t="str">
        <f>_xlfn.IFNA(IF(HLOOKUP(TEXT(C523,"#"),Table_BoxMaterial[#All],2,FALSE)=0,"",HLOOKUP(TEXT(C523,"#"),Table_BoxMaterial[#All],2,FALSE)),"")</f>
        <v/>
      </c>
      <c r="I523" s="183" t="str">
        <f>_xlfn.IFNA(HLOOKUP(TEXT(C523,"#"),Table_MountingKits[#All],2,FALSE),"")</f>
        <v/>
      </c>
      <c r="J523" s="183" t="str">
        <f>_xlfn.IFNA(HLOOKUP(H523,Table_BoxColors[#All],2,FALSE),"")</f>
        <v/>
      </c>
      <c r="K523" s="61" t="str">
        <f t="shared" ref="K523:K586" si="256">IF(C523&lt;&gt;"","No","")</f>
        <v/>
      </c>
      <c r="L523" s="64" t="str">
        <f t="shared" ref="L523:L586" si="257">IF(C523&lt;&gt;"",1,"")</f>
        <v/>
      </c>
      <c r="M523" s="185" t="str">
        <f>_xlfn.IFNA("E-"&amp;VLOOKUP(C523,Table_PN_DeviceType[],2,TRUE),"")&amp;IF(D523&lt;&gt;"",IF(D523&gt;99,D523,IF(D523&gt;9,"0"&amp;D523,"00"&amp;D523))&amp;VLOOKUP(E523,Table_PN_ConduitSize[],2,FALSE)&amp;VLOOKUP(F523,Table_PN_ConduitColor[],2,FALSE)&amp;IF(G523&lt;10,"0"&amp;G523,G523)&amp;VLOOKUP(H523,Table_PN_BoxMaterial[],2,FALSE)&amp;IF(I523&lt;&gt;"",VLOOKUP(I523,Table_PN_MountingKit[],2,FALSE)&amp;IF(OR(J523="Yes"),VLOOKUP(F523,Table_PN_BoxColor[],2,FALSE),"")&amp;VLOOKUP(K523,Table_PN_CircuitBreaker[],2,FALSE),""),"")</f>
        <v/>
      </c>
      <c r="N523" s="65"/>
      <c r="O523" s="65"/>
      <c r="P523" s="65"/>
      <c r="Q523" s="65"/>
      <c r="R523" s="65"/>
      <c r="S523" s="170" t="str">
        <f>IFERROR(VLOOKUP(C523,Table_DevicePN[],2,FALSE),"")</f>
        <v/>
      </c>
      <c r="T523" s="66" t="str">
        <f t="shared" ref="T523:T586" si="258">IF(LEN(D523)&gt;0,D523,"")</f>
        <v/>
      </c>
      <c r="U523" s="80"/>
      <c r="V523" s="81" t="str">
        <f t="shared" ref="V523:V586" si="259">IFERROR(VLOOKUP(C523,TechnicalDataLookup,2,FALSE),"")</f>
        <v/>
      </c>
      <c r="W523" s="65" t="str">
        <f t="shared" ref="W523:W586" si="260">IFERROR(VLOOKUP(C523,TechnicalDataLookup,3,FALSE),"")</f>
        <v/>
      </c>
      <c r="X523" s="65" t="str">
        <f t="shared" ref="X523:X586" si="261">IFERROR(VLOOKUP(C523,TechnicalDataLookup,4,FALSE),"")</f>
        <v/>
      </c>
      <c r="Y523" s="82" t="str">
        <f t="shared" ref="Y523:Y586" si="262">IFERROR(VLOOKUP(C523,TechnicalDataLookup,5,FALSE),"")</f>
        <v/>
      </c>
      <c r="Z523" s="83" t="str">
        <f t="shared" ref="Z523:Z586" si="263">IFERROR(VLOOKUP(C523,TechnicalDataLookup,6,FALSE),"")</f>
        <v/>
      </c>
      <c r="AA523" s="65" t="str">
        <f t="shared" ref="AA523:AA586" si="264">IFERROR(VLOOKUP(C523,TechnicalDataLookup,7,FALSE),"")</f>
        <v/>
      </c>
      <c r="AB523" s="65" t="str">
        <f t="shared" ref="AB523:AB586" si="265">IFERROR(VLOOKUP(C523,TechnicalDataLookup,8,FALSE),"")</f>
        <v/>
      </c>
      <c r="AC523" s="65" t="str">
        <f t="shared" ref="AC523:AC586" si="266">IFERROR(VLOOKUP(C523,TechnicalDataLookup,9,FALSE),"")</f>
        <v/>
      </c>
      <c r="AD523" s="84" t="str">
        <f t="shared" ref="AD523:AD586" si="267">IFERROR(VLOOKUP(C523,TechnicalDataLookup,10,FALSE),"")</f>
        <v/>
      </c>
      <c r="AE523" s="85" t="str">
        <f t="shared" ref="AE523:AE586" si="268">IFERROR(VLOOKUP(C523,TechnicalDataLookup,11,FALSE),"")</f>
        <v/>
      </c>
      <c r="AF523" s="85" t="str">
        <f t="shared" ref="AF523:AF586" si="269">IFERROR(VLOOKUP(C523,TechnicalDataLookup,12,FALSE),"")</f>
        <v/>
      </c>
      <c r="AG523" s="86" t="str">
        <f t="shared" ref="AG523:AG586" si="270">IFERROR(VLOOKUP(C523,TechnicalDataLookup,13,FALSE),"")</f>
        <v/>
      </c>
      <c r="AH523" s="87" t="str">
        <f t="shared" ref="AH523:AH586" si="271">IFERROR(VLOOKUP(C523,TechnicalDataLookup,14,FALSE),"")</f>
        <v/>
      </c>
      <c r="AI523" s="84" t="str">
        <f t="shared" ref="AI523:AI586" si="272">IFERROR(VLOOKUP(C523,TechnicalDataLookup,15,FALSE),"")</f>
        <v/>
      </c>
      <c r="AJ523" s="84" t="str">
        <f t="shared" ref="AJ523:AJ586" si="273">IFERROR(VLOOKUP(C523,TechnicalDataLookup,16,FALSE),"")</f>
        <v/>
      </c>
      <c r="AK523" s="88" t="str">
        <f t="shared" ref="AK523:AK586" si="274">IFERROR(VLOOKUP(C523,TechnicalDataLookup,17,FALSE),"")</f>
        <v/>
      </c>
      <c r="AL523" s="65" t="str">
        <f t="shared" ref="AL523:AL586" si="275">IFERROR(VLOOKUP(K523,TechnicalDataLookup,9,FALSE),"")</f>
        <v/>
      </c>
      <c r="AM523" s="84" t="str">
        <f t="shared" ref="AM523:AM586" si="276">IFERROR(VLOOKUP(K523,TechnicalDataLookup,10,FALSE),"")</f>
        <v/>
      </c>
      <c r="AN523" s="85" t="str">
        <f t="shared" ref="AN523:AN586" si="277">IFERROR(VLOOKUP(K523,TechnicalDataLookup,11,FALSE),"")</f>
        <v/>
      </c>
      <c r="AO523" s="85" t="str">
        <f t="shared" ref="AO523:AO586" si="278">IFERROR(VLOOKUP(K523,TechnicalDataLookup,12,FALSE),"")</f>
        <v/>
      </c>
      <c r="AP523" s="86" t="str">
        <f t="shared" ref="AP523:AP586" si="279">IFERROR(VLOOKUP(K523,TechnicalDataLookup,13,FALSE),"")</f>
        <v/>
      </c>
    </row>
    <row r="524" spans="1:42" s="76" customFormat="1" x14ac:dyDescent="0.25">
      <c r="A524" s="78">
        <f t="shared" si="254"/>
        <v>518</v>
      </c>
      <c r="B524" s="79"/>
      <c r="C524" s="79"/>
      <c r="D524" s="61"/>
      <c r="E524" s="180" t="str">
        <f>_xlfn.IFNA(HLOOKUP(TEXT(C524,"#"),Table_Conduit[#All],2,FALSE),"")</f>
        <v/>
      </c>
      <c r="F524" s="63" t="str">
        <f t="shared" si="255"/>
        <v/>
      </c>
      <c r="G524" s="61"/>
      <c r="H524" s="180" t="str">
        <f>_xlfn.IFNA(IF(HLOOKUP(TEXT(C524,"#"),Table_BoxMaterial[#All],2,FALSE)=0,"",HLOOKUP(TEXT(C524,"#"),Table_BoxMaterial[#All],2,FALSE)),"")</f>
        <v/>
      </c>
      <c r="I524" s="183" t="str">
        <f>_xlfn.IFNA(HLOOKUP(TEXT(C524,"#"),Table_MountingKits[#All],2,FALSE),"")</f>
        <v/>
      </c>
      <c r="J524" s="183" t="str">
        <f>_xlfn.IFNA(HLOOKUP(H524,Table_BoxColors[#All],2,FALSE),"")</f>
        <v/>
      </c>
      <c r="K524" s="61" t="str">
        <f t="shared" si="256"/>
        <v/>
      </c>
      <c r="L524" s="64" t="str">
        <f t="shared" si="257"/>
        <v/>
      </c>
      <c r="M524" s="185" t="str">
        <f>_xlfn.IFNA("E-"&amp;VLOOKUP(C524,Table_PN_DeviceType[],2,TRUE),"")&amp;IF(D524&lt;&gt;"",IF(D524&gt;99,D524,IF(D524&gt;9,"0"&amp;D524,"00"&amp;D524))&amp;VLOOKUP(E524,Table_PN_ConduitSize[],2,FALSE)&amp;VLOOKUP(F524,Table_PN_ConduitColor[],2,FALSE)&amp;IF(G524&lt;10,"0"&amp;G524,G524)&amp;VLOOKUP(H524,Table_PN_BoxMaterial[],2,FALSE)&amp;IF(I524&lt;&gt;"",VLOOKUP(I524,Table_PN_MountingKit[],2,FALSE)&amp;IF(OR(J524="Yes"),VLOOKUP(F524,Table_PN_BoxColor[],2,FALSE),"")&amp;VLOOKUP(K524,Table_PN_CircuitBreaker[],2,FALSE),""),"")</f>
        <v/>
      </c>
      <c r="N524" s="65"/>
      <c r="O524" s="65"/>
      <c r="P524" s="65"/>
      <c r="Q524" s="65"/>
      <c r="R524" s="65"/>
      <c r="S524" s="170" t="str">
        <f>IFERROR(VLOOKUP(C524,Table_DevicePN[],2,FALSE),"")</f>
        <v/>
      </c>
      <c r="T524" s="66" t="str">
        <f t="shared" si="258"/>
        <v/>
      </c>
      <c r="U524" s="80"/>
      <c r="V524" s="81" t="str">
        <f t="shared" si="259"/>
        <v/>
      </c>
      <c r="W524" s="65" t="str">
        <f t="shared" si="260"/>
        <v/>
      </c>
      <c r="X524" s="65" t="str">
        <f t="shared" si="261"/>
        <v/>
      </c>
      <c r="Y524" s="82" t="str">
        <f t="shared" si="262"/>
        <v/>
      </c>
      <c r="Z524" s="83" t="str">
        <f t="shared" si="263"/>
        <v/>
      </c>
      <c r="AA524" s="65" t="str">
        <f t="shared" si="264"/>
        <v/>
      </c>
      <c r="AB524" s="65" t="str">
        <f t="shared" si="265"/>
        <v/>
      </c>
      <c r="AC524" s="65" t="str">
        <f t="shared" si="266"/>
        <v/>
      </c>
      <c r="AD524" s="84" t="str">
        <f t="shared" si="267"/>
        <v/>
      </c>
      <c r="AE524" s="85" t="str">
        <f t="shared" si="268"/>
        <v/>
      </c>
      <c r="AF524" s="85" t="str">
        <f t="shared" si="269"/>
        <v/>
      </c>
      <c r="AG524" s="86" t="str">
        <f t="shared" si="270"/>
        <v/>
      </c>
      <c r="AH524" s="87" t="str">
        <f t="shared" si="271"/>
        <v/>
      </c>
      <c r="AI524" s="84" t="str">
        <f t="shared" si="272"/>
        <v/>
      </c>
      <c r="AJ524" s="84" t="str">
        <f t="shared" si="273"/>
        <v/>
      </c>
      <c r="AK524" s="88" t="str">
        <f t="shared" si="274"/>
        <v/>
      </c>
      <c r="AL524" s="65" t="str">
        <f t="shared" si="275"/>
        <v/>
      </c>
      <c r="AM524" s="84" t="str">
        <f t="shared" si="276"/>
        <v/>
      </c>
      <c r="AN524" s="85" t="str">
        <f t="shared" si="277"/>
        <v/>
      </c>
      <c r="AO524" s="85" t="str">
        <f t="shared" si="278"/>
        <v/>
      </c>
      <c r="AP524" s="86" t="str">
        <f t="shared" si="279"/>
        <v/>
      </c>
    </row>
    <row r="525" spans="1:42" s="76" customFormat="1" x14ac:dyDescent="0.25">
      <c r="A525" s="78">
        <f t="shared" si="254"/>
        <v>519</v>
      </c>
      <c r="B525" s="79"/>
      <c r="C525" s="79"/>
      <c r="D525" s="61"/>
      <c r="E525" s="180" t="str">
        <f>_xlfn.IFNA(HLOOKUP(TEXT(C525,"#"),Table_Conduit[#All],2,FALSE),"")</f>
        <v/>
      </c>
      <c r="F525" s="63" t="str">
        <f t="shared" si="255"/>
        <v/>
      </c>
      <c r="G525" s="61"/>
      <c r="H525" s="180" t="str">
        <f>_xlfn.IFNA(IF(HLOOKUP(TEXT(C525,"#"),Table_BoxMaterial[#All],2,FALSE)=0,"",HLOOKUP(TEXT(C525,"#"),Table_BoxMaterial[#All],2,FALSE)),"")</f>
        <v/>
      </c>
      <c r="I525" s="183" t="str">
        <f>_xlfn.IFNA(HLOOKUP(TEXT(C525,"#"),Table_MountingKits[#All],2,FALSE),"")</f>
        <v/>
      </c>
      <c r="J525" s="183" t="str">
        <f>_xlfn.IFNA(HLOOKUP(H525,Table_BoxColors[#All],2,FALSE),"")</f>
        <v/>
      </c>
      <c r="K525" s="61" t="str">
        <f t="shared" si="256"/>
        <v/>
      </c>
      <c r="L525" s="64" t="str">
        <f t="shared" si="257"/>
        <v/>
      </c>
      <c r="M525" s="185" t="str">
        <f>_xlfn.IFNA("E-"&amp;VLOOKUP(C525,Table_PN_DeviceType[],2,TRUE),"")&amp;IF(D525&lt;&gt;"",IF(D525&gt;99,D525,IF(D525&gt;9,"0"&amp;D525,"00"&amp;D525))&amp;VLOOKUP(E525,Table_PN_ConduitSize[],2,FALSE)&amp;VLOOKUP(F525,Table_PN_ConduitColor[],2,FALSE)&amp;IF(G525&lt;10,"0"&amp;G525,G525)&amp;VLOOKUP(H525,Table_PN_BoxMaterial[],2,FALSE)&amp;IF(I525&lt;&gt;"",VLOOKUP(I525,Table_PN_MountingKit[],2,FALSE)&amp;IF(OR(J525="Yes"),VLOOKUP(F525,Table_PN_BoxColor[],2,FALSE),"")&amp;VLOOKUP(K525,Table_PN_CircuitBreaker[],2,FALSE),""),"")</f>
        <v/>
      </c>
      <c r="N525" s="65"/>
      <c r="O525" s="65"/>
      <c r="P525" s="65"/>
      <c r="Q525" s="65"/>
      <c r="R525" s="65"/>
      <c r="S525" s="170" t="str">
        <f>IFERROR(VLOOKUP(C525,Table_DevicePN[],2,FALSE),"")</f>
        <v/>
      </c>
      <c r="T525" s="66" t="str">
        <f t="shared" si="258"/>
        <v/>
      </c>
      <c r="U525" s="80"/>
      <c r="V525" s="81" t="str">
        <f t="shared" si="259"/>
        <v/>
      </c>
      <c r="W525" s="65" t="str">
        <f t="shared" si="260"/>
        <v/>
      </c>
      <c r="X525" s="65" t="str">
        <f t="shared" si="261"/>
        <v/>
      </c>
      <c r="Y525" s="82" t="str">
        <f t="shared" si="262"/>
        <v/>
      </c>
      <c r="Z525" s="83" t="str">
        <f t="shared" si="263"/>
        <v/>
      </c>
      <c r="AA525" s="65" t="str">
        <f t="shared" si="264"/>
        <v/>
      </c>
      <c r="AB525" s="65" t="str">
        <f t="shared" si="265"/>
        <v/>
      </c>
      <c r="AC525" s="65" t="str">
        <f t="shared" si="266"/>
        <v/>
      </c>
      <c r="AD525" s="84" t="str">
        <f t="shared" si="267"/>
        <v/>
      </c>
      <c r="AE525" s="85" t="str">
        <f t="shared" si="268"/>
        <v/>
      </c>
      <c r="AF525" s="85" t="str">
        <f t="shared" si="269"/>
        <v/>
      </c>
      <c r="AG525" s="86" t="str">
        <f t="shared" si="270"/>
        <v/>
      </c>
      <c r="AH525" s="87" t="str">
        <f t="shared" si="271"/>
        <v/>
      </c>
      <c r="AI525" s="84" t="str">
        <f t="shared" si="272"/>
        <v/>
      </c>
      <c r="AJ525" s="84" t="str">
        <f t="shared" si="273"/>
        <v/>
      </c>
      <c r="AK525" s="88" t="str">
        <f t="shared" si="274"/>
        <v/>
      </c>
      <c r="AL525" s="65" t="str">
        <f t="shared" si="275"/>
        <v/>
      </c>
      <c r="AM525" s="84" t="str">
        <f t="shared" si="276"/>
        <v/>
      </c>
      <c r="AN525" s="85" t="str">
        <f t="shared" si="277"/>
        <v/>
      </c>
      <c r="AO525" s="85" t="str">
        <f t="shared" si="278"/>
        <v/>
      </c>
      <c r="AP525" s="86" t="str">
        <f t="shared" si="279"/>
        <v/>
      </c>
    </row>
    <row r="526" spans="1:42" s="76" customFormat="1" x14ac:dyDescent="0.25">
      <c r="A526" s="78">
        <f t="shared" si="254"/>
        <v>520</v>
      </c>
      <c r="B526" s="79"/>
      <c r="C526" s="79"/>
      <c r="D526" s="61"/>
      <c r="E526" s="180" t="str">
        <f>_xlfn.IFNA(HLOOKUP(TEXT(C526,"#"),Table_Conduit[#All],2,FALSE),"")</f>
        <v/>
      </c>
      <c r="F526" s="63" t="str">
        <f t="shared" si="255"/>
        <v/>
      </c>
      <c r="G526" s="61"/>
      <c r="H526" s="180" t="str">
        <f>_xlfn.IFNA(IF(HLOOKUP(TEXT(C526,"#"),Table_BoxMaterial[#All],2,FALSE)=0,"",HLOOKUP(TEXT(C526,"#"),Table_BoxMaterial[#All],2,FALSE)),"")</f>
        <v/>
      </c>
      <c r="I526" s="183" t="str">
        <f>_xlfn.IFNA(HLOOKUP(TEXT(C526,"#"),Table_MountingKits[#All],2,FALSE),"")</f>
        <v/>
      </c>
      <c r="J526" s="183" t="str">
        <f>_xlfn.IFNA(HLOOKUP(H526,Table_BoxColors[#All],2,FALSE),"")</f>
        <v/>
      </c>
      <c r="K526" s="61" t="str">
        <f t="shared" si="256"/>
        <v/>
      </c>
      <c r="L526" s="64" t="str">
        <f t="shared" si="257"/>
        <v/>
      </c>
      <c r="M526" s="185" t="str">
        <f>_xlfn.IFNA("E-"&amp;VLOOKUP(C526,Table_PN_DeviceType[],2,TRUE),"")&amp;IF(D526&lt;&gt;"",IF(D526&gt;99,D526,IF(D526&gt;9,"0"&amp;D526,"00"&amp;D526))&amp;VLOOKUP(E526,Table_PN_ConduitSize[],2,FALSE)&amp;VLOOKUP(F526,Table_PN_ConduitColor[],2,FALSE)&amp;IF(G526&lt;10,"0"&amp;G526,G526)&amp;VLOOKUP(H526,Table_PN_BoxMaterial[],2,FALSE)&amp;IF(I526&lt;&gt;"",VLOOKUP(I526,Table_PN_MountingKit[],2,FALSE)&amp;IF(OR(J526="Yes"),VLOOKUP(F526,Table_PN_BoxColor[],2,FALSE),"")&amp;VLOOKUP(K526,Table_PN_CircuitBreaker[],2,FALSE),""),"")</f>
        <v/>
      </c>
      <c r="N526" s="65"/>
      <c r="O526" s="65"/>
      <c r="P526" s="65"/>
      <c r="Q526" s="65"/>
      <c r="R526" s="65"/>
      <c r="S526" s="170" t="str">
        <f>IFERROR(VLOOKUP(C526,Table_DevicePN[],2,FALSE),"")</f>
        <v/>
      </c>
      <c r="T526" s="66" t="str">
        <f t="shared" si="258"/>
        <v/>
      </c>
      <c r="U526" s="80"/>
      <c r="V526" s="81" t="str">
        <f t="shared" si="259"/>
        <v/>
      </c>
      <c r="W526" s="65" t="str">
        <f t="shared" si="260"/>
        <v/>
      </c>
      <c r="X526" s="65" t="str">
        <f t="shared" si="261"/>
        <v/>
      </c>
      <c r="Y526" s="82" t="str">
        <f t="shared" si="262"/>
        <v/>
      </c>
      <c r="Z526" s="83" t="str">
        <f t="shared" si="263"/>
        <v/>
      </c>
      <c r="AA526" s="65" t="str">
        <f t="shared" si="264"/>
        <v/>
      </c>
      <c r="AB526" s="65" t="str">
        <f t="shared" si="265"/>
        <v/>
      </c>
      <c r="AC526" s="65" t="str">
        <f t="shared" si="266"/>
        <v/>
      </c>
      <c r="AD526" s="84" t="str">
        <f t="shared" si="267"/>
        <v/>
      </c>
      <c r="AE526" s="85" t="str">
        <f t="shared" si="268"/>
        <v/>
      </c>
      <c r="AF526" s="85" t="str">
        <f t="shared" si="269"/>
        <v/>
      </c>
      <c r="AG526" s="86" t="str">
        <f t="shared" si="270"/>
        <v/>
      </c>
      <c r="AH526" s="87" t="str">
        <f t="shared" si="271"/>
        <v/>
      </c>
      <c r="AI526" s="84" t="str">
        <f t="shared" si="272"/>
        <v/>
      </c>
      <c r="AJ526" s="84" t="str">
        <f t="shared" si="273"/>
        <v/>
      </c>
      <c r="AK526" s="88" t="str">
        <f t="shared" si="274"/>
        <v/>
      </c>
      <c r="AL526" s="65" t="str">
        <f t="shared" si="275"/>
        <v/>
      </c>
      <c r="AM526" s="84" t="str">
        <f t="shared" si="276"/>
        <v/>
      </c>
      <c r="AN526" s="85" t="str">
        <f t="shared" si="277"/>
        <v/>
      </c>
      <c r="AO526" s="85" t="str">
        <f t="shared" si="278"/>
        <v/>
      </c>
      <c r="AP526" s="86" t="str">
        <f t="shared" si="279"/>
        <v/>
      </c>
    </row>
    <row r="527" spans="1:42" s="76" customFormat="1" x14ac:dyDescent="0.25">
      <c r="A527" s="78">
        <f t="shared" si="254"/>
        <v>521</v>
      </c>
      <c r="B527" s="79"/>
      <c r="C527" s="79"/>
      <c r="D527" s="61"/>
      <c r="E527" s="180" t="str">
        <f>_xlfn.IFNA(HLOOKUP(TEXT(C527,"#"),Table_Conduit[#All],2,FALSE),"")</f>
        <v/>
      </c>
      <c r="F527" s="63" t="str">
        <f t="shared" si="255"/>
        <v/>
      </c>
      <c r="G527" s="61"/>
      <c r="H527" s="180" t="str">
        <f>_xlfn.IFNA(IF(HLOOKUP(TEXT(C527,"#"),Table_BoxMaterial[#All],2,FALSE)=0,"",HLOOKUP(TEXT(C527,"#"),Table_BoxMaterial[#All],2,FALSE)),"")</f>
        <v/>
      </c>
      <c r="I527" s="183" t="str">
        <f>_xlfn.IFNA(HLOOKUP(TEXT(C527,"#"),Table_MountingKits[#All],2,FALSE),"")</f>
        <v/>
      </c>
      <c r="J527" s="183" t="str">
        <f>_xlfn.IFNA(HLOOKUP(H527,Table_BoxColors[#All],2,FALSE),"")</f>
        <v/>
      </c>
      <c r="K527" s="61" t="str">
        <f t="shared" si="256"/>
        <v/>
      </c>
      <c r="L527" s="64" t="str">
        <f t="shared" si="257"/>
        <v/>
      </c>
      <c r="M527" s="185" t="str">
        <f>_xlfn.IFNA("E-"&amp;VLOOKUP(C527,Table_PN_DeviceType[],2,TRUE),"")&amp;IF(D527&lt;&gt;"",IF(D527&gt;99,D527,IF(D527&gt;9,"0"&amp;D527,"00"&amp;D527))&amp;VLOOKUP(E527,Table_PN_ConduitSize[],2,FALSE)&amp;VLOOKUP(F527,Table_PN_ConduitColor[],2,FALSE)&amp;IF(G527&lt;10,"0"&amp;G527,G527)&amp;VLOOKUP(H527,Table_PN_BoxMaterial[],2,FALSE)&amp;IF(I527&lt;&gt;"",VLOOKUP(I527,Table_PN_MountingKit[],2,FALSE)&amp;IF(OR(J527="Yes"),VLOOKUP(F527,Table_PN_BoxColor[],2,FALSE),"")&amp;VLOOKUP(K527,Table_PN_CircuitBreaker[],2,FALSE),""),"")</f>
        <v/>
      </c>
      <c r="N527" s="65"/>
      <c r="O527" s="65"/>
      <c r="P527" s="65"/>
      <c r="Q527" s="65"/>
      <c r="R527" s="65"/>
      <c r="S527" s="170" t="str">
        <f>IFERROR(VLOOKUP(C527,Table_DevicePN[],2,FALSE),"")</f>
        <v/>
      </c>
      <c r="T527" s="66" t="str">
        <f t="shared" si="258"/>
        <v/>
      </c>
      <c r="U527" s="80"/>
      <c r="V527" s="81" t="str">
        <f t="shared" si="259"/>
        <v/>
      </c>
      <c r="W527" s="65" t="str">
        <f t="shared" si="260"/>
        <v/>
      </c>
      <c r="X527" s="65" t="str">
        <f t="shared" si="261"/>
        <v/>
      </c>
      <c r="Y527" s="82" t="str">
        <f t="shared" si="262"/>
        <v/>
      </c>
      <c r="Z527" s="83" t="str">
        <f t="shared" si="263"/>
        <v/>
      </c>
      <c r="AA527" s="65" t="str">
        <f t="shared" si="264"/>
        <v/>
      </c>
      <c r="AB527" s="65" t="str">
        <f t="shared" si="265"/>
        <v/>
      </c>
      <c r="AC527" s="65" t="str">
        <f t="shared" si="266"/>
        <v/>
      </c>
      <c r="AD527" s="84" t="str">
        <f t="shared" si="267"/>
        <v/>
      </c>
      <c r="AE527" s="85" t="str">
        <f t="shared" si="268"/>
        <v/>
      </c>
      <c r="AF527" s="85" t="str">
        <f t="shared" si="269"/>
        <v/>
      </c>
      <c r="AG527" s="86" t="str">
        <f t="shared" si="270"/>
        <v/>
      </c>
      <c r="AH527" s="87" t="str">
        <f t="shared" si="271"/>
        <v/>
      </c>
      <c r="AI527" s="84" t="str">
        <f t="shared" si="272"/>
        <v/>
      </c>
      <c r="AJ527" s="84" t="str">
        <f t="shared" si="273"/>
        <v/>
      </c>
      <c r="AK527" s="88" t="str">
        <f t="shared" si="274"/>
        <v/>
      </c>
      <c r="AL527" s="65" t="str">
        <f t="shared" si="275"/>
        <v/>
      </c>
      <c r="AM527" s="84" t="str">
        <f t="shared" si="276"/>
        <v/>
      </c>
      <c r="AN527" s="85" t="str">
        <f t="shared" si="277"/>
        <v/>
      </c>
      <c r="AO527" s="85" t="str">
        <f t="shared" si="278"/>
        <v/>
      </c>
      <c r="AP527" s="86" t="str">
        <f t="shared" si="279"/>
        <v/>
      </c>
    </row>
    <row r="528" spans="1:42" s="76" customFormat="1" x14ac:dyDescent="0.25">
      <c r="A528" s="78">
        <f t="shared" si="254"/>
        <v>522</v>
      </c>
      <c r="B528" s="79"/>
      <c r="C528" s="79"/>
      <c r="D528" s="61"/>
      <c r="E528" s="180" t="str">
        <f>_xlfn.IFNA(HLOOKUP(TEXT(C528,"#"),Table_Conduit[#All],2,FALSE),"")</f>
        <v/>
      </c>
      <c r="F528" s="63" t="str">
        <f t="shared" si="255"/>
        <v/>
      </c>
      <c r="G528" s="61"/>
      <c r="H528" s="180" t="str">
        <f>_xlfn.IFNA(IF(HLOOKUP(TEXT(C528,"#"),Table_BoxMaterial[#All],2,FALSE)=0,"",HLOOKUP(TEXT(C528,"#"),Table_BoxMaterial[#All],2,FALSE)),"")</f>
        <v/>
      </c>
      <c r="I528" s="183" t="str">
        <f>_xlfn.IFNA(HLOOKUP(TEXT(C528,"#"),Table_MountingKits[#All],2,FALSE),"")</f>
        <v/>
      </c>
      <c r="J528" s="183" t="str">
        <f>_xlfn.IFNA(HLOOKUP(H528,Table_BoxColors[#All],2,FALSE),"")</f>
        <v/>
      </c>
      <c r="K528" s="61" t="str">
        <f t="shared" si="256"/>
        <v/>
      </c>
      <c r="L528" s="64" t="str">
        <f t="shared" si="257"/>
        <v/>
      </c>
      <c r="M528" s="185" t="str">
        <f>_xlfn.IFNA("E-"&amp;VLOOKUP(C528,Table_PN_DeviceType[],2,TRUE),"")&amp;IF(D528&lt;&gt;"",IF(D528&gt;99,D528,IF(D528&gt;9,"0"&amp;D528,"00"&amp;D528))&amp;VLOOKUP(E528,Table_PN_ConduitSize[],2,FALSE)&amp;VLOOKUP(F528,Table_PN_ConduitColor[],2,FALSE)&amp;IF(G528&lt;10,"0"&amp;G528,G528)&amp;VLOOKUP(H528,Table_PN_BoxMaterial[],2,FALSE)&amp;IF(I528&lt;&gt;"",VLOOKUP(I528,Table_PN_MountingKit[],2,FALSE)&amp;IF(OR(J528="Yes"),VLOOKUP(F528,Table_PN_BoxColor[],2,FALSE),"")&amp;VLOOKUP(K528,Table_PN_CircuitBreaker[],2,FALSE),""),"")</f>
        <v/>
      </c>
      <c r="N528" s="65"/>
      <c r="O528" s="65"/>
      <c r="P528" s="65"/>
      <c r="Q528" s="65"/>
      <c r="R528" s="65"/>
      <c r="S528" s="170" t="str">
        <f>IFERROR(VLOOKUP(C528,Table_DevicePN[],2,FALSE),"")</f>
        <v/>
      </c>
      <c r="T528" s="66" t="str">
        <f t="shared" si="258"/>
        <v/>
      </c>
      <c r="U528" s="80"/>
      <c r="V528" s="81" t="str">
        <f t="shared" si="259"/>
        <v/>
      </c>
      <c r="W528" s="65" t="str">
        <f t="shared" si="260"/>
        <v/>
      </c>
      <c r="X528" s="65" t="str">
        <f t="shared" si="261"/>
        <v/>
      </c>
      <c r="Y528" s="82" t="str">
        <f t="shared" si="262"/>
        <v/>
      </c>
      <c r="Z528" s="83" t="str">
        <f t="shared" si="263"/>
        <v/>
      </c>
      <c r="AA528" s="65" t="str">
        <f t="shared" si="264"/>
        <v/>
      </c>
      <c r="AB528" s="65" t="str">
        <f t="shared" si="265"/>
        <v/>
      </c>
      <c r="AC528" s="65" t="str">
        <f t="shared" si="266"/>
        <v/>
      </c>
      <c r="AD528" s="84" t="str">
        <f t="shared" si="267"/>
        <v/>
      </c>
      <c r="AE528" s="85" t="str">
        <f t="shared" si="268"/>
        <v/>
      </c>
      <c r="AF528" s="85" t="str">
        <f t="shared" si="269"/>
        <v/>
      </c>
      <c r="AG528" s="86" t="str">
        <f t="shared" si="270"/>
        <v/>
      </c>
      <c r="AH528" s="87" t="str">
        <f t="shared" si="271"/>
        <v/>
      </c>
      <c r="AI528" s="84" t="str">
        <f t="shared" si="272"/>
        <v/>
      </c>
      <c r="AJ528" s="84" t="str">
        <f t="shared" si="273"/>
        <v/>
      </c>
      <c r="AK528" s="88" t="str">
        <f t="shared" si="274"/>
        <v/>
      </c>
      <c r="AL528" s="65" t="str">
        <f t="shared" si="275"/>
        <v/>
      </c>
      <c r="AM528" s="84" t="str">
        <f t="shared" si="276"/>
        <v/>
      </c>
      <c r="AN528" s="85" t="str">
        <f t="shared" si="277"/>
        <v/>
      </c>
      <c r="AO528" s="85" t="str">
        <f t="shared" si="278"/>
        <v/>
      </c>
      <c r="AP528" s="86" t="str">
        <f t="shared" si="279"/>
        <v/>
      </c>
    </row>
    <row r="529" spans="1:42" s="76" customFormat="1" x14ac:dyDescent="0.25">
      <c r="A529" s="78">
        <f t="shared" si="254"/>
        <v>523</v>
      </c>
      <c r="B529" s="79"/>
      <c r="C529" s="79"/>
      <c r="D529" s="61"/>
      <c r="E529" s="180" t="str">
        <f>_xlfn.IFNA(HLOOKUP(TEXT(C529,"#"),Table_Conduit[#All],2,FALSE),"")</f>
        <v/>
      </c>
      <c r="F529" s="63" t="str">
        <f t="shared" si="255"/>
        <v/>
      </c>
      <c r="G529" s="61"/>
      <c r="H529" s="180" t="str">
        <f>_xlfn.IFNA(IF(HLOOKUP(TEXT(C529,"#"),Table_BoxMaterial[#All],2,FALSE)=0,"",HLOOKUP(TEXT(C529,"#"),Table_BoxMaterial[#All],2,FALSE)),"")</f>
        <v/>
      </c>
      <c r="I529" s="183" t="str">
        <f>_xlfn.IFNA(HLOOKUP(TEXT(C529,"#"),Table_MountingKits[#All],2,FALSE),"")</f>
        <v/>
      </c>
      <c r="J529" s="183" t="str">
        <f>_xlfn.IFNA(HLOOKUP(H529,Table_BoxColors[#All],2,FALSE),"")</f>
        <v/>
      </c>
      <c r="K529" s="61" t="str">
        <f t="shared" si="256"/>
        <v/>
      </c>
      <c r="L529" s="64" t="str">
        <f t="shared" si="257"/>
        <v/>
      </c>
      <c r="M529" s="185" t="str">
        <f>_xlfn.IFNA("E-"&amp;VLOOKUP(C529,Table_PN_DeviceType[],2,TRUE),"")&amp;IF(D529&lt;&gt;"",IF(D529&gt;99,D529,IF(D529&gt;9,"0"&amp;D529,"00"&amp;D529))&amp;VLOOKUP(E529,Table_PN_ConduitSize[],2,FALSE)&amp;VLOOKUP(F529,Table_PN_ConduitColor[],2,FALSE)&amp;IF(G529&lt;10,"0"&amp;G529,G529)&amp;VLOOKUP(H529,Table_PN_BoxMaterial[],2,FALSE)&amp;IF(I529&lt;&gt;"",VLOOKUP(I529,Table_PN_MountingKit[],2,FALSE)&amp;IF(OR(J529="Yes"),VLOOKUP(F529,Table_PN_BoxColor[],2,FALSE),"")&amp;VLOOKUP(K529,Table_PN_CircuitBreaker[],2,FALSE),""),"")</f>
        <v/>
      </c>
      <c r="N529" s="65"/>
      <c r="O529" s="65"/>
      <c r="P529" s="65"/>
      <c r="Q529" s="65"/>
      <c r="R529" s="65"/>
      <c r="S529" s="170" t="str">
        <f>IFERROR(VLOOKUP(C529,Table_DevicePN[],2,FALSE),"")</f>
        <v/>
      </c>
      <c r="T529" s="66" t="str">
        <f t="shared" si="258"/>
        <v/>
      </c>
      <c r="U529" s="80"/>
      <c r="V529" s="81" t="str">
        <f t="shared" si="259"/>
        <v/>
      </c>
      <c r="W529" s="65" t="str">
        <f t="shared" si="260"/>
        <v/>
      </c>
      <c r="X529" s="65" t="str">
        <f t="shared" si="261"/>
        <v/>
      </c>
      <c r="Y529" s="82" t="str">
        <f t="shared" si="262"/>
        <v/>
      </c>
      <c r="Z529" s="83" t="str">
        <f t="shared" si="263"/>
        <v/>
      </c>
      <c r="AA529" s="65" t="str">
        <f t="shared" si="264"/>
        <v/>
      </c>
      <c r="AB529" s="65" t="str">
        <f t="shared" si="265"/>
        <v/>
      </c>
      <c r="AC529" s="65" t="str">
        <f t="shared" si="266"/>
        <v/>
      </c>
      <c r="AD529" s="84" t="str">
        <f t="shared" si="267"/>
        <v/>
      </c>
      <c r="AE529" s="85" t="str">
        <f t="shared" si="268"/>
        <v/>
      </c>
      <c r="AF529" s="85" t="str">
        <f t="shared" si="269"/>
        <v/>
      </c>
      <c r="AG529" s="86" t="str">
        <f t="shared" si="270"/>
        <v/>
      </c>
      <c r="AH529" s="87" t="str">
        <f t="shared" si="271"/>
        <v/>
      </c>
      <c r="AI529" s="84" t="str">
        <f t="shared" si="272"/>
        <v/>
      </c>
      <c r="AJ529" s="84" t="str">
        <f t="shared" si="273"/>
        <v/>
      </c>
      <c r="AK529" s="88" t="str">
        <f t="shared" si="274"/>
        <v/>
      </c>
      <c r="AL529" s="65" t="str">
        <f t="shared" si="275"/>
        <v/>
      </c>
      <c r="AM529" s="84" t="str">
        <f t="shared" si="276"/>
        <v/>
      </c>
      <c r="AN529" s="85" t="str">
        <f t="shared" si="277"/>
        <v/>
      </c>
      <c r="AO529" s="85" t="str">
        <f t="shared" si="278"/>
        <v/>
      </c>
      <c r="AP529" s="86" t="str">
        <f t="shared" si="279"/>
        <v/>
      </c>
    </row>
    <row r="530" spans="1:42" s="76" customFormat="1" x14ac:dyDescent="0.25">
      <c r="A530" s="78">
        <f t="shared" si="254"/>
        <v>524</v>
      </c>
      <c r="B530" s="79"/>
      <c r="C530" s="79"/>
      <c r="D530" s="61"/>
      <c r="E530" s="180" t="str">
        <f>_xlfn.IFNA(HLOOKUP(TEXT(C530,"#"),Table_Conduit[#All],2,FALSE),"")</f>
        <v/>
      </c>
      <c r="F530" s="63" t="str">
        <f t="shared" si="255"/>
        <v/>
      </c>
      <c r="G530" s="61"/>
      <c r="H530" s="180" t="str">
        <f>_xlfn.IFNA(IF(HLOOKUP(TEXT(C530,"#"),Table_BoxMaterial[#All],2,FALSE)=0,"",HLOOKUP(TEXT(C530,"#"),Table_BoxMaterial[#All],2,FALSE)),"")</f>
        <v/>
      </c>
      <c r="I530" s="183" t="str">
        <f>_xlfn.IFNA(HLOOKUP(TEXT(C530,"#"),Table_MountingKits[#All],2,FALSE),"")</f>
        <v/>
      </c>
      <c r="J530" s="183" t="str">
        <f>_xlfn.IFNA(HLOOKUP(H530,Table_BoxColors[#All],2,FALSE),"")</f>
        <v/>
      </c>
      <c r="K530" s="61" t="str">
        <f t="shared" si="256"/>
        <v/>
      </c>
      <c r="L530" s="64" t="str">
        <f t="shared" si="257"/>
        <v/>
      </c>
      <c r="M530" s="185" t="str">
        <f>_xlfn.IFNA("E-"&amp;VLOOKUP(C530,Table_PN_DeviceType[],2,TRUE),"")&amp;IF(D530&lt;&gt;"",IF(D530&gt;99,D530,IF(D530&gt;9,"0"&amp;D530,"00"&amp;D530))&amp;VLOOKUP(E530,Table_PN_ConduitSize[],2,FALSE)&amp;VLOOKUP(F530,Table_PN_ConduitColor[],2,FALSE)&amp;IF(G530&lt;10,"0"&amp;G530,G530)&amp;VLOOKUP(H530,Table_PN_BoxMaterial[],2,FALSE)&amp;IF(I530&lt;&gt;"",VLOOKUP(I530,Table_PN_MountingKit[],2,FALSE)&amp;IF(OR(J530="Yes"),VLOOKUP(F530,Table_PN_BoxColor[],2,FALSE),"")&amp;VLOOKUP(K530,Table_PN_CircuitBreaker[],2,FALSE),""),"")</f>
        <v/>
      </c>
      <c r="N530" s="65"/>
      <c r="O530" s="65"/>
      <c r="P530" s="65"/>
      <c r="Q530" s="65"/>
      <c r="R530" s="65"/>
      <c r="S530" s="170" t="str">
        <f>IFERROR(VLOOKUP(C530,Table_DevicePN[],2,FALSE),"")</f>
        <v/>
      </c>
      <c r="T530" s="66" t="str">
        <f t="shared" si="258"/>
        <v/>
      </c>
      <c r="U530" s="80"/>
      <c r="V530" s="81" t="str">
        <f t="shared" si="259"/>
        <v/>
      </c>
      <c r="W530" s="65" t="str">
        <f t="shared" si="260"/>
        <v/>
      </c>
      <c r="X530" s="65" t="str">
        <f t="shared" si="261"/>
        <v/>
      </c>
      <c r="Y530" s="82" t="str">
        <f t="shared" si="262"/>
        <v/>
      </c>
      <c r="Z530" s="83" t="str">
        <f t="shared" si="263"/>
        <v/>
      </c>
      <c r="AA530" s="65" t="str">
        <f t="shared" si="264"/>
        <v/>
      </c>
      <c r="AB530" s="65" t="str">
        <f t="shared" si="265"/>
        <v/>
      </c>
      <c r="AC530" s="65" t="str">
        <f t="shared" si="266"/>
        <v/>
      </c>
      <c r="AD530" s="84" t="str">
        <f t="shared" si="267"/>
        <v/>
      </c>
      <c r="AE530" s="85" t="str">
        <f t="shared" si="268"/>
        <v/>
      </c>
      <c r="AF530" s="85" t="str">
        <f t="shared" si="269"/>
        <v/>
      </c>
      <c r="AG530" s="86" t="str">
        <f t="shared" si="270"/>
        <v/>
      </c>
      <c r="AH530" s="87" t="str">
        <f t="shared" si="271"/>
        <v/>
      </c>
      <c r="AI530" s="84" t="str">
        <f t="shared" si="272"/>
        <v/>
      </c>
      <c r="AJ530" s="84" t="str">
        <f t="shared" si="273"/>
        <v/>
      </c>
      <c r="AK530" s="88" t="str">
        <f t="shared" si="274"/>
        <v/>
      </c>
      <c r="AL530" s="65" t="str">
        <f t="shared" si="275"/>
        <v/>
      </c>
      <c r="AM530" s="84" t="str">
        <f t="shared" si="276"/>
        <v/>
      </c>
      <c r="AN530" s="85" t="str">
        <f t="shared" si="277"/>
        <v/>
      </c>
      <c r="AO530" s="85" t="str">
        <f t="shared" si="278"/>
        <v/>
      </c>
      <c r="AP530" s="86" t="str">
        <f t="shared" si="279"/>
        <v/>
      </c>
    </row>
    <row r="531" spans="1:42" s="76" customFormat="1" x14ac:dyDescent="0.25">
      <c r="A531" s="78">
        <f t="shared" si="254"/>
        <v>525</v>
      </c>
      <c r="B531" s="79"/>
      <c r="C531" s="79"/>
      <c r="D531" s="61"/>
      <c r="E531" s="180" t="str">
        <f>_xlfn.IFNA(HLOOKUP(TEXT(C531,"#"),Table_Conduit[#All],2,FALSE),"")</f>
        <v/>
      </c>
      <c r="F531" s="63" t="str">
        <f t="shared" si="255"/>
        <v/>
      </c>
      <c r="G531" s="61"/>
      <c r="H531" s="180" t="str">
        <f>_xlfn.IFNA(IF(HLOOKUP(TEXT(C531,"#"),Table_BoxMaterial[#All],2,FALSE)=0,"",HLOOKUP(TEXT(C531,"#"),Table_BoxMaterial[#All],2,FALSE)),"")</f>
        <v/>
      </c>
      <c r="I531" s="183" t="str">
        <f>_xlfn.IFNA(HLOOKUP(TEXT(C531,"#"),Table_MountingKits[#All],2,FALSE),"")</f>
        <v/>
      </c>
      <c r="J531" s="183" t="str">
        <f>_xlfn.IFNA(HLOOKUP(H531,Table_BoxColors[#All],2,FALSE),"")</f>
        <v/>
      </c>
      <c r="K531" s="61" t="str">
        <f t="shared" si="256"/>
        <v/>
      </c>
      <c r="L531" s="64" t="str">
        <f t="shared" si="257"/>
        <v/>
      </c>
      <c r="M531" s="185" t="str">
        <f>_xlfn.IFNA("E-"&amp;VLOOKUP(C531,Table_PN_DeviceType[],2,TRUE),"")&amp;IF(D531&lt;&gt;"",IF(D531&gt;99,D531,IF(D531&gt;9,"0"&amp;D531,"00"&amp;D531))&amp;VLOOKUP(E531,Table_PN_ConduitSize[],2,FALSE)&amp;VLOOKUP(F531,Table_PN_ConduitColor[],2,FALSE)&amp;IF(G531&lt;10,"0"&amp;G531,G531)&amp;VLOOKUP(H531,Table_PN_BoxMaterial[],2,FALSE)&amp;IF(I531&lt;&gt;"",VLOOKUP(I531,Table_PN_MountingKit[],2,FALSE)&amp;IF(OR(J531="Yes"),VLOOKUP(F531,Table_PN_BoxColor[],2,FALSE),"")&amp;VLOOKUP(K531,Table_PN_CircuitBreaker[],2,FALSE),""),"")</f>
        <v/>
      </c>
      <c r="N531" s="65"/>
      <c r="O531" s="65"/>
      <c r="P531" s="65"/>
      <c r="Q531" s="65"/>
      <c r="R531" s="65"/>
      <c r="S531" s="170" t="str">
        <f>IFERROR(VLOOKUP(C531,Table_DevicePN[],2,FALSE),"")</f>
        <v/>
      </c>
      <c r="T531" s="66" t="str">
        <f t="shared" si="258"/>
        <v/>
      </c>
      <c r="U531" s="80"/>
      <c r="V531" s="81" t="str">
        <f t="shared" si="259"/>
        <v/>
      </c>
      <c r="W531" s="65" t="str">
        <f t="shared" si="260"/>
        <v/>
      </c>
      <c r="X531" s="65" t="str">
        <f t="shared" si="261"/>
        <v/>
      </c>
      <c r="Y531" s="82" t="str">
        <f t="shared" si="262"/>
        <v/>
      </c>
      <c r="Z531" s="83" t="str">
        <f t="shared" si="263"/>
        <v/>
      </c>
      <c r="AA531" s="65" t="str">
        <f t="shared" si="264"/>
        <v/>
      </c>
      <c r="AB531" s="65" t="str">
        <f t="shared" si="265"/>
        <v/>
      </c>
      <c r="AC531" s="65" t="str">
        <f t="shared" si="266"/>
        <v/>
      </c>
      <c r="AD531" s="84" t="str">
        <f t="shared" si="267"/>
        <v/>
      </c>
      <c r="AE531" s="85" t="str">
        <f t="shared" si="268"/>
        <v/>
      </c>
      <c r="AF531" s="85" t="str">
        <f t="shared" si="269"/>
        <v/>
      </c>
      <c r="AG531" s="86" t="str">
        <f t="shared" si="270"/>
        <v/>
      </c>
      <c r="AH531" s="87" t="str">
        <f t="shared" si="271"/>
        <v/>
      </c>
      <c r="AI531" s="84" t="str">
        <f t="shared" si="272"/>
        <v/>
      </c>
      <c r="AJ531" s="84" t="str">
        <f t="shared" si="273"/>
        <v/>
      </c>
      <c r="AK531" s="88" t="str">
        <f t="shared" si="274"/>
        <v/>
      </c>
      <c r="AL531" s="65" t="str">
        <f t="shared" si="275"/>
        <v/>
      </c>
      <c r="AM531" s="84" t="str">
        <f t="shared" si="276"/>
        <v/>
      </c>
      <c r="AN531" s="85" t="str">
        <f t="shared" si="277"/>
        <v/>
      </c>
      <c r="AO531" s="85" t="str">
        <f t="shared" si="278"/>
        <v/>
      </c>
      <c r="AP531" s="86" t="str">
        <f t="shared" si="279"/>
        <v/>
      </c>
    </row>
    <row r="532" spans="1:42" s="76" customFormat="1" x14ac:dyDescent="0.25">
      <c r="A532" s="78">
        <f t="shared" si="254"/>
        <v>526</v>
      </c>
      <c r="B532" s="79"/>
      <c r="C532" s="79"/>
      <c r="D532" s="61"/>
      <c r="E532" s="180" t="str">
        <f>_xlfn.IFNA(HLOOKUP(TEXT(C532,"#"),Table_Conduit[#All],2,FALSE),"")</f>
        <v/>
      </c>
      <c r="F532" s="63" t="str">
        <f t="shared" si="255"/>
        <v/>
      </c>
      <c r="G532" s="61"/>
      <c r="H532" s="180" t="str">
        <f>_xlfn.IFNA(IF(HLOOKUP(TEXT(C532,"#"),Table_BoxMaterial[#All],2,FALSE)=0,"",HLOOKUP(TEXT(C532,"#"),Table_BoxMaterial[#All],2,FALSE)),"")</f>
        <v/>
      </c>
      <c r="I532" s="183" t="str">
        <f>_xlfn.IFNA(HLOOKUP(TEXT(C532,"#"),Table_MountingKits[#All],2,FALSE),"")</f>
        <v/>
      </c>
      <c r="J532" s="183" t="str">
        <f>_xlfn.IFNA(HLOOKUP(H532,Table_BoxColors[#All],2,FALSE),"")</f>
        <v/>
      </c>
      <c r="K532" s="61" t="str">
        <f t="shared" si="256"/>
        <v/>
      </c>
      <c r="L532" s="64" t="str">
        <f t="shared" si="257"/>
        <v/>
      </c>
      <c r="M532" s="185" t="str">
        <f>_xlfn.IFNA("E-"&amp;VLOOKUP(C532,Table_PN_DeviceType[],2,TRUE),"")&amp;IF(D532&lt;&gt;"",IF(D532&gt;99,D532,IF(D532&gt;9,"0"&amp;D532,"00"&amp;D532))&amp;VLOOKUP(E532,Table_PN_ConduitSize[],2,FALSE)&amp;VLOOKUP(F532,Table_PN_ConduitColor[],2,FALSE)&amp;IF(G532&lt;10,"0"&amp;G532,G532)&amp;VLOOKUP(H532,Table_PN_BoxMaterial[],2,FALSE)&amp;IF(I532&lt;&gt;"",VLOOKUP(I532,Table_PN_MountingKit[],2,FALSE)&amp;IF(OR(J532="Yes"),VLOOKUP(F532,Table_PN_BoxColor[],2,FALSE),"")&amp;VLOOKUP(K532,Table_PN_CircuitBreaker[],2,FALSE),""),"")</f>
        <v/>
      </c>
      <c r="N532" s="65"/>
      <c r="O532" s="65"/>
      <c r="P532" s="65"/>
      <c r="Q532" s="65"/>
      <c r="R532" s="65"/>
      <c r="S532" s="170" t="str">
        <f>IFERROR(VLOOKUP(C532,Table_DevicePN[],2,FALSE),"")</f>
        <v/>
      </c>
      <c r="T532" s="66" t="str">
        <f t="shared" si="258"/>
        <v/>
      </c>
      <c r="U532" s="80"/>
      <c r="V532" s="81" t="str">
        <f t="shared" si="259"/>
        <v/>
      </c>
      <c r="W532" s="65" t="str">
        <f t="shared" si="260"/>
        <v/>
      </c>
      <c r="X532" s="65" t="str">
        <f t="shared" si="261"/>
        <v/>
      </c>
      <c r="Y532" s="82" t="str">
        <f t="shared" si="262"/>
        <v/>
      </c>
      <c r="Z532" s="83" t="str">
        <f t="shared" si="263"/>
        <v/>
      </c>
      <c r="AA532" s="65" t="str">
        <f t="shared" si="264"/>
        <v/>
      </c>
      <c r="AB532" s="65" t="str">
        <f t="shared" si="265"/>
        <v/>
      </c>
      <c r="AC532" s="65" t="str">
        <f t="shared" si="266"/>
        <v/>
      </c>
      <c r="AD532" s="84" t="str">
        <f t="shared" si="267"/>
        <v/>
      </c>
      <c r="AE532" s="85" t="str">
        <f t="shared" si="268"/>
        <v/>
      </c>
      <c r="AF532" s="85" t="str">
        <f t="shared" si="269"/>
        <v/>
      </c>
      <c r="AG532" s="86" t="str">
        <f t="shared" si="270"/>
        <v/>
      </c>
      <c r="AH532" s="87" t="str">
        <f t="shared" si="271"/>
        <v/>
      </c>
      <c r="AI532" s="84" t="str">
        <f t="shared" si="272"/>
        <v/>
      </c>
      <c r="AJ532" s="84" t="str">
        <f t="shared" si="273"/>
        <v/>
      </c>
      <c r="AK532" s="88" t="str">
        <f t="shared" si="274"/>
        <v/>
      </c>
      <c r="AL532" s="65" t="str">
        <f t="shared" si="275"/>
        <v/>
      </c>
      <c r="AM532" s="84" t="str">
        <f t="shared" si="276"/>
        <v/>
      </c>
      <c r="AN532" s="85" t="str">
        <f t="shared" si="277"/>
        <v/>
      </c>
      <c r="AO532" s="85" t="str">
        <f t="shared" si="278"/>
        <v/>
      </c>
      <c r="AP532" s="86" t="str">
        <f t="shared" si="279"/>
        <v/>
      </c>
    </row>
    <row r="533" spans="1:42" s="76" customFormat="1" x14ac:dyDescent="0.25">
      <c r="A533" s="78">
        <f t="shared" si="254"/>
        <v>527</v>
      </c>
      <c r="B533" s="79"/>
      <c r="C533" s="79"/>
      <c r="D533" s="61"/>
      <c r="E533" s="180" t="str">
        <f>_xlfn.IFNA(HLOOKUP(TEXT(C533,"#"),Table_Conduit[#All],2,FALSE),"")</f>
        <v/>
      </c>
      <c r="F533" s="63" t="str">
        <f t="shared" si="255"/>
        <v/>
      </c>
      <c r="G533" s="61"/>
      <c r="H533" s="180" t="str">
        <f>_xlfn.IFNA(IF(HLOOKUP(TEXT(C533,"#"),Table_BoxMaterial[#All],2,FALSE)=0,"",HLOOKUP(TEXT(C533,"#"),Table_BoxMaterial[#All],2,FALSE)),"")</f>
        <v/>
      </c>
      <c r="I533" s="183" t="str">
        <f>_xlfn.IFNA(HLOOKUP(TEXT(C533,"#"),Table_MountingKits[#All],2,FALSE),"")</f>
        <v/>
      </c>
      <c r="J533" s="183" t="str">
        <f>_xlfn.IFNA(HLOOKUP(H533,Table_BoxColors[#All],2,FALSE),"")</f>
        <v/>
      </c>
      <c r="K533" s="61" t="str">
        <f t="shared" si="256"/>
        <v/>
      </c>
      <c r="L533" s="64" t="str">
        <f t="shared" si="257"/>
        <v/>
      </c>
      <c r="M533" s="185" t="str">
        <f>_xlfn.IFNA("E-"&amp;VLOOKUP(C533,Table_PN_DeviceType[],2,TRUE),"")&amp;IF(D533&lt;&gt;"",IF(D533&gt;99,D533,IF(D533&gt;9,"0"&amp;D533,"00"&amp;D533))&amp;VLOOKUP(E533,Table_PN_ConduitSize[],2,FALSE)&amp;VLOOKUP(F533,Table_PN_ConduitColor[],2,FALSE)&amp;IF(G533&lt;10,"0"&amp;G533,G533)&amp;VLOOKUP(H533,Table_PN_BoxMaterial[],2,FALSE)&amp;IF(I533&lt;&gt;"",VLOOKUP(I533,Table_PN_MountingKit[],2,FALSE)&amp;IF(OR(J533="Yes"),VLOOKUP(F533,Table_PN_BoxColor[],2,FALSE),"")&amp;VLOOKUP(K533,Table_PN_CircuitBreaker[],2,FALSE),""),"")</f>
        <v/>
      </c>
      <c r="N533" s="65"/>
      <c r="O533" s="65"/>
      <c r="P533" s="65"/>
      <c r="Q533" s="65"/>
      <c r="R533" s="65"/>
      <c r="S533" s="170" t="str">
        <f>IFERROR(VLOOKUP(C533,Table_DevicePN[],2,FALSE),"")</f>
        <v/>
      </c>
      <c r="T533" s="66" t="str">
        <f t="shared" si="258"/>
        <v/>
      </c>
      <c r="U533" s="80"/>
      <c r="V533" s="81" t="str">
        <f t="shared" si="259"/>
        <v/>
      </c>
      <c r="W533" s="65" t="str">
        <f t="shared" si="260"/>
        <v/>
      </c>
      <c r="X533" s="65" t="str">
        <f t="shared" si="261"/>
        <v/>
      </c>
      <c r="Y533" s="82" t="str">
        <f t="shared" si="262"/>
        <v/>
      </c>
      <c r="Z533" s="83" t="str">
        <f t="shared" si="263"/>
        <v/>
      </c>
      <c r="AA533" s="65" t="str">
        <f t="shared" si="264"/>
        <v/>
      </c>
      <c r="AB533" s="65" t="str">
        <f t="shared" si="265"/>
        <v/>
      </c>
      <c r="AC533" s="65" t="str">
        <f t="shared" si="266"/>
        <v/>
      </c>
      <c r="AD533" s="84" t="str">
        <f t="shared" si="267"/>
        <v/>
      </c>
      <c r="AE533" s="85" t="str">
        <f t="shared" si="268"/>
        <v/>
      </c>
      <c r="AF533" s="85" t="str">
        <f t="shared" si="269"/>
        <v/>
      </c>
      <c r="AG533" s="86" t="str">
        <f t="shared" si="270"/>
        <v/>
      </c>
      <c r="AH533" s="87" t="str">
        <f t="shared" si="271"/>
        <v/>
      </c>
      <c r="AI533" s="84" t="str">
        <f t="shared" si="272"/>
        <v/>
      </c>
      <c r="AJ533" s="84" t="str">
        <f t="shared" si="273"/>
        <v/>
      </c>
      <c r="AK533" s="88" t="str">
        <f t="shared" si="274"/>
        <v/>
      </c>
      <c r="AL533" s="65" t="str">
        <f t="shared" si="275"/>
        <v/>
      </c>
      <c r="AM533" s="84" t="str">
        <f t="shared" si="276"/>
        <v/>
      </c>
      <c r="AN533" s="85" t="str">
        <f t="shared" si="277"/>
        <v/>
      </c>
      <c r="AO533" s="85" t="str">
        <f t="shared" si="278"/>
        <v/>
      </c>
      <c r="AP533" s="86" t="str">
        <f t="shared" si="279"/>
        <v/>
      </c>
    </row>
    <row r="534" spans="1:42" s="76" customFormat="1" x14ac:dyDescent="0.25">
      <c r="A534" s="78">
        <f t="shared" si="254"/>
        <v>528</v>
      </c>
      <c r="B534" s="79"/>
      <c r="C534" s="79"/>
      <c r="D534" s="61"/>
      <c r="E534" s="180" t="str">
        <f>_xlfn.IFNA(HLOOKUP(TEXT(C534,"#"),Table_Conduit[#All],2,FALSE),"")</f>
        <v/>
      </c>
      <c r="F534" s="63" t="str">
        <f t="shared" si="255"/>
        <v/>
      </c>
      <c r="G534" s="61"/>
      <c r="H534" s="180" t="str">
        <f>_xlfn.IFNA(IF(HLOOKUP(TEXT(C534,"#"),Table_BoxMaterial[#All],2,FALSE)=0,"",HLOOKUP(TEXT(C534,"#"),Table_BoxMaterial[#All],2,FALSE)),"")</f>
        <v/>
      </c>
      <c r="I534" s="183" t="str">
        <f>_xlfn.IFNA(HLOOKUP(TEXT(C534,"#"),Table_MountingKits[#All],2,FALSE),"")</f>
        <v/>
      </c>
      <c r="J534" s="183" t="str">
        <f>_xlfn.IFNA(HLOOKUP(H534,Table_BoxColors[#All],2,FALSE),"")</f>
        <v/>
      </c>
      <c r="K534" s="61" t="str">
        <f t="shared" si="256"/>
        <v/>
      </c>
      <c r="L534" s="64" t="str">
        <f t="shared" si="257"/>
        <v/>
      </c>
      <c r="M534" s="185" t="str">
        <f>_xlfn.IFNA("E-"&amp;VLOOKUP(C534,Table_PN_DeviceType[],2,TRUE),"")&amp;IF(D534&lt;&gt;"",IF(D534&gt;99,D534,IF(D534&gt;9,"0"&amp;D534,"00"&amp;D534))&amp;VLOOKUP(E534,Table_PN_ConduitSize[],2,FALSE)&amp;VLOOKUP(F534,Table_PN_ConduitColor[],2,FALSE)&amp;IF(G534&lt;10,"0"&amp;G534,G534)&amp;VLOOKUP(H534,Table_PN_BoxMaterial[],2,FALSE)&amp;IF(I534&lt;&gt;"",VLOOKUP(I534,Table_PN_MountingKit[],2,FALSE)&amp;IF(OR(J534="Yes"),VLOOKUP(F534,Table_PN_BoxColor[],2,FALSE),"")&amp;VLOOKUP(K534,Table_PN_CircuitBreaker[],2,FALSE),""),"")</f>
        <v/>
      </c>
      <c r="N534" s="65"/>
      <c r="O534" s="65"/>
      <c r="P534" s="65"/>
      <c r="Q534" s="65"/>
      <c r="R534" s="65"/>
      <c r="S534" s="170" t="str">
        <f>IFERROR(VLOOKUP(C534,Table_DevicePN[],2,FALSE),"")</f>
        <v/>
      </c>
      <c r="T534" s="66" t="str">
        <f t="shared" si="258"/>
        <v/>
      </c>
      <c r="U534" s="80"/>
      <c r="V534" s="81" t="str">
        <f t="shared" si="259"/>
        <v/>
      </c>
      <c r="W534" s="65" t="str">
        <f t="shared" si="260"/>
        <v/>
      </c>
      <c r="X534" s="65" t="str">
        <f t="shared" si="261"/>
        <v/>
      </c>
      <c r="Y534" s="82" t="str">
        <f t="shared" si="262"/>
        <v/>
      </c>
      <c r="Z534" s="83" t="str">
        <f t="shared" si="263"/>
        <v/>
      </c>
      <c r="AA534" s="65" t="str">
        <f t="shared" si="264"/>
        <v/>
      </c>
      <c r="AB534" s="65" t="str">
        <f t="shared" si="265"/>
        <v/>
      </c>
      <c r="AC534" s="65" t="str">
        <f t="shared" si="266"/>
        <v/>
      </c>
      <c r="AD534" s="84" t="str">
        <f t="shared" si="267"/>
        <v/>
      </c>
      <c r="AE534" s="85" t="str">
        <f t="shared" si="268"/>
        <v/>
      </c>
      <c r="AF534" s="85" t="str">
        <f t="shared" si="269"/>
        <v/>
      </c>
      <c r="AG534" s="86" t="str">
        <f t="shared" si="270"/>
        <v/>
      </c>
      <c r="AH534" s="87" t="str">
        <f t="shared" si="271"/>
        <v/>
      </c>
      <c r="AI534" s="84" t="str">
        <f t="shared" si="272"/>
        <v/>
      </c>
      <c r="AJ534" s="84" t="str">
        <f t="shared" si="273"/>
        <v/>
      </c>
      <c r="AK534" s="88" t="str">
        <f t="shared" si="274"/>
        <v/>
      </c>
      <c r="AL534" s="65" t="str">
        <f t="shared" si="275"/>
        <v/>
      </c>
      <c r="AM534" s="84" t="str">
        <f t="shared" si="276"/>
        <v/>
      </c>
      <c r="AN534" s="85" t="str">
        <f t="shared" si="277"/>
        <v/>
      </c>
      <c r="AO534" s="85" t="str">
        <f t="shared" si="278"/>
        <v/>
      </c>
      <c r="AP534" s="86" t="str">
        <f t="shared" si="279"/>
        <v/>
      </c>
    </row>
    <row r="535" spans="1:42" s="76" customFormat="1" x14ac:dyDescent="0.25">
      <c r="A535" s="78">
        <f t="shared" si="254"/>
        <v>529</v>
      </c>
      <c r="B535" s="79"/>
      <c r="C535" s="79"/>
      <c r="D535" s="61"/>
      <c r="E535" s="180" t="str">
        <f>_xlfn.IFNA(HLOOKUP(TEXT(C535,"#"),Table_Conduit[#All],2,FALSE),"")</f>
        <v/>
      </c>
      <c r="F535" s="63" t="str">
        <f t="shared" si="255"/>
        <v/>
      </c>
      <c r="G535" s="61"/>
      <c r="H535" s="180" t="str">
        <f>_xlfn.IFNA(IF(HLOOKUP(TEXT(C535,"#"),Table_BoxMaterial[#All],2,FALSE)=0,"",HLOOKUP(TEXT(C535,"#"),Table_BoxMaterial[#All],2,FALSE)),"")</f>
        <v/>
      </c>
      <c r="I535" s="183" t="str">
        <f>_xlfn.IFNA(HLOOKUP(TEXT(C535,"#"),Table_MountingKits[#All],2,FALSE),"")</f>
        <v/>
      </c>
      <c r="J535" s="183" t="str">
        <f>_xlfn.IFNA(HLOOKUP(H535,Table_BoxColors[#All],2,FALSE),"")</f>
        <v/>
      </c>
      <c r="K535" s="61" t="str">
        <f t="shared" si="256"/>
        <v/>
      </c>
      <c r="L535" s="64" t="str">
        <f t="shared" si="257"/>
        <v/>
      </c>
      <c r="M535" s="185" t="str">
        <f>_xlfn.IFNA("E-"&amp;VLOOKUP(C535,Table_PN_DeviceType[],2,TRUE),"")&amp;IF(D535&lt;&gt;"",IF(D535&gt;99,D535,IF(D535&gt;9,"0"&amp;D535,"00"&amp;D535))&amp;VLOOKUP(E535,Table_PN_ConduitSize[],2,FALSE)&amp;VLOOKUP(F535,Table_PN_ConduitColor[],2,FALSE)&amp;IF(G535&lt;10,"0"&amp;G535,G535)&amp;VLOOKUP(H535,Table_PN_BoxMaterial[],2,FALSE)&amp;IF(I535&lt;&gt;"",VLOOKUP(I535,Table_PN_MountingKit[],2,FALSE)&amp;IF(OR(J535="Yes"),VLOOKUP(F535,Table_PN_BoxColor[],2,FALSE),"")&amp;VLOOKUP(K535,Table_PN_CircuitBreaker[],2,FALSE),""),"")</f>
        <v/>
      </c>
      <c r="N535" s="65"/>
      <c r="O535" s="65"/>
      <c r="P535" s="65"/>
      <c r="Q535" s="65"/>
      <c r="R535" s="65"/>
      <c r="S535" s="170" t="str">
        <f>IFERROR(VLOOKUP(C535,Table_DevicePN[],2,FALSE),"")</f>
        <v/>
      </c>
      <c r="T535" s="66" t="str">
        <f t="shared" si="258"/>
        <v/>
      </c>
      <c r="U535" s="80"/>
      <c r="V535" s="81" t="str">
        <f t="shared" si="259"/>
        <v/>
      </c>
      <c r="W535" s="65" t="str">
        <f t="shared" si="260"/>
        <v/>
      </c>
      <c r="X535" s="65" t="str">
        <f t="shared" si="261"/>
        <v/>
      </c>
      <c r="Y535" s="82" t="str">
        <f t="shared" si="262"/>
        <v/>
      </c>
      <c r="Z535" s="83" t="str">
        <f t="shared" si="263"/>
        <v/>
      </c>
      <c r="AA535" s="65" t="str">
        <f t="shared" si="264"/>
        <v/>
      </c>
      <c r="AB535" s="65" t="str">
        <f t="shared" si="265"/>
        <v/>
      </c>
      <c r="AC535" s="65" t="str">
        <f t="shared" si="266"/>
        <v/>
      </c>
      <c r="AD535" s="84" t="str">
        <f t="shared" si="267"/>
        <v/>
      </c>
      <c r="AE535" s="85" t="str">
        <f t="shared" si="268"/>
        <v/>
      </c>
      <c r="AF535" s="85" t="str">
        <f t="shared" si="269"/>
        <v/>
      </c>
      <c r="AG535" s="86" t="str">
        <f t="shared" si="270"/>
        <v/>
      </c>
      <c r="AH535" s="87" t="str">
        <f t="shared" si="271"/>
        <v/>
      </c>
      <c r="AI535" s="84" t="str">
        <f t="shared" si="272"/>
        <v/>
      </c>
      <c r="AJ535" s="84" t="str">
        <f t="shared" si="273"/>
        <v/>
      </c>
      <c r="AK535" s="88" t="str">
        <f t="shared" si="274"/>
        <v/>
      </c>
      <c r="AL535" s="65" t="str">
        <f t="shared" si="275"/>
        <v/>
      </c>
      <c r="AM535" s="84" t="str">
        <f t="shared" si="276"/>
        <v/>
      </c>
      <c r="AN535" s="85" t="str">
        <f t="shared" si="277"/>
        <v/>
      </c>
      <c r="AO535" s="85" t="str">
        <f t="shared" si="278"/>
        <v/>
      </c>
      <c r="AP535" s="86" t="str">
        <f t="shared" si="279"/>
        <v/>
      </c>
    </row>
    <row r="536" spans="1:42" s="76" customFormat="1" x14ac:dyDescent="0.25">
      <c r="A536" s="78">
        <f t="shared" si="254"/>
        <v>530</v>
      </c>
      <c r="B536" s="79"/>
      <c r="C536" s="79"/>
      <c r="D536" s="61"/>
      <c r="E536" s="180" t="str">
        <f>_xlfn.IFNA(HLOOKUP(TEXT(C536,"#"),Table_Conduit[#All],2,FALSE),"")</f>
        <v/>
      </c>
      <c r="F536" s="63" t="str">
        <f t="shared" si="255"/>
        <v/>
      </c>
      <c r="G536" s="61"/>
      <c r="H536" s="180" t="str">
        <f>_xlfn.IFNA(IF(HLOOKUP(TEXT(C536,"#"),Table_BoxMaterial[#All],2,FALSE)=0,"",HLOOKUP(TEXT(C536,"#"),Table_BoxMaterial[#All],2,FALSE)),"")</f>
        <v/>
      </c>
      <c r="I536" s="183" t="str">
        <f>_xlfn.IFNA(HLOOKUP(TEXT(C536,"#"),Table_MountingKits[#All],2,FALSE),"")</f>
        <v/>
      </c>
      <c r="J536" s="183" t="str">
        <f>_xlfn.IFNA(HLOOKUP(H536,Table_BoxColors[#All],2,FALSE),"")</f>
        <v/>
      </c>
      <c r="K536" s="61" t="str">
        <f t="shared" si="256"/>
        <v/>
      </c>
      <c r="L536" s="64" t="str">
        <f t="shared" si="257"/>
        <v/>
      </c>
      <c r="M536" s="185" t="str">
        <f>_xlfn.IFNA("E-"&amp;VLOOKUP(C536,Table_PN_DeviceType[],2,TRUE),"")&amp;IF(D536&lt;&gt;"",IF(D536&gt;99,D536,IF(D536&gt;9,"0"&amp;D536,"00"&amp;D536))&amp;VLOOKUP(E536,Table_PN_ConduitSize[],2,FALSE)&amp;VLOOKUP(F536,Table_PN_ConduitColor[],2,FALSE)&amp;IF(G536&lt;10,"0"&amp;G536,G536)&amp;VLOOKUP(H536,Table_PN_BoxMaterial[],2,FALSE)&amp;IF(I536&lt;&gt;"",VLOOKUP(I536,Table_PN_MountingKit[],2,FALSE)&amp;IF(OR(J536="Yes"),VLOOKUP(F536,Table_PN_BoxColor[],2,FALSE),"")&amp;VLOOKUP(K536,Table_PN_CircuitBreaker[],2,FALSE),""),"")</f>
        <v/>
      </c>
      <c r="N536" s="65"/>
      <c r="O536" s="65"/>
      <c r="P536" s="65"/>
      <c r="Q536" s="65"/>
      <c r="R536" s="65"/>
      <c r="S536" s="170" t="str">
        <f>IFERROR(VLOOKUP(C536,Table_DevicePN[],2,FALSE),"")</f>
        <v/>
      </c>
      <c r="T536" s="66" t="str">
        <f t="shared" si="258"/>
        <v/>
      </c>
      <c r="U536" s="80"/>
      <c r="V536" s="81" t="str">
        <f t="shared" si="259"/>
        <v/>
      </c>
      <c r="W536" s="65" t="str">
        <f t="shared" si="260"/>
        <v/>
      </c>
      <c r="X536" s="65" t="str">
        <f t="shared" si="261"/>
        <v/>
      </c>
      <c r="Y536" s="82" t="str">
        <f t="shared" si="262"/>
        <v/>
      </c>
      <c r="Z536" s="83" t="str">
        <f t="shared" si="263"/>
        <v/>
      </c>
      <c r="AA536" s="65" t="str">
        <f t="shared" si="264"/>
        <v/>
      </c>
      <c r="AB536" s="65" t="str">
        <f t="shared" si="265"/>
        <v/>
      </c>
      <c r="AC536" s="65" t="str">
        <f t="shared" si="266"/>
        <v/>
      </c>
      <c r="AD536" s="84" t="str">
        <f t="shared" si="267"/>
        <v/>
      </c>
      <c r="AE536" s="85" t="str">
        <f t="shared" si="268"/>
        <v/>
      </c>
      <c r="AF536" s="85" t="str">
        <f t="shared" si="269"/>
        <v/>
      </c>
      <c r="AG536" s="86" t="str">
        <f t="shared" si="270"/>
        <v/>
      </c>
      <c r="AH536" s="87" t="str">
        <f t="shared" si="271"/>
        <v/>
      </c>
      <c r="AI536" s="84" t="str">
        <f t="shared" si="272"/>
        <v/>
      </c>
      <c r="AJ536" s="84" t="str">
        <f t="shared" si="273"/>
        <v/>
      </c>
      <c r="AK536" s="88" t="str">
        <f t="shared" si="274"/>
        <v/>
      </c>
      <c r="AL536" s="65" t="str">
        <f t="shared" si="275"/>
        <v/>
      </c>
      <c r="AM536" s="84" t="str">
        <f t="shared" si="276"/>
        <v/>
      </c>
      <c r="AN536" s="85" t="str">
        <f t="shared" si="277"/>
        <v/>
      </c>
      <c r="AO536" s="85" t="str">
        <f t="shared" si="278"/>
        <v/>
      </c>
      <c r="AP536" s="86" t="str">
        <f t="shared" si="279"/>
        <v/>
      </c>
    </row>
    <row r="537" spans="1:42" s="76" customFormat="1" x14ac:dyDescent="0.25">
      <c r="A537" s="78">
        <f t="shared" si="254"/>
        <v>531</v>
      </c>
      <c r="B537" s="79"/>
      <c r="C537" s="79"/>
      <c r="D537" s="61"/>
      <c r="E537" s="180" t="str">
        <f>_xlfn.IFNA(HLOOKUP(TEXT(C537,"#"),Table_Conduit[#All],2,FALSE),"")</f>
        <v/>
      </c>
      <c r="F537" s="63" t="str">
        <f t="shared" si="255"/>
        <v/>
      </c>
      <c r="G537" s="61"/>
      <c r="H537" s="180" t="str">
        <f>_xlfn.IFNA(IF(HLOOKUP(TEXT(C537,"#"),Table_BoxMaterial[#All],2,FALSE)=0,"",HLOOKUP(TEXT(C537,"#"),Table_BoxMaterial[#All],2,FALSE)),"")</f>
        <v/>
      </c>
      <c r="I537" s="183" t="str">
        <f>_xlfn.IFNA(HLOOKUP(TEXT(C537,"#"),Table_MountingKits[#All],2,FALSE),"")</f>
        <v/>
      </c>
      <c r="J537" s="183" t="str">
        <f>_xlfn.IFNA(HLOOKUP(H537,Table_BoxColors[#All],2,FALSE),"")</f>
        <v/>
      </c>
      <c r="K537" s="61" t="str">
        <f t="shared" si="256"/>
        <v/>
      </c>
      <c r="L537" s="64" t="str">
        <f t="shared" si="257"/>
        <v/>
      </c>
      <c r="M537" s="185" t="str">
        <f>_xlfn.IFNA("E-"&amp;VLOOKUP(C537,Table_PN_DeviceType[],2,TRUE),"")&amp;IF(D537&lt;&gt;"",IF(D537&gt;99,D537,IF(D537&gt;9,"0"&amp;D537,"00"&amp;D537))&amp;VLOOKUP(E537,Table_PN_ConduitSize[],2,FALSE)&amp;VLOOKUP(F537,Table_PN_ConduitColor[],2,FALSE)&amp;IF(G537&lt;10,"0"&amp;G537,G537)&amp;VLOOKUP(H537,Table_PN_BoxMaterial[],2,FALSE)&amp;IF(I537&lt;&gt;"",VLOOKUP(I537,Table_PN_MountingKit[],2,FALSE)&amp;IF(OR(J537="Yes"),VLOOKUP(F537,Table_PN_BoxColor[],2,FALSE),"")&amp;VLOOKUP(K537,Table_PN_CircuitBreaker[],2,FALSE),""),"")</f>
        <v/>
      </c>
      <c r="N537" s="65"/>
      <c r="O537" s="65"/>
      <c r="P537" s="65"/>
      <c r="Q537" s="65"/>
      <c r="R537" s="65"/>
      <c r="S537" s="170" t="str">
        <f>IFERROR(VLOOKUP(C537,Table_DevicePN[],2,FALSE),"")</f>
        <v/>
      </c>
      <c r="T537" s="66" t="str">
        <f t="shared" si="258"/>
        <v/>
      </c>
      <c r="U537" s="80"/>
      <c r="V537" s="81" t="str">
        <f t="shared" si="259"/>
        <v/>
      </c>
      <c r="W537" s="65" t="str">
        <f t="shared" si="260"/>
        <v/>
      </c>
      <c r="X537" s="65" t="str">
        <f t="shared" si="261"/>
        <v/>
      </c>
      <c r="Y537" s="82" t="str">
        <f t="shared" si="262"/>
        <v/>
      </c>
      <c r="Z537" s="83" t="str">
        <f t="shared" si="263"/>
        <v/>
      </c>
      <c r="AA537" s="65" t="str">
        <f t="shared" si="264"/>
        <v/>
      </c>
      <c r="AB537" s="65" t="str">
        <f t="shared" si="265"/>
        <v/>
      </c>
      <c r="AC537" s="65" t="str">
        <f t="shared" si="266"/>
        <v/>
      </c>
      <c r="AD537" s="84" t="str">
        <f t="shared" si="267"/>
        <v/>
      </c>
      <c r="AE537" s="85" t="str">
        <f t="shared" si="268"/>
        <v/>
      </c>
      <c r="AF537" s="85" t="str">
        <f t="shared" si="269"/>
        <v/>
      </c>
      <c r="AG537" s="86" t="str">
        <f t="shared" si="270"/>
        <v/>
      </c>
      <c r="AH537" s="87" t="str">
        <f t="shared" si="271"/>
        <v/>
      </c>
      <c r="AI537" s="84" t="str">
        <f t="shared" si="272"/>
        <v/>
      </c>
      <c r="AJ537" s="84" t="str">
        <f t="shared" si="273"/>
        <v/>
      </c>
      <c r="AK537" s="88" t="str">
        <f t="shared" si="274"/>
        <v/>
      </c>
      <c r="AL537" s="65" t="str">
        <f t="shared" si="275"/>
        <v/>
      </c>
      <c r="AM537" s="84" t="str">
        <f t="shared" si="276"/>
        <v/>
      </c>
      <c r="AN537" s="85" t="str">
        <f t="shared" si="277"/>
        <v/>
      </c>
      <c r="AO537" s="85" t="str">
        <f t="shared" si="278"/>
        <v/>
      </c>
      <c r="AP537" s="86" t="str">
        <f t="shared" si="279"/>
        <v/>
      </c>
    </row>
    <row r="538" spans="1:42" s="76" customFormat="1" x14ac:dyDescent="0.25">
      <c r="A538" s="78">
        <f t="shared" si="254"/>
        <v>532</v>
      </c>
      <c r="B538" s="79"/>
      <c r="C538" s="79"/>
      <c r="D538" s="61"/>
      <c r="E538" s="180" t="str">
        <f>_xlfn.IFNA(HLOOKUP(TEXT(C538,"#"),Table_Conduit[#All],2,FALSE),"")</f>
        <v/>
      </c>
      <c r="F538" s="63" t="str">
        <f t="shared" si="255"/>
        <v/>
      </c>
      <c r="G538" s="61"/>
      <c r="H538" s="180" t="str">
        <f>_xlfn.IFNA(IF(HLOOKUP(TEXT(C538,"#"),Table_BoxMaterial[#All],2,FALSE)=0,"",HLOOKUP(TEXT(C538,"#"),Table_BoxMaterial[#All],2,FALSE)),"")</f>
        <v/>
      </c>
      <c r="I538" s="183" t="str">
        <f>_xlfn.IFNA(HLOOKUP(TEXT(C538,"#"),Table_MountingKits[#All],2,FALSE),"")</f>
        <v/>
      </c>
      <c r="J538" s="183" t="str">
        <f>_xlfn.IFNA(HLOOKUP(H538,Table_BoxColors[#All],2,FALSE),"")</f>
        <v/>
      </c>
      <c r="K538" s="61" t="str">
        <f t="shared" si="256"/>
        <v/>
      </c>
      <c r="L538" s="64" t="str">
        <f t="shared" si="257"/>
        <v/>
      </c>
      <c r="M538" s="185" t="str">
        <f>_xlfn.IFNA("E-"&amp;VLOOKUP(C538,Table_PN_DeviceType[],2,TRUE),"")&amp;IF(D538&lt;&gt;"",IF(D538&gt;99,D538,IF(D538&gt;9,"0"&amp;D538,"00"&amp;D538))&amp;VLOOKUP(E538,Table_PN_ConduitSize[],2,FALSE)&amp;VLOOKUP(F538,Table_PN_ConduitColor[],2,FALSE)&amp;IF(G538&lt;10,"0"&amp;G538,G538)&amp;VLOOKUP(H538,Table_PN_BoxMaterial[],2,FALSE)&amp;IF(I538&lt;&gt;"",VLOOKUP(I538,Table_PN_MountingKit[],2,FALSE)&amp;IF(OR(J538="Yes"),VLOOKUP(F538,Table_PN_BoxColor[],2,FALSE),"")&amp;VLOOKUP(K538,Table_PN_CircuitBreaker[],2,FALSE),""),"")</f>
        <v/>
      </c>
      <c r="N538" s="65"/>
      <c r="O538" s="65"/>
      <c r="P538" s="65"/>
      <c r="Q538" s="65"/>
      <c r="R538" s="65"/>
      <c r="S538" s="170" t="str">
        <f>IFERROR(VLOOKUP(C538,Table_DevicePN[],2,FALSE),"")</f>
        <v/>
      </c>
      <c r="T538" s="66" t="str">
        <f t="shared" si="258"/>
        <v/>
      </c>
      <c r="U538" s="80"/>
      <c r="V538" s="81" t="str">
        <f t="shared" si="259"/>
        <v/>
      </c>
      <c r="W538" s="65" t="str">
        <f t="shared" si="260"/>
        <v/>
      </c>
      <c r="X538" s="65" t="str">
        <f t="shared" si="261"/>
        <v/>
      </c>
      <c r="Y538" s="82" t="str">
        <f t="shared" si="262"/>
        <v/>
      </c>
      <c r="Z538" s="83" t="str">
        <f t="shared" si="263"/>
        <v/>
      </c>
      <c r="AA538" s="65" t="str">
        <f t="shared" si="264"/>
        <v/>
      </c>
      <c r="AB538" s="65" t="str">
        <f t="shared" si="265"/>
        <v/>
      </c>
      <c r="AC538" s="65" t="str">
        <f t="shared" si="266"/>
        <v/>
      </c>
      <c r="AD538" s="84" t="str">
        <f t="shared" si="267"/>
        <v/>
      </c>
      <c r="AE538" s="85" t="str">
        <f t="shared" si="268"/>
        <v/>
      </c>
      <c r="AF538" s="85" t="str">
        <f t="shared" si="269"/>
        <v/>
      </c>
      <c r="AG538" s="86" t="str">
        <f t="shared" si="270"/>
        <v/>
      </c>
      <c r="AH538" s="87" t="str">
        <f t="shared" si="271"/>
        <v/>
      </c>
      <c r="AI538" s="84" t="str">
        <f t="shared" si="272"/>
        <v/>
      </c>
      <c r="AJ538" s="84" t="str">
        <f t="shared" si="273"/>
        <v/>
      </c>
      <c r="AK538" s="88" t="str">
        <f t="shared" si="274"/>
        <v/>
      </c>
      <c r="AL538" s="65" t="str">
        <f t="shared" si="275"/>
        <v/>
      </c>
      <c r="AM538" s="84" t="str">
        <f t="shared" si="276"/>
        <v/>
      </c>
      <c r="AN538" s="85" t="str">
        <f t="shared" si="277"/>
        <v/>
      </c>
      <c r="AO538" s="85" t="str">
        <f t="shared" si="278"/>
        <v/>
      </c>
      <c r="AP538" s="86" t="str">
        <f t="shared" si="279"/>
        <v/>
      </c>
    </row>
    <row r="539" spans="1:42" s="76" customFormat="1" x14ac:dyDescent="0.25">
      <c r="A539" s="78">
        <f t="shared" si="254"/>
        <v>533</v>
      </c>
      <c r="B539" s="79"/>
      <c r="C539" s="79"/>
      <c r="D539" s="61"/>
      <c r="E539" s="180" t="str">
        <f>_xlfn.IFNA(HLOOKUP(TEXT(C539,"#"),Table_Conduit[#All],2,FALSE),"")</f>
        <v/>
      </c>
      <c r="F539" s="63" t="str">
        <f t="shared" si="255"/>
        <v/>
      </c>
      <c r="G539" s="61"/>
      <c r="H539" s="180" t="str">
        <f>_xlfn.IFNA(IF(HLOOKUP(TEXT(C539,"#"),Table_BoxMaterial[#All],2,FALSE)=0,"",HLOOKUP(TEXT(C539,"#"),Table_BoxMaterial[#All],2,FALSE)),"")</f>
        <v/>
      </c>
      <c r="I539" s="183" t="str">
        <f>_xlfn.IFNA(HLOOKUP(TEXT(C539,"#"),Table_MountingKits[#All],2,FALSE),"")</f>
        <v/>
      </c>
      <c r="J539" s="183" t="str">
        <f>_xlfn.IFNA(HLOOKUP(H539,Table_BoxColors[#All],2,FALSE),"")</f>
        <v/>
      </c>
      <c r="K539" s="61" t="str">
        <f t="shared" si="256"/>
        <v/>
      </c>
      <c r="L539" s="64" t="str">
        <f t="shared" si="257"/>
        <v/>
      </c>
      <c r="M539" s="185" t="str">
        <f>_xlfn.IFNA("E-"&amp;VLOOKUP(C539,Table_PN_DeviceType[],2,TRUE),"")&amp;IF(D539&lt;&gt;"",IF(D539&gt;99,D539,IF(D539&gt;9,"0"&amp;D539,"00"&amp;D539))&amp;VLOOKUP(E539,Table_PN_ConduitSize[],2,FALSE)&amp;VLOOKUP(F539,Table_PN_ConduitColor[],2,FALSE)&amp;IF(G539&lt;10,"0"&amp;G539,G539)&amp;VLOOKUP(H539,Table_PN_BoxMaterial[],2,FALSE)&amp;IF(I539&lt;&gt;"",VLOOKUP(I539,Table_PN_MountingKit[],2,FALSE)&amp;IF(OR(J539="Yes"),VLOOKUP(F539,Table_PN_BoxColor[],2,FALSE),"")&amp;VLOOKUP(K539,Table_PN_CircuitBreaker[],2,FALSE),""),"")</f>
        <v/>
      </c>
      <c r="N539" s="65"/>
      <c r="O539" s="65"/>
      <c r="P539" s="65"/>
      <c r="Q539" s="65"/>
      <c r="R539" s="65"/>
      <c r="S539" s="170" t="str">
        <f>IFERROR(VLOOKUP(C539,Table_DevicePN[],2,FALSE),"")</f>
        <v/>
      </c>
      <c r="T539" s="66" t="str">
        <f t="shared" si="258"/>
        <v/>
      </c>
      <c r="U539" s="80"/>
      <c r="V539" s="81" t="str">
        <f t="shared" si="259"/>
        <v/>
      </c>
      <c r="W539" s="65" t="str">
        <f t="shared" si="260"/>
        <v/>
      </c>
      <c r="X539" s="65" t="str">
        <f t="shared" si="261"/>
        <v/>
      </c>
      <c r="Y539" s="82" t="str">
        <f t="shared" si="262"/>
        <v/>
      </c>
      <c r="Z539" s="83" t="str">
        <f t="shared" si="263"/>
        <v/>
      </c>
      <c r="AA539" s="65" t="str">
        <f t="shared" si="264"/>
        <v/>
      </c>
      <c r="AB539" s="65" t="str">
        <f t="shared" si="265"/>
        <v/>
      </c>
      <c r="AC539" s="65" t="str">
        <f t="shared" si="266"/>
        <v/>
      </c>
      <c r="AD539" s="84" t="str">
        <f t="shared" si="267"/>
        <v/>
      </c>
      <c r="AE539" s="85" t="str">
        <f t="shared" si="268"/>
        <v/>
      </c>
      <c r="AF539" s="85" t="str">
        <f t="shared" si="269"/>
        <v/>
      </c>
      <c r="AG539" s="86" t="str">
        <f t="shared" si="270"/>
        <v/>
      </c>
      <c r="AH539" s="87" t="str">
        <f t="shared" si="271"/>
        <v/>
      </c>
      <c r="AI539" s="84" t="str">
        <f t="shared" si="272"/>
        <v/>
      </c>
      <c r="AJ539" s="84" t="str">
        <f t="shared" si="273"/>
        <v/>
      </c>
      <c r="AK539" s="88" t="str">
        <f t="shared" si="274"/>
        <v/>
      </c>
      <c r="AL539" s="65" t="str">
        <f t="shared" si="275"/>
        <v/>
      </c>
      <c r="AM539" s="84" t="str">
        <f t="shared" si="276"/>
        <v/>
      </c>
      <c r="AN539" s="85" t="str">
        <f t="shared" si="277"/>
        <v/>
      </c>
      <c r="AO539" s="85" t="str">
        <f t="shared" si="278"/>
        <v/>
      </c>
      <c r="AP539" s="86" t="str">
        <f t="shared" si="279"/>
        <v/>
      </c>
    </row>
    <row r="540" spans="1:42" s="76" customFormat="1" x14ac:dyDescent="0.25">
      <c r="A540" s="78">
        <f t="shared" si="254"/>
        <v>534</v>
      </c>
      <c r="B540" s="79"/>
      <c r="C540" s="79"/>
      <c r="D540" s="61"/>
      <c r="E540" s="180" t="str">
        <f>_xlfn.IFNA(HLOOKUP(TEXT(C540,"#"),Table_Conduit[#All],2,FALSE),"")</f>
        <v/>
      </c>
      <c r="F540" s="63" t="str">
        <f t="shared" si="255"/>
        <v/>
      </c>
      <c r="G540" s="61"/>
      <c r="H540" s="180" t="str">
        <f>_xlfn.IFNA(IF(HLOOKUP(TEXT(C540,"#"),Table_BoxMaterial[#All],2,FALSE)=0,"",HLOOKUP(TEXT(C540,"#"),Table_BoxMaterial[#All],2,FALSE)),"")</f>
        <v/>
      </c>
      <c r="I540" s="183" t="str">
        <f>_xlfn.IFNA(HLOOKUP(TEXT(C540,"#"),Table_MountingKits[#All],2,FALSE),"")</f>
        <v/>
      </c>
      <c r="J540" s="183" t="str">
        <f>_xlfn.IFNA(HLOOKUP(H540,Table_BoxColors[#All],2,FALSE),"")</f>
        <v/>
      </c>
      <c r="K540" s="61" t="str">
        <f t="shared" si="256"/>
        <v/>
      </c>
      <c r="L540" s="64" t="str">
        <f t="shared" si="257"/>
        <v/>
      </c>
      <c r="M540" s="185" t="str">
        <f>_xlfn.IFNA("E-"&amp;VLOOKUP(C540,Table_PN_DeviceType[],2,TRUE),"")&amp;IF(D540&lt;&gt;"",IF(D540&gt;99,D540,IF(D540&gt;9,"0"&amp;D540,"00"&amp;D540))&amp;VLOOKUP(E540,Table_PN_ConduitSize[],2,FALSE)&amp;VLOOKUP(F540,Table_PN_ConduitColor[],2,FALSE)&amp;IF(G540&lt;10,"0"&amp;G540,G540)&amp;VLOOKUP(H540,Table_PN_BoxMaterial[],2,FALSE)&amp;IF(I540&lt;&gt;"",VLOOKUP(I540,Table_PN_MountingKit[],2,FALSE)&amp;IF(OR(J540="Yes"),VLOOKUP(F540,Table_PN_BoxColor[],2,FALSE),"")&amp;VLOOKUP(K540,Table_PN_CircuitBreaker[],2,FALSE),""),"")</f>
        <v/>
      </c>
      <c r="N540" s="65"/>
      <c r="O540" s="65"/>
      <c r="P540" s="65"/>
      <c r="Q540" s="65"/>
      <c r="R540" s="65"/>
      <c r="S540" s="170" t="str">
        <f>IFERROR(VLOOKUP(C540,Table_DevicePN[],2,FALSE),"")</f>
        <v/>
      </c>
      <c r="T540" s="66" t="str">
        <f t="shared" si="258"/>
        <v/>
      </c>
      <c r="U540" s="80"/>
      <c r="V540" s="81" t="str">
        <f t="shared" si="259"/>
        <v/>
      </c>
      <c r="W540" s="65" t="str">
        <f t="shared" si="260"/>
        <v/>
      </c>
      <c r="X540" s="65" t="str">
        <f t="shared" si="261"/>
        <v/>
      </c>
      <c r="Y540" s="82" t="str">
        <f t="shared" si="262"/>
        <v/>
      </c>
      <c r="Z540" s="83" t="str">
        <f t="shared" si="263"/>
        <v/>
      </c>
      <c r="AA540" s="65" t="str">
        <f t="shared" si="264"/>
        <v/>
      </c>
      <c r="AB540" s="65" t="str">
        <f t="shared" si="265"/>
        <v/>
      </c>
      <c r="AC540" s="65" t="str">
        <f t="shared" si="266"/>
        <v/>
      </c>
      <c r="AD540" s="84" t="str">
        <f t="shared" si="267"/>
        <v/>
      </c>
      <c r="AE540" s="85" t="str">
        <f t="shared" si="268"/>
        <v/>
      </c>
      <c r="AF540" s="85" t="str">
        <f t="shared" si="269"/>
        <v/>
      </c>
      <c r="AG540" s="86" t="str">
        <f t="shared" si="270"/>
        <v/>
      </c>
      <c r="AH540" s="87" t="str">
        <f t="shared" si="271"/>
        <v/>
      </c>
      <c r="AI540" s="84" t="str">
        <f t="shared" si="272"/>
        <v/>
      </c>
      <c r="AJ540" s="84" t="str">
        <f t="shared" si="273"/>
        <v/>
      </c>
      <c r="AK540" s="88" t="str">
        <f t="shared" si="274"/>
        <v/>
      </c>
      <c r="AL540" s="65" t="str">
        <f t="shared" si="275"/>
        <v/>
      </c>
      <c r="AM540" s="84" t="str">
        <f t="shared" si="276"/>
        <v/>
      </c>
      <c r="AN540" s="85" t="str">
        <f t="shared" si="277"/>
        <v/>
      </c>
      <c r="AO540" s="85" t="str">
        <f t="shared" si="278"/>
        <v/>
      </c>
      <c r="AP540" s="86" t="str">
        <f t="shared" si="279"/>
        <v/>
      </c>
    </row>
    <row r="541" spans="1:42" s="76" customFormat="1" x14ac:dyDescent="0.25">
      <c r="A541" s="78">
        <f t="shared" si="254"/>
        <v>535</v>
      </c>
      <c r="B541" s="79"/>
      <c r="C541" s="79"/>
      <c r="D541" s="61"/>
      <c r="E541" s="180" t="str">
        <f>_xlfn.IFNA(HLOOKUP(TEXT(C541,"#"),Table_Conduit[#All],2,FALSE),"")</f>
        <v/>
      </c>
      <c r="F541" s="63" t="str">
        <f t="shared" si="255"/>
        <v/>
      </c>
      <c r="G541" s="61"/>
      <c r="H541" s="180" t="str">
        <f>_xlfn.IFNA(IF(HLOOKUP(TEXT(C541,"#"),Table_BoxMaterial[#All],2,FALSE)=0,"",HLOOKUP(TEXT(C541,"#"),Table_BoxMaterial[#All],2,FALSE)),"")</f>
        <v/>
      </c>
      <c r="I541" s="183" t="str">
        <f>_xlfn.IFNA(HLOOKUP(TEXT(C541,"#"),Table_MountingKits[#All],2,FALSE),"")</f>
        <v/>
      </c>
      <c r="J541" s="183" t="str">
        <f>_xlfn.IFNA(HLOOKUP(H541,Table_BoxColors[#All],2,FALSE),"")</f>
        <v/>
      </c>
      <c r="K541" s="61" t="str">
        <f t="shared" si="256"/>
        <v/>
      </c>
      <c r="L541" s="64" t="str">
        <f t="shared" si="257"/>
        <v/>
      </c>
      <c r="M541" s="185" t="str">
        <f>_xlfn.IFNA("E-"&amp;VLOOKUP(C541,Table_PN_DeviceType[],2,TRUE),"")&amp;IF(D541&lt;&gt;"",IF(D541&gt;99,D541,IF(D541&gt;9,"0"&amp;D541,"00"&amp;D541))&amp;VLOOKUP(E541,Table_PN_ConduitSize[],2,FALSE)&amp;VLOOKUP(F541,Table_PN_ConduitColor[],2,FALSE)&amp;IF(G541&lt;10,"0"&amp;G541,G541)&amp;VLOOKUP(H541,Table_PN_BoxMaterial[],2,FALSE)&amp;IF(I541&lt;&gt;"",VLOOKUP(I541,Table_PN_MountingKit[],2,FALSE)&amp;IF(OR(J541="Yes"),VLOOKUP(F541,Table_PN_BoxColor[],2,FALSE),"")&amp;VLOOKUP(K541,Table_PN_CircuitBreaker[],2,FALSE),""),"")</f>
        <v/>
      </c>
      <c r="N541" s="65"/>
      <c r="O541" s="65"/>
      <c r="P541" s="65"/>
      <c r="Q541" s="65"/>
      <c r="R541" s="65"/>
      <c r="S541" s="170" t="str">
        <f>IFERROR(VLOOKUP(C541,Table_DevicePN[],2,FALSE),"")</f>
        <v/>
      </c>
      <c r="T541" s="66" t="str">
        <f t="shared" si="258"/>
        <v/>
      </c>
      <c r="U541" s="80"/>
      <c r="V541" s="81" t="str">
        <f t="shared" si="259"/>
        <v/>
      </c>
      <c r="W541" s="65" t="str">
        <f t="shared" si="260"/>
        <v/>
      </c>
      <c r="X541" s="65" t="str">
        <f t="shared" si="261"/>
        <v/>
      </c>
      <c r="Y541" s="82" t="str">
        <f t="shared" si="262"/>
        <v/>
      </c>
      <c r="Z541" s="83" t="str">
        <f t="shared" si="263"/>
        <v/>
      </c>
      <c r="AA541" s="65" t="str">
        <f t="shared" si="264"/>
        <v/>
      </c>
      <c r="AB541" s="65" t="str">
        <f t="shared" si="265"/>
        <v/>
      </c>
      <c r="AC541" s="65" t="str">
        <f t="shared" si="266"/>
        <v/>
      </c>
      <c r="AD541" s="84" t="str">
        <f t="shared" si="267"/>
        <v/>
      </c>
      <c r="AE541" s="85" t="str">
        <f t="shared" si="268"/>
        <v/>
      </c>
      <c r="AF541" s="85" t="str">
        <f t="shared" si="269"/>
        <v/>
      </c>
      <c r="AG541" s="86" t="str">
        <f t="shared" si="270"/>
        <v/>
      </c>
      <c r="AH541" s="87" t="str">
        <f t="shared" si="271"/>
        <v/>
      </c>
      <c r="AI541" s="84" t="str">
        <f t="shared" si="272"/>
        <v/>
      </c>
      <c r="AJ541" s="84" t="str">
        <f t="shared" si="273"/>
        <v/>
      </c>
      <c r="AK541" s="88" t="str">
        <f t="shared" si="274"/>
        <v/>
      </c>
      <c r="AL541" s="65" t="str">
        <f t="shared" si="275"/>
        <v/>
      </c>
      <c r="AM541" s="84" t="str">
        <f t="shared" si="276"/>
        <v/>
      </c>
      <c r="AN541" s="85" t="str">
        <f t="shared" si="277"/>
        <v/>
      </c>
      <c r="AO541" s="85" t="str">
        <f t="shared" si="278"/>
        <v/>
      </c>
      <c r="AP541" s="86" t="str">
        <f t="shared" si="279"/>
        <v/>
      </c>
    </row>
    <row r="542" spans="1:42" s="76" customFormat="1" x14ac:dyDescent="0.25">
      <c r="A542" s="78">
        <f t="shared" si="254"/>
        <v>536</v>
      </c>
      <c r="B542" s="79"/>
      <c r="C542" s="79"/>
      <c r="D542" s="61"/>
      <c r="E542" s="180" t="str">
        <f>_xlfn.IFNA(HLOOKUP(TEXT(C542,"#"),Table_Conduit[#All],2,FALSE),"")</f>
        <v/>
      </c>
      <c r="F542" s="63" t="str">
        <f t="shared" si="255"/>
        <v/>
      </c>
      <c r="G542" s="61"/>
      <c r="H542" s="180" t="str">
        <f>_xlfn.IFNA(IF(HLOOKUP(TEXT(C542,"#"),Table_BoxMaterial[#All],2,FALSE)=0,"",HLOOKUP(TEXT(C542,"#"),Table_BoxMaterial[#All],2,FALSE)),"")</f>
        <v/>
      </c>
      <c r="I542" s="183" t="str">
        <f>_xlfn.IFNA(HLOOKUP(TEXT(C542,"#"),Table_MountingKits[#All],2,FALSE),"")</f>
        <v/>
      </c>
      <c r="J542" s="183" t="str">
        <f>_xlfn.IFNA(HLOOKUP(H542,Table_BoxColors[#All],2,FALSE),"")</f>
        <v/>
      </c>
      <c r="K542" s="61" t="str">
        <f t="shared" si="256"/>
        <v/>
      </c>
      <c r="L542" s="64" t="str">
        <f t="shared" si="257"/>
        <v/>
      </c>
      <c r="M542" s="185" t="str">
        <f>_xlfn.IFNA("E-"&amp;VLOOKUP(C542,Table_PN_DeviceType[],2,TRUE),"")&amp;IF(D542&lt;&gt;"",IF(D542&gt;99,D542,IF(D542&gt;9,"0"&amp;D542,"00"&amp;D542))&amp;VLOOKUP(E542,Table_PN_ConduitSize[],2,FALSE)&amp;VLOOKUP(F542,Table_PN_ConduitColor[],2,FALSE)&amp;IF(G542&lt;10,"0"&amp;G542,G542)&amp;VLOOKUP(H542,Table_PN_BoxMaterial[],2,FALSE)&amp;IF(I542&lt;&gt;"",VLOOKUP(I542,Table_PN_MountingKit[],2,FALSE)&amp;IF(OR(J542="Yes"),VLOOKUP(F542,Table_PN_BoxColor[],2,FALSE),"")&amp;VLOOKUP(K542,Table_PN_CircuitBreaker[],2,FALSE),""),"")</f>
        <v/>
      </c>
      <c r="N542" s="65"/>
      <c r="O542" s="65"/>
      <c r="P542" s="65"/>
      <c r="Q542" s="65"/>
      <c r="R542" s="65"/>
      <c r="S542" s="170" t="str">
        <f>IFERROR(VLOOKUP(C542,Table_DevicePN[],2,FALSE),"")</f>
        <v/>
      </c>
      <c r="T542" s="66" t="str">
        <f t="shared" si="258"/>
        <v/>
      </c>
      <c r="U542" s="80"/>
      <c r="V542" s="81" t="str">
        <f t="shared" si="259"/>
        <v/>
      </c>
      <c r="W542" s="65" t="str">
        <f t="shared" si="260"/>
        <v/>
      </c>
      <c r="X542" s="65" t="str">
        <f t="shared" si="261"/>
        <v/>
      </c>
      <c r="Y542" s="82" t="str">
        <f t="shared" si="262"/>
        <v/>
      </c>
      <c r="Z542" s="83" t="str">
        <f t="shared" si="263"/>
        <v/>
      </c>
      <c r="AA542" s="65" t="str">
        <f t="shared" si="264"/>
        <v/>
      </c>
      <c r="AB542" s="65" t="str">
        <f t="shared" si="265"/>
        <v/>
      </c>
      <c r="AC542" s="65" t="str">
        <f t="shared" si="266"/>
        <v/>
      </c>
      <c r="AD542" s="84" t="str">
        <f t="shared" si="267"/>
        <v/>
      </c>
      <c r="AE542" s="85" t="str">
        <f t="shared" si="268"/>
        <v/>
      </c>
      <c r="AF542" s="85" t="str">
        <f t="shared" si="269"/>
        <v/>
      </c>
      <c r="AG542" s="86" t="str">
        <f t="shared" si="270"/>
        <v/>
      </c>
      <c r="AH542" s="87" t="str">
        <f t="shared" si="271"/>
        <v/>
      </c>
      <c r="AI542" s="84" t="str">
        <f t="shared" si="272"/>
        <v/>
      </c>
      <c r="AJ542" s="84" t="str">
        <f t="shared" si="273"/>
        <v/>
      </c>
      <c r="AK542" s="88" t="str">
        <f t="shared" si="274"/>
        <v/>
      </c>
      <c r="AL542" s="65" t="str">
        <f t="shared" si="275"/>
        <v/>
      </c>
      <c r="AM542" s="84" t="str">
        <f t="shared" si="276"/>
        <v/>
      </c>
      <c r="AN542" s="85" t="str">
        <f t="shared" si="277"/>
        <v/>
      </c>
      <c r="AO542" s="85" t="str">
        <f t="shared" si="278"/>
        <v/>
      </c>
      <c r="AP542" s="86" t="str">
        <f t="shared" si="279"/>
        <v/>
      </c>
    </row>
    <row r="543" spans="1:42" s="76" customFormat="1" x14ac:dyDescent="0.25">
      <c r="A543" s="78">
        <f t="shared" si="254"/>
        <v>537</v>
      </c>
      <c r="B543" s="79"/>
      <c r="C543" s="79"/>
      <c r="D543" s="61"/>
      <c r="E543" s="180" t="str">
        <f>_xlfn.IFNA(HLOOKUP(TEXT(C543,"#"),Table_Conduit[#All],2,FALSE),"")</f>
        <v/>
      </c>
      <c r="F543" s="63" t="str">
        <f t="shared" si="255"/>
        <v/>
      </c>
      <c r="G543" s="61"/>
      <c r="H543" s="180" t="str">
        <f>_xlfn.IFNA(IF(HLOOKUP(TEXT(C543,"#"),Table_BoxMaterial[#All],2,FALSE)=0,"",HLOOKUP(TEXT(C543,"#"),Table_BoxMaterial[#All],2,FALSE)),"")</f>
        <v/>
      </c>
      <c r="I543" s="183" t="str">
        <f>_xlfn.IFNA(HLOOKUP(TEXT(C543,"#"),Table_MountingKits[#All],2,FALSE),"")</f>
        <v/>
      </c>
      <c r="J543" s="183" t="str">
        <f>_xlfn.IFNA(HLOOKUP(H543,Table_BoxColors[#All],2,FALSE),"")</f>
        <v/>
      </c>
      <c r="K543" s="61" t="str">
        <f t="shared" si="256"/>
        <v/>
      </c>
      <c r="L543" s="64" t="str">
        <f t="shared" si="257"/>
        <v/>
      </c>
      <c r="M543" s="185" t="str">
        <f>_xlfn.IFNA("E-"&amp;VLOOKUP(C543,Table_PN_DeviceType[],2,TRUE),"")&amp;IF(D543&lt;&gt;"",IF(D543&gt;99,D543,IF(D543&gt;9,"0"&amp;D543,"00"&amp;D543))&amp;VLOOKUP(E543,Table_PN_ConduitSize[],2,FALSE)&amp;VLOOKUP(F543,Table_PN_ConduitColor[],2,FALSE)&amp;IF(G543&lt;10,"0"&amp;G543,G543)&amp;VLOOKUP(H543,Table_PN_BoxMaterial[],2,FALSE)&amp;IF(I543&lt;&gt;"",VLOOKUP(I543,Table_PN_MountingKit[],2,FALSE)&amp;IF(OR(J543="Yes"),VLOOKUP(F543,Table_PN_BoxColor[],2,FALSE),"")&amp;VLOOKUP(K543,Table_PN_CircuitBreaker[],2,FALSE),""),"")</f>
        <v/>
      </c>
      <c r="N543" s="65"/>
      <c r="O543" s="65"/>
      <c r="P543" s="65"/>
      <c r="Q543" s="65"/>
      <c r="R543" s="65"/>
      <c r="S543" s="170" t="str">
        <f>IFERROR(VLOOKUP(C543,Table_DevicePN[],2,FALSE),"")</f>
        <v/>
      </c>
      <c r="T543" s="66" t="str">
        <f t="shared" si="258"/>
        <v/>
      </c>
      <c r="U543" s="80"/>
      <c r="V543" s="81" t="str">
        <f t="shared" si="259"/>
        <v/>
      </c>
      <c r="W543" s="65" t="str">
        <f t="shared" si="260"/>
        <v/>
      </c>
      <c r="X543" s="65" t="str">
        <f t="shared" si="261"/>
        <v/>
      </c>
      <c r="Y543" s="82" t="str">
        <f t="shared" si="262"/>
        <v/>
      </c>
      <c r="Z543" s="83" t="str">
        <f t="shared" si="263"/>
        <v/>
      </c>
      <c r="AA543" s="65" t="str">
        <f t="shared" si="264"/>
        <v/>
      </c>
      <c r="AB543" s="65" t="str">
        <f t="shared" si="265"/>
        <v/>
      </c>
      <c r="AC543" s="65" t="str">
        <f t="shared" si="266"/>
        <v/>
      </c>
      <c r="AD543" s="84" t="str">
        <f t="shared" si="267"/>
        <v/>
      </c>
      <c r="AE543" s="85" t="str">
        <f t="shared" si="268"/>
        <v/>
      </c>
      <c r="AF543" s="85" t="str">
        <f t="shared" si="269"/>
        <v/>
      </c>
      <c r="AG543" s="86" t="str">
        <f t="shared" si="270"/>
        <v/>
      </c>
      <c r="AH543" s="87" t="str">
        <f t="shared" si="271"/>
        <v/>
      </c>
      <c r="AI543" s="84" t="str">
        <f t="shared" si="272"/>
        <v/>
      </c>
      <c r="AJ543" s="84" t="str">
        <f t="shared" si="273"/>
        <v/>
      </c>
      <c r="AK543" s="88" t="str">
        <f t="shared" si="274"/>
        <v/>
      </c>
      <c r="AL543" s="65" t="str">
        <f t="shared" si="275"/>
        <v/>
      </c>
      <c r="AM543" s="84" t="str">
        <f t="shared" si="276"/>
        <v/>
      </c>
      <c r="AN543" s="85" t="str">
        <f t="shared" si="277"/>
        <v/>
      </c>
      <c r="AO543" s="85" t="str">
        <f t="shared" si="278"/>
        <v/>
      </c>
      <c r="AP543" s="86" t="str">
        <f t="shared" si="279"/>
        <v/>
      </c>
    </row>
    <row r="544" spans="1:42" s="76" customFormat="1" x14ac:dyDescent="0.25">
      <c r="A544" s="78">
        <f t="shared" si="254"/>
        <v>538</v>
      </c>
      <c r="B544" s="79"/>
      <c r="C544" s="79"/>
      <c r="D544" s="61"/>
      <c r="E544" s="180" t="str">
        <f>_xlfn.IFNA(HLOOKUP(TEXT(C544,"#"),Table_Conduit[#All],2,FALSE),"")</f>
        <v/>
      </c>
      <c r="F544" s="63" t="str">
        <f t="shared" si="255"/>
        <v/>
      </c>
      <c r="G544" s="61"/>
      <c r="H544" s="180" t="str">
        <f>_xlfn.IFNA(IF(HLOOKUP(TEXT(C544,"#"),Table_BoxMaterial[#All],2,FALSE)=0,"",HLOOKUP(TEXT(C544,"#"),Table_BoxMaterial[#All],2,FALSE)),"")</f>
        <v/>
      </c>
      <c r="I544" s="183" t="str">
        <f>_xlfn.IFNA(HLOOKUP(TEXT(C544,"#"),Table_MountingKits[#All],2,FALSE),"")</f>
        <v/>
      </c>
      <c r="J544" s="183" t="str">
        <f>_xlfn.IFNA(HLOOKUP(H544,Table_BoxColors[#All],2,FALSE),"")</f>
        <v/>
      </c>
      <c r="K544" s="61" t="str">
        <f t="shared" si="256"/>
        <v/>
      </c>
      <c r="L544" s="64" t="str">
        <f t="shared" si="257"/>
        <v/>
      </c>
      <c r="M544" s="185" t="str">
        <f>_xlfn.IFNA("E-"&amp;VLOOKUP(C544,Table_PN_DeviceType[],2,TRUE),"")&amp;IF(D544&lt;&gt;"",IF(D544&gt;99,D544,IF(D544&gt;9,"0"&amp;D544,"00"&amp;D544))&amp;VLOOKUP(E544,Table_PN_ConduitSize[],2,FALSE)&amp;VLOOKUP(F544,Table_PN_ConduitColor[],2,FALSE)&amp;IF(G544&lt;10,"0"&amp;G544,G544)&amp;VLOOKUP(H544,Table_PN_BoxMaterial[],2,FALSE)&amp;IF(I544&lt;&gt;"",VLOOKUP(I544,Table_PN_MountingKit[],2,FALSE)&amp;IF(OR(J544="Yes"),VLOOKUP(F544,Table_PN_BoxColor[],2,FALSE),"")&amp;VLOOKUP(K544,Table_PN_CircuitBreaker[],2,FALSE),""),"")</f>
        <v/>
      </c>
      <c r="N544" s="65"/>
      <c r="O544" s="65"/>
      <c r="P544" s="65"/>
      <c r="Q544" s="65"/>
      <c r="R544" s="65"/>
      <c r="S544" s="170" t="str">
        <f>IFERROR(VLOOKUP(C544,Table_DevicePN[],2,FALSE),"")</f>
        <v/>
      </c>
      <c r="T544" s="66" t="str">
        <f t="shared" si="258"/>
        <v/>
      </c>
      <c r="U544" s="80"/>
      <c r="V544" s="81" t="str">
        <f t="shared" si="259"/>
        <v/>
      </c>
      <c r="W544" s="65" t="str">
        <f t="shared" si="260"/>
        <v/>
      </c>
      <c r="X544" s="65" t="str">
        <f t="shared" si="261"/>
        <v/>
      </c>
      <c r="Y544" s="82" t="str">
        <f t="shared" si="262"/>
        <v/>
      </c>
      <c r="Z544" s="83" t="str">
        <f t="shared" si="263"/>
        <v/>
      </c>
      <c r="AA544" s="65" t="str">
        <f t="shared" si="264"/>
        <v/>
      </c>
      <c r="AB544" s="65" t="str">
        <f t="shared" si="265"/>
        <v/>
      </c>
      <c r="AC544" s="65" t="str">
        <f t="shared" si="266"/>
        <v/>
      </c>
      <c r="AD544" s="84" t="str">
        <f t="shared" si="267"/>
        <v/>
      </c>
      <c r="AE544" s="85" t="str">
        <f t="shared" si="268"/>
        <v/>
      </c>
      <c r="AF544" s="85" t="str">
        <f t="shared" si="269"/>
        <v/>
      </c>
      <c r="AG544" s="86" t="str">
        <f t="shared" si="270"/>
        <v/>
      </c>
      <c r="AH544" s="87" t="str">
        <f t="shared" si="271"/>
        <v/>
      </c>
      <c r="AI544" s="84" t="str">
        <f t="shared" si="272"/>
        <v/>
      </c>
      <c r="AJ544" s="84" t="str">
        <f t="shared" si="273"/>
        <v/>
      </c>
      <c r="AK544" s="88" t="str">
        <f t="shared" si="274"/>
        <v/>
      </c>
      <c r="AL544" s="65" t="str">
        <f t="shared" si="275"/>
        <v/>
      </c>
      <c r="AM544" s="84" t="str">
        <f t="shared" si="276"/>
        <v/>
      </c>
      <c r="AN544" s="85" t="str">
        <f t="shared" si="277"/>
        <v/>
      </c>
      <c r="AO544" s="85" t="str">
        <f t="shared" si="278"/>
        <v/>
      </c>
      <c r="AP544" s="86" t="str">
        <f t="shared" si="279"/>
        <v/>
      </c>
    </row>
    <row r="545" spans="1:42" s="76" customFormat="1" x14ac:dyDescent="0.25">
      <c r="A545" s="78">
        <f t="shared" si="254"/>
        <v>539</v>
      </c>
      <c r="B545" s="79"/>
      <c r="C545" s="79"/>
      <c r="D545" s="61"/>
      <c r="E545" s="180" t="str">
        <f>_xlfn.IFNA(HLOOKUP(TEXT(C545,"#"),Table_Conduit[#All],2,FALSE),"")</f>
        <v/>
      </c>
      <c r="F545" s="63" t="str">
        <f t="shared" si="255"/>
        <v/>
      </c>
      <c r="G545" s="61"/>
      <c r="H545" s="180" t="str">
        <f>_xlfn.IFNA(IF(HLOOKUP(TEXT(C545,"#"),Table_BoxMaterial[#All],2,FALSE)=0,"",HLOOKUP(TEXT(C545,"#"),Table_BoxMaterial[#All],2,FALSE)),"")</f>
        <v/>
      </c>
      <c r="I545" s="183" t="str">
        <f>_xlfn.IFNA(HLOOKUP(TEXT(C545,"#"),Table_MountingKits[#All],2,FALSE),"")</f>
        <v/>
      </c>
      <c r="J545" s="183" t="str">
        <f>_xlfn.IFNA(HLOOKUP(H545,Table_BoxColors[#All],2,FALSE),"")</f>
        <v/>
      </c>
      <c r="K545" s="61" t="str">
        <f t="shared" si="256"/>
        <v/>
      </c>
      <c r="L545" s="64" t="str">
        <f t="shared" si="257"/>
        <v/>
      </c>
      <c r="M545" s="185" t="str">
        <f>_xlfn.IFNA("E-"&amp;VLOOKUP(C545,Table_PN_DeviceType[],2,TRUE),"")&amp;IF(D545&lt;&gt;"",IF(D545&gt;99,D545,IF(D545&gt;9,"0"&amp;D545,"00"&amp;D545))&amp;VLOOKUP(E545,Table_PN_ConduitSize[],2,FALSE)&amp;VLOOKUP(F545,Table_PN_ConduitColor[],2,FALSE)&amp;IF(G545&lt;10,"0"&amp;G545,G545)&amp;VLOOKUP(H545,Table_PN_BoxMaterial[],2,FALSE)&amp;IF(I545&lt;&gt;"",VLOOKUP(I545,Table_PN_MountingKit[],2,FALSE)&amp;IF(OR(J545="Yes"),VLOOKUP(F545,Table_PN_BoxColor[],2,FALSE),"")&amp;VLOOKUP(K545,Table_PN_CircuitBreaker[],2,FALSE),""),"")</f>
        <v/>
      </c>
      <c r="N545" s="65"/>
      <c r="O545" s="65"/>
      <c r="P545" s="65"/>
      <c r="Q545" s="65"/>
      <c r="R545" s="65"/>
      <c r="S545" s="170" t="str">
        <f>IFERROR(VLOOKUP(C545,Table_DevicePN[],2,FALSE),"")</f>
        <v/>
      </c>
      <c r="T545" s="66" t="str">
        <f t="shared" si="258"/>
        <v/>
      </c>
      <c r="U545" s="80"/>
      <c r="V545" s="81" t="str">
        <f t="shared" si="259"/>
        <v/>
      </c>
      <c r="W545" s="65" t="str">
        <f t="shared" si="260"/>
        <v/>
      </c>
      <c r="X545" s="65" t="str">
        <f t="shared" si="261"/>
        <v/>
      </c>
      <c r="Y545" s="82" t="str">
        <f t="shared" si="262"/>
        <v/>
      </c>
      <c r="Z545" s="83" t="str">
        <f t="shared" si="263"/>
        <v/>
      </c>
      <c r="AA545" s="65" t="str">
        <f t="shared" si="264"/>
        <v/>
      </c>
      <c r="AB545" s="65" t="str">
        <f t="shared" si="265"/>
        <v/>
      </c>
      <c r="AC545" s="65" t="str">
        <f t="shared" si="266"/>
        <v/>
      </c>
      <c r="AD545" s="84" t="str">
        <f t="shared" si="267"/>
        <v/>
      </c>
      <c r="AE545" s="85" t="str">
        <f t="shared" si="268"/>
        <v/>
      </c>
      <c r="AF545" s="85" t="str">
        <f t="shared" si="269"/>
        <v/>
      </c>
      <c r="AG545" s="86" t="str">
        <f t="shared" si="270"/>
        <v/>
      </c>
      <c r="AH545" s="87" t="str">
        <f t="shared" si="271"/>
        <v/>
      </c>
      <c r="AI545" s="84" t="str">
        <f t="shared" si="272"/>
        <v/>
      </c>
      <c r="AJ545" s="84" t="str">
        <f t="shared" si="273"/>
        <v/>
      </c>
      <c r="AK545" s="88" t="str">
        <f t="shared" si="274"/>
        <v/>
      </c>
      <c r="AL545" s="65" t="str">
        <f t="shared" si="275"/>
        <v/>
      </c>
      <c r="AM545" s="84" t="str">
        <f t="shared" si="276"/>
        <v/>
      </c>
      <c r="AN545" s="85" t="str">
        <f t="shared" si="277"/>
        <v/>
      </c>
      <c r="AO545" s="85" t="str">
        <f t="shared" si="278"/>
        <v/>
      </c>
      <c r="AP545" s="86" t="str">
        <f t="shared" si="279"/>
        <v/>
      </c>
    </row>
    <row r="546" spans="1:42" s="76" customFormat="1" x14ac:dyDescent="0.25">
      <c r="A546" s="78">
        <f t="shared" si="254"/>
        <v>540</v>
      </c>
      <c r="B546" s="79"/>
      <c r="C546" s="79"/>
      <c r="D546" s="61"/>
      <c r="E546" s="180" t="str">
        <f>_xlfn.IFNA(HLOOKUP(TEXT(C546,"#"),Table_Conduit[#All],2,FALSE),"")</f>
        <v/>
      </c>
      <c r="F546" s="63" t="str">
        <f t="shared" si="255"/>
        <v/>
      </c>
      <c r="G546" s="61"/>
      <c r="H546" s="180" t="str">
        <f>_xlfn.IFNA(IF(HLOOKUP(TEXT(C546,"#"),Table_BoxMaterial[#All],2,FALSE)=0,"",HLOOKUP(TEXT(C546,"#"),Table_BoxMaterial[#All],2,FALSE)),"")</f>
        <v/>
      </c>
      <c r="I546" s="183" t="str">
        <f>_xlfn.IFNA(HLOOKUP(TEXT(C546,"#"),Table_MountingKits[#All],2,FALSE),"")</f>
        <v/>
      </c>
      <c r="J546" s="183" t="str">
        <f>_xlfn.IFNA(HLOOKUP(H546,Table_BoxColors[#All],2,FALSE),"")</f>
        <v/>
      </c>
      <c r="K546" s="61" t="str">
        <f t="shared" si="256"/>
        <v/>
      </c>
      <c r="L546" s="64" t="str">
        <f t="shared" si="257"/>
        <v/>
      </c>
      <c r="M546" s="185" t="str">
        <f>_xlfn.IFNA("E-"&amp;VLOOKUP(C546,Table_PN_DeviceType[],2,TRUE),"")&amp;IF(D546&lt;&gt;"",IF(D546&gt;99,D546,IF(D546&gt;9,"0"&amp;D546,"00"&amp;D546))&amp;VLOOKUP(E546,Table_PN_ConduitSize[],2,FALSE)&amp;VLOOKUP(F546,Table_PN_ConduitColor[],2,FALSE)&amp;IF(G546&lt;10,"0"&amp;G546,G546)&amp;VLOOKUP(H546,Table_PN_BoxMaterial[],2,FALSE)&amp;IF(I546&lt;&gt;"",VLOOKUP(I546,Table_PN_MountingKit[],2,FALSE)&amp;IF(OR(J546="Yes"),VLOOKUP(F546,Table_PN_BoxColor[],2,FALSE),"")&amp;VLOOKUP(K546,Table_PN_CircuitBreaker[],2,FALSE),""),"")</f>
        <v/>
      </c>
      <c r="N546" s="65"/>
      <c r="O546" s="65"/>
      <c r="P546" s="65"/>
      <c r="Q546" s="65"/>
      <c r="R546" s="65"/>
      <c r="S546" s="170" t="str">
        <f>IFERROR(VLOOKUP(C546,Table_DevicePN[],2,FALSE),"")</f>
        <v/>
      </c>
      <c r="T546" s="66" t="str">
        <f t="shared" si="258"/>
        <v/>
      </c>
      <c r="U546" s="80"/>
      <c r="V546" s="81" t="str">
        <f t="shared" si="259"/>
        <v/>
      </c>
      <c r="W546" s="65" t="str">
        <f t="shared" si="260"/>
        <v/>
      </c>
      <c r="X546" s="65" t="str">
        <f t="shared" si="261"/>
        <v/>
      </c>
      <c r="Y546" s="82" t="str">
        <f t="shared" si="262"/>
        <v/>
      </c>
      <c r="Z546" s="83" t="str">
        <f t="shared" si="263"/>
        <v/>
      </c>
      <c r="AA546" s="65" t="str">
        <f t="shared" si="264"/>
        <v/>
      </c>
      <c r="AB546" s="65" t="str">
        <f t="shared" si="265"/>
        <v/>
      </c>
      <c r="AC546" s="65" t="str">
        <f t="shared" si="266"/>
        <v/>
      </c>
      <c r="AD546" s="84" t="str">
        <f t="shared" si="267"/>
        <v/>
      </c>
      <c r="AE546" s="85" t="str">
        <f t="shared" si="268"/>
        <v/>
      </c>
      <c r="AF546" s="85" t="str">
        <f t="shared" si="269"/>
        <v/>
      </c>
      <c r="AG546" s="86" t="str">
        <f t="shared" si="270"/>
        <v/>
      </c>
      <c r="AH546" s="87" t="str">
        <f t="shared" si="271"/>
        <v/>
      </c>
      <c r="AI546" s="84" t="str">
        <f t="shared" si="272"/>
        <v/>
      </c>
      <c r="AJ546" s="84" t="str">
        <f t="shared" si="273"/>
        <v/>
      </c>
      <c r="AK546" s="88" t="str">
        <f t="shared" si="274"/>
        <v/>
      </c>
      <c r="AL546" s="65" t="str">
        <f t="shared" si="275"/>
        <v/>
      </c>
      <c r="AM546" s="84" t="str">
        <f t="shared" si="276"/>
        <v/>
      </c>
      <c r="AN546" s="85" t="str">
        <f t="shared" si="277"/>
        <v/>
      </c>
      <c r="AO546" s="85" t="str">
        <f t="shared" si="278"/>
        <v/>
      </c>
      <c r="AP546" s="86" t="str">
        <f t="shared" si="279"/>
        <v/>
      </c>
    </row>
    <row r="547" spans="1:42" s="76" customFormat="1" x14ac:dyDescent="0.25">
      <c r="A547" s="78">
        <f t="shared" si="254"/>
        <v>541</v>
      </c>
      <c r="B547" s="79"/>
      <c r="C547" s="79"/>
      <c r="D547" s="61"/>
      <c r="E547" s="180" t="str">
        <f>_xlfn.IFNA(HLOOKUP(TEXT(C547,"#"),Table_Conduit[#All],2,FALSE),"")</f>
        <v/>
      </c>
      <c r="F547" s="63" t="str">
        <f t="shared" si="255"/>
        <v/>
      </c>
      <c r="G547" s="61"/>
      <c r="H547" s="180" t="str">
        <f>_xlfn.IFNA(IF(HLOOKUP(TEXT(C547,"#"),Table_BoxMaterial[#All],2,FALSE)=0,"",HLOOKUP(TEXT(C547,"#"),Table_BoxMaterial[#All],2,FALSE)),"")</f>
        <v/>
      </c>
      <c r="I547" s="183" t="str">
        <f>_xlfn.IFNA(HLOOKUP(TEXT(C547,"#"),Table_MountingKits[#All],2,FALSE),"")</f>
        <v/>
      </c>
      <c r="J547" s="183" t="str">
        <f>_xlfn.IFNA(HLOOKUP(H547,Table_BoxColors[#All],2,FALSE),"")</f>
        <v/>
      </c>
      <c r="K547" s="61" t="str">
        <f t="shared" si="256"/>
        <v/>
      </c>
      <c r="L547" s="64" t="str">
        <f t="shared" si="257"/>
        <v/>
      </c>
      <c r="M547" s="185" t="str">
        <f>_xlfn.IFNA("E-"&amp;VLOOKUP(C547,Table_PN_DeviceType[],2,TRUE),"")&amp;IF(D547&lt;&gt;"",IF(D547&gt;99,D547,IF(D547&gt;9,"0"&amp;D547,"00"&amp;D547))&amp;VLOOKUP(E547,Table_PN_ConduitSize[],2,FALSE)&amp;VLOOKUP(F547,Table_PN_ConduitColor[],2,FALSE)&amp;IF(G547&lt;10,"0"&amp;G547,G547)&amp;VLOOKUP(H547,Table_PN_BoxMaterial[],2,FALSE)&amp;IF(I547&lt;&gt;"",VLOOKUP(I547,Table_PN_MountingKit[],2,FALSE)&amp;IF(OR(J547="Yes"),VLOOKUP(F547,Table_PN_BoxColor[],2,FALSE),"")&amp;VLOOKUP(K547,Table_PN_CircuitBreaker[],2,FALSE),""),"")</f>
        <v/>
      </c>
      <c r="N547" s="65"/>
      <c r="O547" s="65"/>
      <c r="P547" s="65"/>
      <c r="Q547" s="65"/>
      <c r="R547" s="65"/>
      <c r="S547" s="170" t="str">
        <f>IFERROR(VLOOKUP(C547,Table_DevicePN[],2,FALSE),"")</f>
        <v/>
      </c>
      <c r="T547" s="66" t="str">
        <f t="shared" si="258"/>
        <v/>
      </c>
      <c r="U547" s="80"/>
      <c r="V547" s="81" t="str">
        <f t="shared" si="259"/>
        <v/>
      </c>
      <c r="W547" s="65" t="str">
        <f t="shared" si="260"/>
        <v/>
      </c>
      <c r="X547" s="65" t="str">
        <f t="shared" si="261"/>
        <v/>
      </c>
      <c r="Y547" s="82" t="str">
        <f t="shared" si="262"/>
        <v/>
      </c>
      <c r="Z547" s="83" t="str">
        <f t="shared" si="263"/>
        <v/>
      </c>
      <c r="AA547" s="65" t="str">
        <f t="shared" si="264"/>
        <v/>
      </c>
      <c r="AB547" s="65" t="str">
        <f t="shared" si="265"/>
        <v/>
      </c>
      <c r="AC547" s="65" t="str">
        <f t="shared" si="266"/>
        <v/>
      </c>
      <c r="AD547" s="84" t="str">
        <f t="shared" si="267"/>
        <v/>
      </c>
      <c r="AE547" s="85" t="str">
        <f t="shared" si="268"/>
        <v/>
      </c>
      <c r="AF547" s="85" t="str">
        <f t="shared" si="269"/>
        <v/>
      </c>
      <c r="AG547" s="86" t="str">
        <f t="shared" si="270"/>
        <v/>
      </c>
      <c r="AH547" s="87" t="str">
        <f t="shared" si="271"/>
        <v/>
      </c>
      <c r="AI547" s="84" t="str">
        <f t="shared" si="272"/>
        <v/>
      </c>
      <c r="AJ547" s="84" t="str">
        <f t="shared" si="273"/>
        <v/>
      </c>
      <c r="AK547" s="88" t="str">
        <f t="shared" si="274"/>
        <v/>
      </c>
      <c r="AL547" s="65" t="str">
        <f t="shared" si="275"/>
        <v/>
      </c>
      <c r="AM547" s="84" t="str">
        <f t="shared" si="276"/>
        <v/>
      </c>
      <c r="AN547" s="85" t="str">
        <f t="shared" si="277"/>
        <v/>
      </c>
      <c r="AO547" s="85" t="str">
        <f t="shared" si="278"/>
        <v/>
      </c>
      <c r="AP547" s="86" t="str">
        <f t="shared" si="279"/>
        <v/>
      </c>
    </row>
    <row r="548" spans="1:42" s="76" customFormat="1" x14ac:dyDescent="0.25">
      <c r="A548" s="78">
        <f t="shared" si="254"/>
        <v>542</v>
      </c>
      <c r="B548" s="79"/>
      <c r="C548" s="79"/>
      <c r="D548" s="61"/>
      <c r="E548" s="180" t="str">
        <f>_xlfn.IFNA(HLOOKUP(TEXT(C548,"#"),Table_Conduit[#All],2,FALSE),"")</f>
        <v/>
      </c>
      <c r="F548" s="63" t="str">
        <f t="shared" si="255"/>
        <v/>
      </c>
      <c r="G548" s="61"/>
      <c r="H548" s="180" t="str">
        <f>_xlfn.IFNA(IF(HLOOKUP(TEXT(C548,"#"),Table_BoxMaterial[#All],2,FALSE)=0,"",HLOOKUP(TEXT(C548,"#"),Table_BoxMaterial[#All],2,FALSE)),"")</f>
        <v/>
      </c>
      <c r="I548" s="183" t="str">
        <f>_xlfn.IFNA(HLOOKUP(TEXT(C548,"#"),Table_MountingKits[#All],2,FALSE),"")</f>
        <v/>
      </c>
      <c r="J548" s="183" t="str">
        <f>_xlfn.IFNA(HLOOKUP(H548,Table_BoxColors[#All],2,FALSE),"")</f>
        <v/>
      </c>
      <c r="K548" s="61" t="str">
        <f t="shared" si="256"/>
        <v/>
      </c>
      <c r="L548" s="64" t="str">
        <f t="shared" si="257"/>
        <v/>
      </c>
      <c r="M548" s="185" t="str">
        <f>_xlfn.IFNA("E-"&amp;VLOOKUP(C548,Table_PN_DeviceType[],2,TRUE),"")&amp;IF(D548&lt;&gt;"",IF(D548&gt;99,D548,IF(D548&gt;9,"0"&amp;D548,"00"&amp;D548))&amp;VLOOKUP(E548,Table_PN_ConduitSize[],2,FALSE)&amp;VLOOKUP(F548,Table_PN_ConduitColor[],2,FALSE)&amp;IF(G548&lt;10,"0"&amp;G548,G548)&amp;VLOOKUP(H548,Table_PN_BoxMaterial[],2,FALSE)&amp;IF(I548&lt;&gt;"",VLOOKUP(I548,Table_PN_MountingKit[],2,FALSE)&amp;IF(OR(J548="Yes"),VLOOKUP(F548,Table_PN_BoxColor[],2,FALSE),"")&amp;VLOOKUP(K548,Table_PN_CircuitBreaker[],2,FALSE),""),"")</f>
        <v/>
      </c>
      <c r="N548" s="65"/>
      <c r="O548" s="65"/>
      <c r="P548" s="65"/>
      <c r="Q548" s="65"/>
      <c r="R548" s="65"/>
      <c r="S548" s="170" t="str">
        <f>IFERROR(VLOOKUP(C548,Table_DevicePN[],2,FALSE),"")</f>
        <v/>
      </c>
      <c r="T548" s="66" t="str">
        <f t="shared" si="258"/>
        <v/>
      </c>
      <c r="U548" s="80"/>
      <c r="V548" s="81" t="str">
        <f t="shared" si="259"/>
        <v/>
      </c>
      <c r="W548" s="65" t="str">
        <f t="shared" si="260"/>
        <v/>
      </c>
      <c r="X548" s="65" t="str">
        <f t="shared" si="261"/>
        <v/>
      </c>
      <c r="Y548" s="82" t="str">
        <f t="shared" si="262"/>
        <v/>
      </c>
      <c r="Z548" s="83" t="str">
        <f t="shared" si="263"/>
        <v/>
      </c>
      <c r="AA548" s="65" t="str">
        <f t="shared" si="264"/>
        <v/>
      </c>
      <c r="AB548" s="65" t="str">
        <f t="shared" si="265"/>
        <v/>
      </c>
      <c r="AC548" s="65" t="str">
        <f t="shared" si="266"/>
        <v/>
      </c>
      <c r="AD548" s="84" t="str">
        <f t="shared" si="267"/>
        <v/>
      </c>
      <c r="AE548" s="85" t="str">
        <f t="shared" si="268"/>
        <v/>
      </c>
      <c r="AF548" s="85" t="str">
        <f t="shared" si="269"/>
        <v/>
      </c>
      <c r="AG548" s="86" t="str">
        <f t="shared" si="270"/>
        <v/>
      </c>
      <c r="AH548" s="87" t="str">
        <f t="shared" si="271"/>
        <v/>
      </c>
      <c r="AI548" s="84" t="str">
        <f t="shared" si="272"/>
        <v/>
      </c>
      <c r="AJ548" s="84" t="str">
        <f t="shared" si="273"/>
        <v/>
      </c>
      <c r="AK548" s="88" t="str">
        <f t="shared" si="274"/>
        <v/>
      </c>
      <c r="AL548" s="65" t="str">
        <f t="shared" si="275"/>
        <v/>
      </c>
      <c r="AM548" s="84" t="str">
        <f t="shared" si="276"/>
        <v/>
      </c>
      <c r="AN548" s="85" t="str">
        <f t="shared" si="277"/>
        <v/>
      </c>
      <c r="AO548" s="85" t="str">
        <f t="shared" si="278"/>
        <v/>
      </c>
      <c r="AP548" s="86" t="str">
        <f t="shared" si="279"/>
        <v/>
      </c>
    </row>
    <row r="549" spans="1:42" s="76" customFormat="1" x14ac:dyDescent="0.25">
      <c r="A549" s="78">
        <f t="shared" si="254"/>
        <v>543</v>
      </c>
      <c r="B549" s="79"/>
      <c r="C549" s="79"/>
      <c r="D549" s="61"/>
      <c r="E549" s="180" t="str">
        <f>_xlfn.IFNA(HLOOKUP(TEXT(C549,"#"),Table_Conduit[#All],2,FALSE),"")</f>
        <v/>
      </c>
      <c r="F549" s="63" t="str">
        <f t="shared" si="255"/>
        <v/>
      </c>
      <c r="G549" s="61"/>
      <c r="H549" s="180" t="str">
        <f>_xlfn.IFNA(IF(HLOOKUP(TEXT(C549,"#"),Table_BoxMaterial[#All],2,FALSE)=0,"",HLOOKUP(TEXT(C549,"#"),Table_BoxMaterial[#All],2,FALSE)),"")</f>
        <v/>
      </c>
      <c r="I549" s="183" t="str">
        <f>_xlfn.IFNA(HLOOKUP(TEXT(C549,"#"),Table_MountingKits[#All],2,FALSE),"")</f>
        <v/>
      </c>
      <c r="J549" s="183" t="str">
        <f>_xlfn.IFNA(HLOOKUP(H549,Table_BoxColors[#All],2,FALSE),"")</f>
        <v/>
      </c>
      <c r="K549" s="61" t="str">
        <f t="shared" si="256"/>
        <v/>
      </c>
      <c r="L549" s="64" t="str">
        <f t="shared" si="257"/>
        <v/>
      </c>
      <c r="M549" s="185" t="str">
        <f>_xlfn.IFNA("E-"&amp;VLOOKUP(C549,Table_PN_DeviceType[],2,TRUE),"")&amp;IF(D549&lt;&gt;"",IF(D549&gt;99,D549,IF(D549&gt;9,"0"&amp;D549,"00"&amp;D549))&amp;VLOOKUP(E549,Table_PN_ConduitSize[],2,FALSE)&amp;VLOOKUP(F549,Table_PN_ConduitColor[],2,FALSE)&amp;IF(G549&lt;10,"0"&amp;G549,G549)&amp;VLOOKUP(H549,Table_PN_BoxMaterial[],2,FALSE)&amp;IF(I549&lt;&gt;"",VLOOKUP(I549,Table_PN_MountingKit[],2,FALSE)&amp;IF(OR(J549="Yes"),VLOOKUP(F549,Table_PN_BoxColor[],2,FALSE),"")&amp;VLOOKUP(K549,Table_PN_CircuitBreaker[],2,FALSE),""),"")</f>
        <v/>
      </c>
      <c r="N549" s="65"/>
      <c r="O549" s="65"/>
      <c r="P549" s="65"/>
      <c r="Q549" s="65"/>
      <c r="R549" s="65"/>
      <c r="S549" s="170" t="str">
        <f>IFERROR(VLOOKUP(C549,Table_DevicePN[],2,FALSE),"")</f>
        <v/>
      </c>
      <c r="T549" s="66" t="str">
        <f t="shared" si="258"/>
        <v/>
      </c>
      <c r="U549" s="80"/>
      <c r="V549" s="81" t="str">
        <f t="shared" si="259"/>
        <v/>
      </c>
      <c r="W549" s="65" t="str">
        <f t="shared" si="260"/>
        <v/>
      </c>
      <c r="X549" s="65" t="str">
        <f t="shared" si="261"/>
        <v/>
      </c>
      <c r="Y549" s="82" t="str">
        <f t="shared" si="262"/>
        <v/>
      </c>
      <c r="Z549" s="83" t="str">
        <f t="shared" si="263"/>
        <v/>
      </c>
      <c r="AA549" s="65" t="str">
        <f t="shared" si="264"/>
        <v/>
      </c>
      <c r="AB549" s="65" t="str">
        <f t="shared" si="265"/>
        <v/>
      </c>
      <c r="AC549" s="65" t="str">
        <f t="shared" si="266"/>
        <v/>
      </c>
      <c r="AD549" s="84" t="str">
        <f t="shared" si="267"/>
        <v/>
      </c>
      <c r="AE549" s="85" t="str">
        <f t="shared" si="268"/>
        <v/>
      </c>
      <c r="AF549" s="85" t="str">
        <f t="shared" si="269"/>
        <v/>
      </c>
      <c r="AG549" s="86" t="str">
        <f t="shared" si="270"/>
        <v/>
      </c>
      <c r="AH549" s="87" t="str">
        <f t="shared" si="271"/>
        <v/>
      </c>
      <c r="AI549" s="84" t="str">
        <f t="shared" si="272"/>
        <v/>
      </c>
      <c r="AJ549" s="84" t="str">
        <f t="shared" si="273"/>
        <v/>
      </c>
      <c r="AK549" s="88" t="str">
        <f t="shared" si="274"/>
        <v/>
      </c>
      <c r="AL549" s="65" t="str">
        <f t="shared" si="275"/>
        <v/>
      </c>
      <c r="AM549" s="84" t="str">
        <f t="shared" si="276"/>
        <v/>
      </c>
      <c r="AN549" s="85" t="str">
        <f t="shared" si="277"/>
        <v/>
      </c>
      <c r="AO549" s="85" t="str">
        <f t="shared" si="278"/>
        <v/>
      </c>
      <c r="AP549" s="86" t="str">
        <f t="shared" si="279"/>
        <v/>
      </c>
    </row>
    <row r="550" spans="1:42" s="76" customFormat="1" x14ac:dyDescent="0.25">
      <c r="A550" s="78">
        <f t="shared" si="254"/>
        <v>544</v>
      </c>
      <c r="B550" s="79"/>
      <c r="C550" s="79"/>
      <c r="D550" s="61"/>
      <c r="E550" s="180" t="str">
        <f>_xlfn.IFNA(HLOOKUP(TEXT(C550,"#"),Table_Conduit[#All],2,FALSE),"")</f>
        <v/>
      </c>
      <c r="F550" s="63" t="str">
        <f t="shared" si="255"/>
        <v/>
      </c>
      <c r="G550" s="61"/>
      <c r="H550" s="180" t="str">
        <f>_xlfn.IFNA(IF(HLOOKUP(TEXT(C550,"#"),Table_BoxMaterial[#All],2,FALSE)=0,"",HLOOKUP(TEXT(C550,"#"),Table_BoxMaterial[#All],2,FALSE)),"")</f>
        <v/>
      </c>
      <c r="I550" s="183" t="str">
        <f>_xlfn.IFNA(HLOOKUP(TEXT(C550,"#"),Table_MountingKits[#All],2,FALSE),"")</f>
        <v/>
      </c>
      <c r="J550" s="183" t="str">
        <f>_xlfn.IFNA(HLOOKUP(H550,Table_BoxColors[#All],2,FALSE),"")</f>
        <v/>
      </c>
      <c r="K550" s="61" t="str">
        <f t="shared" si="256"/>
        <v/>
      </c>
      <c r="L550" s="64" t="str">
        <f t="shared" si="257"/>
        <v/>
      </c>
      <c r="M550" s="185" t="str">
        <f>_xlfn.IFNA("E-"&amp;VLOOKUP(C550,Table_PN_DeviceType[],2,TRUE),"")&amp;IF(D550&lt;&gt;"",IF(D550&gt;99,D550,IF(D550&gt;9,"0"&amp;D550,"00"&amp;D550))&amp;VLOOKUP(E550,Table_PN_ConduitSize[],2,FALSE)&amp;VLOOKUP(F550,Table_PN_ConduitColor[],2,FALSE)&amp;IF(G550&lt;10,"0"&amp;G550,G550)&amp;VLOOKUP(H550,Table_PN_BoxMaterial[],2,FALSE)&amp;IF(I550&lt;&gt;"",VLOOKUP(I550,Table_PN_MountingKit[],2,FALSE)&amp;IF(OR(J550="Yes"),VLOOKUP(F550,Table_PN_BoxColor[],2,FALSE),"")&amp;VLOOKUP(K550,Table_PN_CircuitBreaker[],2,FALSE),""),"")</f>
        <v/>
      </c>
      <c r="N550" s="65"/>
      <c r="O550" s="65"/>
      <c r="P550" s="65"/>
      <c r="Q550" s="65"/>
      <c r="R550" s="65"/>
      <c r="S550" s="170" t="str">
        <f>IFERROR(VLOOKUP(C550,Table_DevicePN[],2,FALSE),"")</f>
        <v/>
      </c>
      <c r="T550" s="66" t="str">
        <f t="shared" si="258"/>
        <v/>
      </c>
      <c r="U550" s="80"/>
      <c r="V550" s="81" t="str">
        <f t="shared" si="259"/>
        <v/>
      </c>
      <c r="W550" s="65" t="str">
        <f t="shared" si="260"/>
        <v/>
      </c>
      <c r="X550" s="65" t="str">
        <f t="shared" si="261"/>
        <v/>
      </c>
      <c r="Y550" s="82" t="str">
        <f t="shared" si="262"/>
        <v/>
      </c>
      <c r="Z550" s="83" t="str">
        <f t="shared" si="263"/>
        <v/>
      </c>
      <c r="AA550" s="65" t="str">
        <f t="shared" si="264"/>
        <v/>
      </c>
      <c r="AB550" s="65" t="str">
        <f t="shared" si="265"/>
        <v/>
      </c>
      <c r="AC550" s="65" t="str">
        <f t="shared" si="266"/>
        <v/>
      </c>
      <c r="AD550" s="84" t="str">
        <f t="shared" si="267"/>
        <v/>
      </c>
      <c r="AE550" s="85" t="str">
        <f t="shared" si="268"/>
        <v/>
      </c>
      <c r="AF550" s="85" t="str">
        <f t="shared" si="269"/>
        <v/>
      </c>
      <c r="AG550" s="86" t="str">
        <f t="shared" si="270"/>
        <v/>
      </c>
      <c r="AH550" s="87" t="str">
        <f t="shared" si="271"/>
        <v/>
      </c>
      <c r="AI550" s="84" t="str">
        <f t="shared" si="272"/>
        <v/>
      </c>
      <c r="AJ550" s="84" t="str">
        <f t="shared" si="273"/>
        <v/>
      </c>
      <c r="AK550" s="88" t="str">
        <f t="shared" si="274"/>
        <v/>
      </c>
      <c r="AL550" s="65" t="str">
        <f t="shared" si="275"/>
        <v/>
      </c>
      <c r="AM550" s="84" t="str">
        <f t="shared" si="276"/>
        <v/>
      </c>
      <c r="AN550" s="85" t="str">
        <f t="shared" si="277"/>
        <v/>
      </c>
      <c r="AO550" s="85" t="str">
        <f t="shared" si="278"/>
        <v/>
      </c>
      <c r="AP550" s="86" t="str">
        <f t="shared" si="279"/>
        <v/>
      </c>
    </row>
    <row r="551" spans="1:42" s="76" customFormat="1" x14ac:dyDescent="0.25">
      <c r="A551" s="78">
        <f t="shared" si="254"/>
        <v>545</v>
      </c>
      <c r="B551" s="79"/>
      <c r="C551" s="79"/>
      <c r="D551" s="61"/>
      <c r="E551" s="180" t="str">
        <f>_xlfn.IFNA(HLOOKUP(TEXT(C551,"#"),Table_Conduit[#All],2,FALSE),"")</f>
        <v/>
      </c>
      <c r="F551" s="63" t="str">
        <f t="shared" si="255"/>
        <v/>
      </c>
      <c r="G551" s="61"/>
      <c r="H551" s="180" t="str">
        <f>_xlfn.IFNA(IF(HLOOKUP(TEXT(C551,"#"),Table_BoxMaterial[#All],2,FALSE)=0,"",HLOOKUP(TEXT(C551,"#"),Table_BoxMaterial[#All],2,FALSE)),"")</f>
        <v/>
      </c>
      <c r="I551" s="183" t="str">
        <f>_xlfn.IFNA(HLOOKUP(TEXT(C551,"#"),Table_MountingKits[#All],2,FALSE),"")</f>
        <v/>
      </c>
      <c r="J551" s="183" t="str">
        <f>_xlfn.IFNA(HLOOKUP(H551,Table_BoxColors[#All],2,FALSE),"")</f>
        <v/>
      </c>
      <c r="K551" s="61" t="str">
        <f t="shared" si="256"/>
        <v/>
      </c>
      <c r="L551" s="64" t="str">
        <f t="shared" si="257"/>
        <v/>
      </c>
      <c r="M551" s="185" t="str">
        <f>_xlfn.IFNA("E-"&amp;VLOOKUP(C551,Table_PN_DeviceType[],2,TRUE),"")&amp;IF(D551&lt;&gt;"",IF(D551&gt;99,D551,IF(D551&gt;9,"0"&amp;D551,"00"&amp;D551))&amp;VLOOKUP(E551,Table_PN_ConduitSize[],2,FALSE)&amp;VLOOKUP(F551,Table_PN_ConduitColor[],2,FALSE)&amp;IF(G551&lt;10,"0"&amp;G551,G551)&amp;VLOOKUP(H551,Table_PN_BoxMaterial[],2,FALSE)&amp;IF(I551&lt;&gt;"",VLOOKUP(I551,Table_PN_MountingKit[],2,FALSE)&amp;IF(OR(J551="Yes"),VLOOKUP(F551,Table_PN_BoxColor[],2,FALSE),"")&amp;VLOOKUP(K551,Table_PN_CircuitBreaker[],2,FALSE),""),"")</f>
        <v/>
      </c>
      <c r="N551" s="65"/>
      <c r="O551" s="65"/>
      <c r="P551" s="65"/>
      <c r="Q551" s="65"/>
      <c r="R551" s="65"/>
      <c r="S551" s="170" t="str">
        <f>IFERROR(VLOOKUP(C551,Table_DevicePN[],2,FALSE),"")</f>
        <v/>
      </c>
      <c r="T551" s="66" t="str">
        <f t="shared" si="258"/>
        <v/>
      </c>
      <c r="U551" s="80"/>
      <c r="V551" s="81" t="str">
        <f t="shared" si="259"/>
        <v/>
      </c>
      <c r="W551" s="65" t="str">
        <f t="shared" si="260"/>
        <v/>
      </c>
      <c r="X551" s="65" t="str">
        <f t="shared" si="261"/>
        <v/>
      </c>
      <c r="Y551" s="82" t="str">
        <f t="shared" si="262"/>
        <v/>
      </c>
      <c r="Z551" s="83" t="str">
        <f t="shared" si="263"/>
        <v/>
      </c>
      <c r="AA551" s="65" t="str">
        <f t="shared" si="264"/>
        <v/>
      </c>
      <c r="AB551" s="65" t="str">
        <f t="shared" si="265"/>
        <v/>
      </c>
      <c r="AC551" s="65" t="str">
        <f t="shared" si="266"/>
        <v/>
      </c>
      <c r="AD551" s="84" t="str">
        <f t="shared" si="267"/>
        <v/>
      </c>
      <c r="AE551" s="85" t="str">
        <f t="shared" si="268"/>
        <v/>
      </c>
      <c r="AF551" s="85" t="str">
        <f t="shared" si="269"/>
        <v/>
      </c>
      <c r="AG551" s="86" t="str">
        <f t="shared" si="270"/>
        <v/>
      </c>
      <c r="AH551" s="87" t="str">
        <f t="shared" si="271"/>
        <v/>
      </c>
      <c r="AI551" s="84" t="str">
        <f t="shared" si="272"/>
        <v/>
      </c>
      <c r="AJ551" s="84" t="str">
        <f t="shared" si="273"/>
        <v/>
      </c>
      <c r="AK551" s="88" t="str">
        <f t="shared" si="274"/>
        <v/>
      </c>
      <c r="AL551" s="65" t="str">
        <f t="shared" si="275"/>
        <v/>
      </c>
      <c r="AM551" s="84" t="str">
        <f t="shared" si="276"/>
        <v/>
      </c>
      <c r="AN551" s="85" t="str">
        <f t="shared" si="277"/>
        <v/>
      </c>
      <c r="AO551" s="85" t="str">
        <f t="shared" si="278"/>
        <v/>
      </c>
      <c r="AP551" s="86" t="str">
        <f t="shared" si="279"/>
        <v/>
      </c>
    </row>
    <row r="552" spans="1:42" s="76" customFormat="1" x14ac:dyDescent="0.25">
      <c r="A552" s="78">
        <f t="shared" si="254"/>
        <v>546</v>
      </c>
      <c r="B552" s="79"/>
      <c r="C552" s="79"/>
      <c r="D552" s="61"/>
      <c r="E552" s="180" t="str">
        <f>_xlfn.IFNA(HLOOKUP(TEXT(C552,"#"),Table_Conduit[#All],2,FALSE),"")</f>
        <v/>
      </c>
      <c r="F552" s="63" t="str">
        <f t="shared" si="255"/>
        <v/>
      </c>
      <c r="G552" s="61"/>
      <c r="H552" s="180" t="str">
        <f>_xlfn.IFNA(IF(HLOOKUP(TEXT(C552,"#"),Table_BoxMaterial[#All],2,FALSE)=0,"",HLOOKUP(TEXT(C552,"#"),Table_BoxMaterial[#All],2,FALSE)),"")</f>
        <v/>
      </c>
      <c r="I552" s="183" t="str">
        <f>_xlfn.IFNA(HLOOKUP(TEXT(C552,"#"),Table_MountingKits[#All],2,FALSE),"")</f>
        <v/>
      </c>
      <c r="J552" s="183" t="str">
        <f>_xlfn.IFNA(HLOOKUP(H552,Table_BoxColors[#All],2,FALSE),"")</f>
        <v/>
      </c>
      <c r="K552" s="61" t="str">
        <f t="shared" si="256"/>
        <v/>
      </c>
      <c r="L552" s="64" t="str">
        <f t="shared" si="257"/>
        <v/>
      </c>
      <c r="M552" s="185" t="str">
        <f>_xlfn.IFNA("E-"&amp;VLOOKUP(C552,Table_PN_DeviceType[],2,TRUE),"")&amp;IF(D552&lt;&gt;"",IF(D552&gt;99,D552,IF(D552&gt;9,"0"&amp;D552,"00"&amp;D552))&amp;VLOOKUP(E552,Table_PN_ConduitSize[],2,FALSE)&amp;VLOOKUP(F552,Table_PN_ConduitColor[],2,FALSE)&amp;IF(G552&lt;10,"0"&amp;G552,G552)&amp;VLOOKUP(H552,Table_PN_BoxMaterial[],2,FALSE)&amp;IF(I552&lt;&gt;"",VLOOKUP(I552,Table_PN_MountingKit[],2,FALSE)&amp;IF(OR(J552="Yes"),VLOOKUP(F552,Table_PN_BoxColor[],2,FALSE),"")&amp;VLOOKUP(K552,Table_PN_CircuitBreaker[],2,FALSE),""),"")</f>
        <v/>
      </c>
      <c r="N552" s="65"/>
      <c r="O552" s="65"/>
      <c r="P552" s="65"/>
      <c r="Q552" s="65"/>
      <c r="R552" s="65"/>
      <c r="S552" s="170" t="str">
        <f>IFERROR(VLOOKUP(C552,Table_DevicePN[],2,FALSE),"")</f>
        <v/>
      </c>
      <c r="T552" s="66" t="str">
        <f t="shared" si="258"/>
        <v/>
      </c>
      <c r="U552" s="80"/>
      <c r="V552" s="81" t="str">
        <f t="shared" si="259"/>
        <v/>
      </c>
      <c r="W552" s="65" t="str">
        <f t="shared" si="260"/>
        <v/>
      </c>
      <c r="X552" s="65" t="str">
        <f t="shared" si="261"/>
        <v/>
      </c>
      <c r="Y552" s="82" t="str">
        <f t="shared" si="262"/>
        <v/>
      </c>
      <c r="Z552" s="83" t="str">
        <f t="shared" si="263"/>
        <v/>
      </c>
      <c r="AA552" s="65" t="str">
        <f t="shared" si="264"/>
        <v/>
      </c>
      <c r="AB552" s="65" t="str">
        <f t="shared" si="265"/>
        <v/>
      </c>
      <c r="AC552" s="65" t="str">
        <f t="shared" si="266"/>
        <v/>
      </c>
      <c r="AD552" s="84" t="str">
        <f t="shared" si="267"/>
        <v/>
      </c>
      <c r="AE552" s="85" t="str">
        <f t="shared" si="268"/>
        <v/>
      </c>
      <c r="AF552" s="85" t="str">
        <f t="shared" si="269"/>
        <v/>
      </c>
      <c r="AG552" s="86" t="str">
        <f t="shared" si="270"/>
        <v/>
      </c>
      <c r="AH552" s="87" t="str">
        <f t="shared" si="271"/>
        <v/>
      </c>
      <c r="AI552" s="84" t="str">
        <f t="shared" si="272"/>
        <v/>
      </c>
      <c r="AJ552" s="84" t="str">
        <f t="shared" si="273"/>
        <v/>
      </c>
      <c r="AK552" s="88" t="str">
        <f t="shared" si="274"/>
        <v/>
      </c>
      <c r="AL552" s="65" t="str">
        <f t="shared" si="275"/>
        <v/>
      </c>
      <c r="AM552" s="84" t="str">
        <f t="shared" si="276"/>
        <v/>
      </c>
      <c r="AN552" s="85" t="str">
        <f t="shared" si="277"/>
        <v/>
      </c>
      <c r="AO552" s="85" t="str">
        <f t="shared" si="278"/>
        <v/>
      </c>
      <c r="AP552" s="86" t="str">
        <f t="shared" si="279"/>
        <v/>
      </c>
    </row>
    <row r="553" spans="1:42" s="76" customFormat="1" x14ac:dyDescent="0.25">
      <c r="A553" s="78">
        <f t="shared" si="254"/>
        <v>547</v>
      </c>
      <c r="B553" s="79"/>
      <c r="C553" s="79"/>
      <c r="D553" s="61"/>
      <c r="E553" s="180" t="str">
        <f>_xlfn.IFNA(HLOOKUP(TEXT(C553,"#"),Table_Conduit[#All],2,FALSE),"")</f>
        <v/>
      </c>
      <c r="F553" s="63" t="str">
        <f t="shared" si="255"/>
        <v/>
      </c>
      <c r="G553" s="61"/>
      <c r="H553" s="180" t="str">
        <f>_xlfn.IFNA(IF(HLOOKUP(TEXT(C553,"#"),Table_BoxMaterial[#All],2,FALSE)=0,"",HLOOKUP(TEXT(C553,"#"),Table_BoxMaterial[#All],2,FALSE)),"")</f>
        <v/>
      </c>
      <c r="I553" s="183" t="str">
        <f>_xlfn.IFNA(HLOOKUP(TEXT(C553,"#"),Table_MountingKits[#All],2,FALSE),"")</f>
        <v/>
      </c>
      <c r="J553" s="183" t="str">
        <f>_xlfn.IFNA(HLOOKUP(H553,Table_BoxColors[#All],2,FALSE),"")</f>
        <v/>
      </c>
      <c r="K553" s="61" t="str">
        <f t="shared" si="256"/>
        <v/>
      </c>
      <c r="L553" s="64" t="str">
        <f t="shared" si="257"/>
        <v/>
      </c>
      <c r="M553" s="185" t="str">
        <f>_xlfn.IFNA("E-"&amp;VLOOKUP(C553,Table_PN_DeviceType[],2,TRUE),"")&amp;IF(D553&lt;&gt;"",IF(D553&gt;99,D553,IF(D553&gt;9,"0"&amp;D553,"00"&amp;D553))&amp;VLOOKUP(E553,Table_PN_ConduitSize[],2,FALSE)&amp;VLOOKUP(F553,Table_PN_ConduitColor[],2,FALSE)&amp;IF(G553&lt;10,"0"&amp;G553,G553)&amp;VLOOKUP(H553,Table_PN_BoxMaterial[],2,FALSE)&amp;IF(I553&lt;&gt;"",VLOOKUP(I553,Table_PN_MountingKit[],2,FALSE)&amp;IF(OR(J553="Yes"),VLOOKUP(F553,Table_PN_BoxColor[],2,FALSE),"")&amp;VLOOKUP(K553,Table_PN_CircuitBreaker[],2,FALSE),""),"")</f>
        <v/>
      </c>
      <c r="N553" s="65"/>
      <c r="O553" s="65"/>
      <c r="P553" s="65"/>
      <c r="Q553" s="65"/>
      <c r="R553" s="65"/>
      <c r="S553" s="170" t="str">
        <f>IFERROR(VLOOKUP(C553,Table_DevicePN[],2,FALSE),"")</f>
        <v/>
      </c>
      <c r="T553" s="66" t="str">
        <f t="shared" si="258"/>
        <v/>
      </c>
      <c r="U553" s="80"/>
      <c r="V553" s="81" t="str">
        <f t="shared" si="259"/>
        <v/>
      </c>
      <c r="W553" s="65" t="str">
        <f t="shared" si="260"/>
        <v/>
      </c>
      <c r="X553" s="65" t="str">
        <f t="shared" si="261"/>
        <v/>
      </c>
      <c r="Y553" s="82" t="str">
        <f t="shared" si="262"/>
        <v/>
      </c>
      <c r="Z553" s="83" t="str">
        <f t="shared" si="263"/>
        <v/>
      </c>
      <c r="AA553" s="65" t="str">
        <f t="shared" si="264"/>
        <v/>
      </c>
      <c r="AB553" s="65" t="str">
        <f t="shared" si="265"/>
        <v/>
      </c>
      <c r="AC553" s="65" t="str">
        <f t="shared" si="266"/>
        <v/>
      </c>
      <c r="AD553" s="84" t="str">
        <f t="shared" si="267"/>
        <v/>
      </c>
      <c r="AE553" s="85" t="str">
        <f t="shared" si="268"/>
        <v/>
      </c>
      <c r="AF553" s="85" t="str">
        <f t="shared" si="269"/>
        <v/>
      </c>
      <c r="AG553" s="86" t="str">
        <f t="shared" si="270"/>
        <v/>
      </c>
      <c r="AH553" s="87" t="str">
        <f t="shared" si="271"/>
        <v/>
      </c>
      <c r="AI553" s="84" t="str">
        <f t="shared" si="272"/>
        <v/>
      </c>
      <c r="AJ553" s="84" t="str">
        <f t="shared" si="273"/>
        <v/>
      </c>
      <c r="AK553" s="88" t="str">
        <f t="shared" si="274"/>
        <v/>
      </c>
      <c r="AL553" s="65" t="str">
        <f t="shared" si="275"/>
        <v/>
      </c>
      <c r="AM553" s="84" t="str">
        <f t="shared" si="276"/>
        <v/>
      </c>
      <c r="AN553" s="85" t="str">
        <f t="shared" si="277"/>
        <v/>
      </c>
      <c r="AO553" s="85" t="str">
        <f t="shared" si="278"/>
        <v/>
      </c>
      <c r="AP553" s="86" t="str">
        <f t="shared" si="279"/>
        <v/>
      </c>
    </row>
    <row r="554" spans="1:42" s="76" customFormat="1" x14ac:dyDescent="0.25">
      <c r="A554" s="78">
        <f t="shared" si="254"/>
        <v>548</v>
      </c>
      <c r="B554" s="79"/>
      <c r="C554" s="79"/>
      <c r="D554" s="61"/>
      <c r="E554" s="180" t="str">
        <f>_xlfn.IFNA(HLOOKUP(TEXT(C554,"#"),Table_Conduit[#All],2,FALSE),"")</f>
        <v/>
      </c>
      <c r="F554" s="63" t="str">
        <f t="shared" si="255"/>
        <v/>
      </c>
      <c r="G554" s="61"/>
      <c r="H554" s="180" t="str">
        <f>_xlfn.IFNA(IF(HLOOKUP(TEXT(C554,"#"),Table_BoxMaterial[#All],2,FALSE)=0,"",HLOOKUP(TEXT(C554,"#"),Table_BoxMaterial[#All],2,FALSE)),"")</f>
        <v/>
      </c>
      <c r="I554" s="183" t="str">
        <f>_xlfn.IFNA(HLOOKUP(TEXT(C554,"#"),Table_MountingKits[#All],2,FALSE),"")</f>
        <v/>
      </c>
      <c r="J554" s="183" t="str">
        <f>_xlfn.IFNA(HLOOKUP(H554,Table_BoxColors[#All],2,FALSE),"")</f>
        <v/>
      </c>
      <c r="K554" s="61" t="str">
        <f t="shared" si="256"/>
        <v/>
      </c>
      <c r="L554" s="64" t="str">
        <f t="shared" si="257"/>
        <v/>
      </c>
      <c r="M554" s="185" t="str">
        <f>_xlfn.IFNA("E-"&amp;VLOOKUP(C554,Table_PN_DeviceType[],2,TRUE),"")&amp;IF(D554&lt;&gt;"",IF(D554&gt;99,D554,IF(D554&gt;9,"0"&amp;D554,"00"&amp;D554))&amp;VLOOKUP(E554,Table_PN_ConduitSize[],2,FALSE)&amp;VLOOKUP(F554,Table_PN_ConduitColor[],2,FALSE)&amp;IF(G554&lt;10,"0"&amp;G554,G554)&amp;VLOOKUP(H554,Table_PN_BoxMaterial[],2,FALSE)&amp;IF(I554&lt;&gt;"",VLOOKUP(I554,Table_PN_MountingKit[],2,FALSE)&amp;IF(OR(J554="Yes"),VLOOKUP(F554,Table_PN_BoxColor[],2,FALSE),"")&amp;VLOOKUP(K554,Table_PN_CircuitBreaker[],2,FALSE),""),"")</f>
        <v/>
      </c>
      <c r="N554" s="65"/>
      <c r="O554" s="65"/>
      <c r="P554" s="65"/>
      <c r="Q554" s="65"/>
      <c r="R554" s="65"/>
      <c r="S554" s="170" t="str">
        <f>IFERROR(VLOOKUP(C554,Table_DevicePN[],2,FALSE),"")</f>
        <v/>
      </c>
      <c r="T554" s="66" t="str">
        <f t="shared" si="258"/>
        <v/>
      </c>
      <c r="U554" s="80"/>
      <c r="V554" s="81" t="str">
        <f t="shared" si="259"/>
        <v/>
      </c>
      <c r="W554" s="65" t="str">
        <f t="shared" si="260"/>
        <v/>
      </c>
      <c r="X554" s="65" t="str">
        <f t="shared" si="261"/>
        <v/>
      </c>
      <c r="Y554" s="82" t="str">
        <f t="shared" si="262"/>
        <v/>
      </c>
      <c r="Z554" s="83" t="str">
        <f t="shared" si="263"/>
        <v/>
      </c>
      <c r="AA554" s="65" t="str">
        <f t="shared" si="264"/>
        <v/>
      </c>
      <c r="AB554" s="65" t="str">
        <f t="shared" si="265"/>
        <v/>
      </c>
      <c r="AC554" s="65" t="str">
        <f t="shared" si="266"/>
        <v/>
      </c>
      <c r="AD554" s="84" t="str">
        <f t="shared" si="267"/>
        <v/>
      </c>
      <c r="AE554" s="85" t="str">
        <f t="shared" si="268"/>
        <v/>
      </c>
      <c r="AF554" s="85" t="str">
        <f t="shared" si="269"/>
        <v/>
      </c>
      <c r="AG554" s="86" t="str">
        <f t="shared" si="270"/>
        <v/>
      </c>
      <c r="AH554" s="87" t="str">
        <f t="shared" si="271"/>
        <v/>
      </c>
      <c r="AI554" s="84" t="str">
        <f t="shared" si="272"/>
        <v/>
      </c>
      <c r="AJ554" s="84" t="str">
        <f t="shared" si="273"/>
        <v/>
      </c>
      <c r="AK554" s="88" t="str">
        <f t="shared" si="274"/>
        <v/>
      </c>
      <c r="AL554" s="65" t="str">
        <f t="shared" si="275"/>
        <v/>
      </c>
      <c r="AM554" s="84" t="str">
        <f t="shared" si="276"/>
        <v/>
      </c>
      <c r="AN554" s="85" t="str">
        <f t="shared" si="277"/>
        <v/>
      </c>
      <c r="AO554" s="85" t="str">
        <f t="shared" si="278"/>
        <v/>
      </c>
      <c r="AP554" s="86" t="str">
        <f t="shared" si="279"/>
        <v/>
      </c>
    </row>
    <row r="555" spans="1:42" s="76" customFormat="1" x14ac:dyDescent="0.25">
      <c r="A555" s="78">
        <f t="shared" si="254"/>
        <v>549</v>
      </c>
      <c r="B555" s="79"/>
      <c r="C555" s="79"/>
      <c r="D555" s="61"/>
      <c r="E555" s="180" t="str">
        <f>_xlfn.IFNA(HLOOKUP(TEXT(C555,"#"),Table_Conduit[#All],2,FALSE),"")</f>
        <v/>
      </c>
      <c r="F555" s="63" t="str">
        <f t="shared" si="255"/>
        <v/>
      </c>
      <c r="G555" s="61"/>
      <c r="H555" s="180" t="str">
        <f>_xlfn.IFNA(IF(HLOOKUP(TEXT(C555,"#"),Table_BoxMaterial[#All],2,FALSE)=0,"",HLOOKUP(TEXT(C555,"#"),Table_BoxMaterial[#All],2,FALSE)),"")</f>
        <v/>
      </c>
      <c r="I555" s="183" t="str">
        <f>_xlfn.IFNA(HLOOKUP(TEXT(C555,"#"),Table_MountingKits[#All],2,FALSE),"")</f>
        <v/>
      </c>
      <c r="J555" s="183" t="str">
        <f>_xlfn.IFNA(HLOOKUP(H555,Table_BoxColors[#All],2,FALSE),"")</f>
        <v/>
      </c>
      <c r="K555" s="61" t="str">
        <f t="shared" si="256"/>
        <v/>
      </c>
      <c r="L555" s="64" t="str">
        <f t="shared" si="257"/>
        <v/>
      </c>
      <c r="M555" s="185" t="str">
        <f>_xlfn.IFNA("E-"&amp;VLOOKUP(C555,Table_PN_DeviceType[],2,TRUE),"")&amp;IF(D555&lt;&gt;"",IF(D555&gt;99,D555,IF(D555&gt;9,"0"&amp;D555,"00"&amp;D555))&amp;VLOOKUP(E555,Table_PN_ConduitSize[],2,FALSE)&amp;VLOOKUP(F555,Table_PN_ConduitColor[],2,FALSE)&amp;IF(G555&lt;10,"0"&amp;G555,G555)&amp;VLOOKUP(H555,Table_PN_BoxMaterial[],2,FALSE)&amp;IF(I555&lt;&gt;"",VLOOKUP(I555,Table_PN_MountingKit[],2,FALSE)&amp;IF(OR(J555="Yes"),VLOOKUP(F555,Table_PN_BoxColor[],2,FALSE),"")&amp;VLOOKUP(K555,Table_PN_CircuitBreaker[],2,FALSE),""),"")</f>
        <v/>
      </c>
      <c r="N555" s="65"/>
      <c r="O555" s="65"/>
      <c r="P555" s="65"/>
      <c r="Q555" s="65"/>
      <c r="R555" s="65"/>
      <c r="S555" s="170" t="str">
        <f>IFERROR(VLOOKUP(C555,Table_DevicePN[],2,FALSE),"")</f>
        <v/>
      </c>
      <c r="T555" s="66" t="str">
        <f t="shared" si="258"/>
        <v/>
      </c>
      <c r="U555" s="80"/>
      <c r="V555" s="81" t="str">
        <f t="shared" si="259"/>
        <v/>
      </c>
      <c r="W555" s="65" t="str">
        <f t="shared" si="260"/>
        <v/>
      </c>
      <c r="X555" s="65" t="str">
        <f t="shared" si="261"/>
        <v/>
      </c>
      <c r="Y555" s="82" t="str">
        <f t="shared" si="262"/>
        <v/>
      </c>
      <c r="Z555" s="83" t="str">
        <f t="shared" si="263"/>
        <v/>
      </c>
      <c r="AA555" s="65" t="str">
        <f t="shared" si="264"/>
        <v/>
      </c>
      <c r="AB555" s="65" t="str">
        <f t="shared" si="265"/>
        <v/>
      </c>
      <c r="AC555" s="65" t="str">
        <f t="shared" si="266"/>
        <v/>
      </c>
      <c r="AD555" s="84" t="str">
        <f t="shared" si="267"/>
        <v/>
      </c>
      <c r="AE555" s="85" t="str">
        <f t="shared" si="268"/>
        <v/>
      </c>
      <c r="AF555" s="85" t="str">
        <f t="shared" si="269"/>
        <v/>
      </c>
      <c r="AG555" s="86" t="str">
        <f t="shared" si="270"/>
        <v/>
      </c>
      <c r="AH555" s="87" t="str">
        <f t="shared" si="271"/>
        <v/>
      </c>
      <c r="AI555" s="84" t="str">
        <f t="shared" si="272"/>
        <v/>
      </c>
      <c r="AJ555" s="84" t="str">
        <f t="shared" si="273"/>
        <v/>
      </c>
      <c r="AK555" s="88" t="str">
        <f t="shared" si="274"/>
        <v/>
      </c>
      <c r="AL555" s="65" t="str">
        <f t="shared" si="275"/>
        <v/>
      </c>
      <c r="AM555" s="84" t="str">
        <f t="shared" si="276"/>
        <v/>
      </c>
      <c r="AN555" s="85" t="str">
        <f t="shared" si="277"/>
        <v/>
      </c>
      <c r="AO555" s="85" t="str">
        <f t="shared" si="278"/>
        <v/>
      </c>
      <c r="AP555" s="86" t="str">
        <f t="shared" si="279"/>
        <v/>
      </c>
    </row>
    <row r="556" spans="1:42" s="76" customFormat="1" x14ac:dyDescent="0.25">
      <c r="A556" s="78">
        <f t="shared" si="254"/>
        <v>550</v>
      </c>
      <c r="B556" s="79"/>
      <c r="C556" s="79"/>
      <c r="D556" s="61"/>
      <c r="E556" s="180" t="str">
        <f>_xlfn.IFNA(HLOOKUP(TEXT(C556,"#"),Table_Conduit[#All],2,FALSE),"")</f>
        <v/>
      </c>
      <c r="F556" s="63" t="str">
        <f t="shared" si="255"/>
        <v/>
      </c>
      <c r="G556" s="61"/>
      <c r="H556" s="180" t="str">
        <f>_xlfn.IFNA(IF(HLOOKUP(TEXT(C556,"#"),Table_BoxMaterial[#All],2,FALSE)=0,"",HLOOKUP(TEXT(C556,"#"),Table_BoxMaterial[#All],2,FALSE)),"")</f>
        <v/>
      </c>
      <c r="I556" s="183" t="str">
        <f>_xlfn.IFNA(HLOOKUP(TEXT(C556,"#"),Table_MountingKits[#All],2,FALSE),"")</f>
        <v/>
      </c>
      <c r="J556" s="183" t="str">
        <f>_xlfn.IFNA(HLOOKUP(H556,Table_BoxColors[#All],2,FALSE),"")</f>
        <v/>
      </c>
      <c r="K556" s="61" t="str">
        <f t="shared" si="256"/>
        <v/>
      </c>
      <c r="L556" s="64" t="str">
        <f t="shared" si="257"/>
        <v/>
      </c>
      <c r="M556" s="185" t="str">
        <f>_xlfn.IFNA("E-"&amp;VLOOKUP(C556,Table_PN_DeviceType[],2,TRUE),"")&amp;IF(D556&lt;&gt;"",IF(D556&gt;99,D556,IF(D556&gt;9,"0"&amp;D556,"00"&amp;D556))&amp;VLOOKUP(E556,Table_PN_ConduitSize[],2,FALSE)&amp;VLOOKUP(F556,Table_PN_ConduitColor[],2,FALSE)&amp;IF(G556&lt;10,"0"&amp;G556,G556)&amp;VLOOKUP(H556,Table_PN_BoxMaterial[],2,FALSE)&amp;IF(I556&lt;&gt;"",VLOOKUP(I556,Table_PN_MountingKit[],2,FALSE)&amp;IF(OR(J556="Yes"),VLOOKUP(F556,Table_PN_BoxColor[],2,FALSE),"")&amp;VLOOKUP(K556,Table_PN_CircuitBreaker[],2,FALSE),""),"")</f>
        <v/>
      </c>
      <c r="N556" s="65"/>
      <c r="O556" s="65"/>
      <c r="P556" s="65"/>
      <c r="Q556" s="65"/>
      <c r="R556" s="65"/>
      <c r="S556" s="170" t="str">
        <f>IFERROR(VLOOKUP(C556,Table_DevicePN[],2,FALSE),"")</f>
        <v/>
      </c>
      <c r="T556" s="66" t="str">
        <f t="shared" si="258"/>
        <v/>
      </c>
      <c r="U556" s="80"/>
      <c r="V556" s="81" t="str">
        <f t="shared" si="259"/>
        <v/>
      </c>
      <c r="W556" s="65" t="str">
        <f t="shared" si="260"/>
        <v/>
      </c>
      <c r="X556" s="65" t="str">
        <f t="shared" si="261"/>
        <v/>
      </c>
      <c r="Y556" s="82" t="str">
        <f t="shared" si="262"/>
        <v/>
      </c>
      <c r="Z556" s="83" t="str">
        <f t="shared" si="263"/>
        <v/>
      </c>
      <c r="AA556" s="65" t="str">
        <f t="shared" si="264"/>
        <v/>
      </c>
      <c r="AB556" s="65" t="str">
        <f t="shared" si="265"/>
        <v/>
      </c>
      <c r="AC556" s="65" t="str">
        <f t="shared" si="266"/>
        <v/>
      </c>
      <c r="AD556" s="84" t="str">
        <f t="shared" si="267"/>
        <v/>
      </c>
      <c r="AE556" s="85" t="str">
        <f t="shared" si="268"/>
        <v/>
      </c>
      <c r="AF556" s="85" t="str">
        <f t="shared" si="269"/>
        <v/>
      </c>
      <c r="AG556" s="86" t="str">
        <f t="shared" si="270"/>
        <v/>
      </c>
      <c r="AH556" s="87" t="str">
        <f t="shared" si="271"/>
        <v/>
      </c>
      <c r="AI556" s="84" t="str">
        <f t="shared" si="272"/>
        <v/>
      </c>
      <c r="AJ556" s="84" t="str">
        <f t="shared" si="273"/>
        <v/>
      </c>
      <c r="AK556" s="88" t="str">
        <f t="shared" si="274"/>
        <v/>
      </c>
      <c r="AL556" s="65" t="str">
        <f t="shared" si="275"/>
        <v/>
      </c>
      <c r="AM556" s="84" t="str">
        <f t="shared" si="276"/>
        <v/>
      </c>
      <c r="AN556" s="85" t="str">
        <f t="shared" si="277"/>
        <v/>
      </c>
      <c r="AO556" s="85" t="str">
        <f t="shared" si="278"/>
        <v/>
      </c>
      <c r="AP556" s="86" t="str">
        <f t="shared" si="279"/>
        <v/>
      </c>
    </row>
    <row r="557" spans="1:42" s="76" customFormat="1" x14ac:dyDescent="0.25">
      <c r="A557" s="78">
        <f t="shared" si="254"/>
        <v>551</v>
      </c>
      <c r="B557" s="79"/>
      <c r="C557" s="79"/>
      <c r="D557" s="61"/>
      <c r="E557" s="180" t="str">
        <f>_xlfn.IFNA(HLOOKUP(TEXT(C557,"#"),Table_Conduit[#All],2,FALSE),"")</f>
        <v/>
      </c>
      <c r="F557" s="63" t="str">
        <f t="shared" si="255"/>
        <v/>
      </c>
      <c r="G557" s="61"/>
      <c r="H557" s="180" t="str">
        <f>_xlfn.IFNA(IF(HLOOKUP(TEXT(C557,"#"),Table_BoxMaterial[#All],2,FALSE)=0,"",HLOOKUP(TEXT(C557,"#"),Table_BoxMaterial[#All],2,FALSE)),"")</f>
        <v/>
      </c>
      <c r="I557" s="183" t="str">
        <f>_xlfn.IFNA(HLOOKUP(TEXT(C557,"#"),Table_MountingKits[#All],2,FALSE),"")</f>
        <v/>
      </c>
      <c r="J557" s="183" t="str">
        <f>_xlfn.IFNA(HLOOKUP(H557,Table_BoxColors[#All],2,FALSE),"")</f>
        <v/>
      </c>
      <c r="K557" s="61" t="str">
        <f t="shared" si="256"/>
        <v/>
      </c>
      <c r="L557" s="64" t="str">
        <f t="shared" si="257"/>
        <v/>
      </c>
      <c r="M557" s="185" t="str">
        <f>_xlfn.IFNA("E-"&amp;VLOOKUP(C557,Table_PN_DeviceType[],2,TRUE),"")&amp;IF(D557&lt;&gt;"",IF(D557&gt;99,D557,IF(D557&gt;9,"0"&amp;D557,"00"&amp;D557))&amp;VLOOKUP(E557,Table_PN_ConduitSize[],2,FALSE)&amp;VLOOKUP(F557,Table_PN_ConduitColor[],2,FALSE)&amp;IF(G557&lt;10,"0"&amp;G557,G557)&amp;VLOOKUP(H557,Table_PN_BoxMaterial[],2,FALSE)&amp;IF(I557&lt;&gt;"",VLOOKUP(I557,Table_PN_MountingKit[],2,FALSE)&amp;IF(OR(J557="Yes"),VLOOKUP(F557,Table_PN_BoxColor[],2,FALSE),"")&amp;VLOOKUP(K557,Table_PN_CircuitBreaker[],2,FALSE),""),"")</f>
        <v/>
      </c>
      <c r="N557" s="65"/>
      <c r="O557" s="65"/>
      <c r="P557" s="65"/>
      <c r="Q557" s="65"/>
      <c r="R557" s="65"/>
      <c r="S557" s="170" t="str">
        <f>IFERROR(VLOOKUP(C557,Table_DevicePN[],2,FALSE),"")</f>
        <v/>
      </c>
      <c r="T557" s="66" t="str">
        <f t="shared" si="258"/>
        <v/>
      </c>
      <c r="U557" s="80"/>
      <c r="V557" s="81" t="str">
        <f t="shared" si="259"/>
        <v/>
      </c>
      <c r="W557" s="65" t="str">
        <f t="shared" si="260"/>
        <v/>
      </c>
      <c r="X557" s="65" t="str">
        <f t="shared" si="261"/>
        <v/>
      </c>
      <c r="Y557" s="82" t="str">
        <f t="shared" si="262"/>
        <v/>
      </c>
      <c r="Z557" s="83" t="str">
        <f t="shared" si="263"/>
        <v/>
      </c>
      <c r="AA557" s="65" t="str">
        <f t="shared" si="264"/>
        <v/>
      </c>
      <c r="AB557" s="65" t="str">
        <f t="shared" si="265"/>
        <v/>
      </c>
      <c r="AC557" s="65" t="str">
        <f t="shared" si="266"/>
        <v/>
      </c>
      <c r="AD557" s="84" t="str">
        <f t="shared" si="267"/>
        <v/>
      </c>
      <c r="AE557" s="85" t="str">
        <f t="shared" si="268"/>
        <v/>
      </c>
      <c r="AF557" s="85" t="str">
        <f t="shared" si="269"/>
        <v/>
      </c>
      <c r="AG557" s="86" t="str">
        <f t="shared" si="270"/>
        <v/>
      </c>
      <c r="AH557" s="87" t="str">
        <f t="shared" si="271"/>
        <v/>
      </c>
      <c r="AI557" s="84" t="str">
        <f t="shared" si="272"/>
        <v/>
      </c>
      <c r="AJ557" s="84" t="str">
        <f t="shared" si="273"/>
        <v/>
      </c>
      <c r="AK557" s="88" t="str">
        <f t="shared" si="274"/>
        <v/>
      </c>
      <c r="AL557" s="65" t="str">
        <f t="shared" si="275"/>
        <v/>
      </c>
      <c r="AM557" s="84" t="str">
        <f t="shared" si="276"/>
        <v/>
      </c>
      <c r="AN557" s="85" t="str">
        <f t="shared" si="277"/>
        <v/>
      </c>
      <c r="AO557" s="85" t="str">
        <f t="shared" si="278"/>
        <v/>
      </c>
      <c r="AP557" s="86" t="str">
        <f t="shared" si="279"/>
        <v/>
      </c>
    </row>
    <row r="558" spans="1:42" s="76" customFormat="1" x14ac:dyDescent="0.25">
      <c r="A558" s="78">
        <f t="shared" si="254"/>
        <v>552</v>
      </c>
      <c r="B558" s="79"/>
      <c r="C558" s="79"/>
      <c r="D558" s="61"/>
      <c r="E558" s="180" t="str">
        <f>_xlfn.IFNA(HLOOKUP(TEXT(C558,"#"),Table_Conduit[#All],2,FALSE),"")</f>
        <v/>
      </c>
      <c r="F558" s="63" t="str">
        <f t="shared" si="255"/>
        <v/>
      </c>
      <c r="G558" s="61"/>
      <c r="H558" s="180" t="str">
        <f>_xlfn.IFNA(IF(HLOOKUP(TEXT(C558,"#"),Table_BoxMaterial[#All],2,FALSE)=0,"",HLOOKUP(TEXT(C558,"#"),Table_BoxMaterial[#All],2,FALSE)),"")</f>
        <v/>
      </c>
      <c r="I558" s="183" t="str">
        <f>_xlfn.IFNA(HLOOKUP(TEXT(C558,"#"),Table_MountingKits[#All],2,FALSE),"")</f>
        <v/>
      </c>
      <c r="J558" s="183" t="str">
        <f>_xlfn.IFNA(HLOOKUP(H558,Table_BoxColors[#All],2,FALSE),"")</f>
        <v/>
      </c>
      <c r="K558" s="61" t="str">
        <f t="shared" si="256"/>
        <v/>
      </c>
      <c r="L558" s="64" t="str">
        <f t="shared" si="257"/>
        <v/>
      </c>
      <c r="M558" s="185" t="str">
        <f>_xlfn.IFNA("E-"&amp;VLOOKUP(C558,Table_PN_DeviceType[],2,TRUE),"")&amp;IF(D558&lt;&gt;"",IF(D558&gt;99,D558,IF(D558&gt;9,"0"&amp;D558,"00"&amp;D558))&amp;VLOOKUP(E558,Table_PN_ConduitSize[],2,FALSE)&amp;VLOOKUP(F558,Table_PN_ConduitColor[],2,FALSE)&amp;IF(G558&lt;10,"0"&amp;G558,G558)&amp;VLOOKUP(H558,Table_PN_BoxMaterial[],2,FALSE)&amp;IF(I558&lt;&gt;"",VLOOKUP(I558,Table_PN_MountingKit[],2,FALSE)&amp;IF(OR(J558="Yes"),VLOOKUP(F558,Table_PN_BoxColor[],2,FALSE),"")&amp;VLOOKUP(K558,Table_PN_CircuitBreaker[],2,FALSE),""),"")</f>
        <v/>
      </c>
      <c r="N558" s="65"/>
      <c r="O558" s="65"/>
      <c r="P558" s="65"/>
      <c r="Q558" s="65"/>
      <c r="R558" s="65"/>
      <c r="S558" s="170" t="str">
        <f>IFERROR(VLOOKUP(C558,Table_DevicePN[],2,FALSE),"")</f>
        <v/>
      </c>
      <c r="T558" s="66" t="str">
        <f t="shared" si="258"/>
        <v/>
      </c>
      <c r="U558" s="80"/>
      <c r="V558" s="81" t="str">
        <f t="shared" si="259"/>
        <v/>
      </c>
      <c r="W558" s="65" t="str">
        <f t="shared" si="260"/>
        <v/>
      </c>
      <c r="X558" s="65" t="str">
        <f t="shared" si="261"/>
        <v/>
      </c>
      <c r="Y558" s="82" t="str">
        <f t="shared" si="262"/>
        <v/>
      </c>
      <c r="Z558" s="83" t="str">
        <f t="shared" si="263"/>
        <v/>
      </c>
      <c r="AA558" s="65" t="str">
        <f t="shared" si="264"/>
        <v/>
      </c>
      <c r="AB558" s="65" t="str">
        <f t="shared" si="265"/>
        <v/>
      </c>
      <c r="AC558" s="65" t="str">
        <f t="shared" si="266"/>
        <v/>
      </c>
      <c r="AD558" s="84" t="str">
        <f t="shared" si="267"/>
        <v/>
      </c>
      <c r="AE558" s="85" t="str">
        <f t="shared" si="268"/>
        <v/>
      </c>
      <c r="AF558" s="85" t="str">
        <f t="shared" si="269"/>
        <v/>
      </c>
      <c r="AG558" s="86" t="str">
        <f t="shared" si="270"/>
        <v/>
      </c>
      <c r="AH558" s="87" t="str">
        <f t="shared" si="271"/>
        <v/>
      </c>
      <c r="AI558" s="84" t="str">
        <f t="shared" si="272"/>
        <v/>
      </c>
      <c r="AJ558" s="84" t="str">
        <f t="shared" si="273"/>
        <v/>
      </c>
      <c r="AK558" s="88" t="str">
        <f t="shared" si="274"/>
        <v/>
      </c>
      <c r="AL558" s="65" t="str">
        <f t="shared" si="275"/>
        <v/>
      </c>
      <c r="AM558" s="84" t="str">
        <f t="shared" si="276"/>
        <v/>
      </c>
      <c r="AN558" s="85" t="str">
        <f t="shared" si="277"/>
        <v/>
      </c>
      <c r="AO558" s="85" t="str">
        <f t="shared" si="278"/>
        <v/>
      </c>
      <c r="AP558" s="86" t="str">
        <f t="shared" si="279"/>
        <v/>
      </c>
    </row>
    <row r="559" spans="1:42" s="76" customFormat="1" x14ac:dyDescent="0.25">
      <c r="A559" s="78">
        <f t="shared" si="254"/>
        <v>553</v>
      </c>
      <c r="B559" s="79"/>
      <c r="C559" s="79"/>
      <c r="D559" s="61"/>
      <c r="E559" s="180" t="str">
        <f>_xlfn.IFNA(HLOOKUP(TEXT(C559,"#"),Table_Conduit[#All],2,FALSE),"")</f>
        <v/>
      </c>
      <c r="F559" s="63" t="str">
        <f t="shared" si="255"/>
        <v/>
      </c>
      <c r="G559" s="61"/>
      <c r="H559" s="180" t="str">
        <f>_xlfn.IFNA(IF(HLOOKUP(TEXT(C559,"#"),Table_BoxMaterial[#All],2,FALSE)=0,"",HLOOKUP(TEXT(C559,"#"),Table_BoxMaterial[#All],2,FALSE)),"")</f>
        <v/>
      </c>
      <c r="I559" s="183" t="str">
        <f>_xlfn.IFNA(HLOOKUP(TEXT(C559,"#"),Table_MountingKits[#All],2,FALSE),"")</f>
        <v/>
      </c>
      <c r="J559" s="183" t="str">
        <f>_xlfn.IFNA(HLOOKUP(H559,Table_BoxColors[#All],2,FALSE),"")</f>
        <v/>
      </c>
      <c r="K559" s="61" t="str">
        <f t="shared" si="256"/>
        <v/>
      </c>
      <c r="L559" s="64" t="str">
        <f t="shared" si="257"/>
        <v/>
      </c>
      <c r="M559" s="185" t="str">
        <f>_xlfn.IFNA("E-"&amp;VLOOKUP(C559,Table_PN_DeviceType[],2,TRUE),"")&amp;IF(D559&lt;&gt;"",IF(D559&gt;99,D559,IF(D559&gt;9,"0"&amp;D559,"00"&amp;D559))&amp;VLOOKUP(E559,Table_PN_ConduitSize[],2,FALSE)&amp;VLOOKUP(F559,Table_PN_ConduitColor[],2,FALSE)&amp;IF(G559&lt;10,"0"&amp;G559,G559)&amp;VLOOKUP(H559,Table_PN_BoxMaterial[],2,FALSE)&amp;IF(I559&lt;&gt;"",VLOOKUP(I559,Table_PN_MountingKit[],2,FALSE)&amp;IF(OR(J559="Yes"),VLOOKUP(F559,Table_PN_BoxColor[],2,FALSE),"")&amp;VLOOKUP(K559,Table_PN_CircuitBreaker[],2,FALSE),""),"")</f>
        <v/>
      </c>
      <c r="N559" s="65"/>
      <c r="O559" s="65"/>
      <c r="P559" s="65"/>
      <c r="Q559" s="65"/>
      <c r="R559" s="65"/>
      <c r="S559" s="170" t="str">
        <f>IFERROR(VLOOKUP(C559,Table_DevicePN[],2,FALSE),"")</f>
        <v/>
      </c>
      <c r="T559" s="66" t="str">
        <f t="shared" si="258"/>
        <v/>
      </c>
      <c r="U559" s="80"/>
      <c r="V559" s="81" t="str">
        <f t="shared" si="259"/>
        <v/>
      </c>
      <c r="W559" s="65" t="str">
        <f t="shared" si="260"/>
        <v/>
      </c>
      <c r="X559" s="65" t="str">
        <f t="shared" si="261"/>
        <v/>
      </c>
      <c r="Y559" s="82" t="str">
        <f t="shared" si="262"/>
        <v/>
      </c>
      <c r="Z559" s="83" t="str">
        <f t="shared" si="263"/>
        <v/>
      </c>
      <c r="AA559" s="65" t="str">
        <f t="shared" si="264"/>
        <v/>
      </c>
      <c r="AB559" s="65" t="str">
        <f t="shared" si="265"/>
        <v/>
      </c>
      <c r="AC559" s="65" t="str">
        <f t="shared" si="266"/>
        <v/>
      </c>
      <c r="AD559" s="84" t="str">
        <f t="shared" si="267"/>
        <v/>
      </c>
      <c r="AE559" s="85" t="str">
        <f t="shared" si="268"/>
        <v/>
      </c>
      <c r="AF559" s="85" t="str">
        <f t="shared" si="269"/>
        <v/>
      </c>
      <c r="AG559" s="86" t="str">
        <f t="shared" si="270"/>
        <v/>
      </c>
      <c r="AH559" s="87" t="str">
        <f t="shared" si="271"/>
        <v/>
      </c>
      <c r="AI559" s="84" t="str">
        <f t="shared" si="272"/>
        <v/>
      </c>
      <c r="AJ559" s="84" t="str">
        <f t="shared" si="273"/>
        <v/>
      </c>
      <c r="AK559" s="88" t="str">
        <f t="shared" si="274"/>
        <v/>
      </c>
      <c r="AL559" s="65" t="str">
        <f t="shared" si="275"/>
        <v/>
      </c>
      <c r="AM559" s="84" t="str">
        <f t="shared" si="276"/>
        <v/>
      </c>
      <c r="AN559" s="85" t="str">
        <f t="shared" si="277"/>
        <v/>
      </c>
      <c r="AO559" s="85" t="str">
        <f t="shared" si="278"/>
        <v/>
      </c>
      <c r="AP559" s="86" t="str">
        <f t="shared" si="279"/>
        <v/>
      </c>
    </row>
    <row r="560" spans="1:42" s="76" customFormat="1" x14ac:dyDescent="0.25">
      <c r="A560" s="78">
        <f t="shared" si="254"/>
        <v>554</v>
      </c>
      <c r="B560" s="79"/>
      <c r="C560" s="79"/>
      <c r="D560" s="61"/>
      <c r="E560" s="180" t="str">
        <f>_xlfn.IFNA(HLOOKUP(TEXT(C560,"#"),Table_Conduit[#All],2,FALSE),"")</f>
        <v/>
      </c>
      <c r="F560" s="63" t="str">
        <f t="shared" si="255"/>
        <v/>
      </c>
      <c r="G560" s="61"/>
      <c r="H560" s="180" t="str">
        <f>_xlfn.IFNA(IF(HLOOKUP(TEXT(C560,"#"),Table_BoxMaterial[#All],2,FALSE)=0,"",HLOOKUP(TEXT(C560,"#"),Table_BoxMaterial[#All],2,FALSE)),"")</f>
        <v/>
      </c>
      <c r="I560" s="183" t="str">
        <f>_xlfn.IFNA(HLOOKUP(TEXT(C560,"#"),Table_MountingKits[#All],2,FALSE),"")</f>
        <v/>
      </c>
      <c r="J560" s="183" t="str">
        <f>_xlfn.IFNA(HLOOKUP(H560,Table_BoxColors[#All],2,FALSE),"")</f>
        <v/>
      </c>
      <c r="K560" s="61" t="str">
        <f t="shared" si="256"/>
        <v/>
      </c>
      <c r="L560" s="64" t="str">
        <f t="shared" si="257"/>
        <v/>
      </c>
      <c r="M560" s="185" t="str">
        <f>_xlfn.IFNA("E-"&amp;VLOOKUP(C560,Table_PN_DeviceType[],2,TRUE),"")&amp;IF(D560&lt;&gt;"",IF(D560&gt;99,D560,IF(D560&gt;9,"0"&amp;D560,"00"&amp;D560))&amp;VLOOKUP(E560,Table_PN_ConduitSize[],2,FALSE)&amp;VLOOKUP(F560,Table_PN_ConduitColor[],2,FALSE)&amp;IF(G560&lt;10,"0"&amp;G560,G560)&amp;VLOOKUP(H560,Table_PN_BoxMaterial[],2,FALSE)&amp;IF(I560&lt;&gt;"",VLOOKUP(I560,Table_PN_MountingKit[],2,FALSE)&amp;IF(OR(J560="Yes"),VLOOKUP(F560,Table_PN_BoxColor[],2,FALSE),"")&amp;VLOOKUP(K560,Table_PN_CircuitBreaker[],2,FALSE),""),"")</f>
        <v/>
      </c>
      <c r="N560" s="65"/>
      <c r="O560" s="65"/>
      <c r="P560" s="65"/>
      <c r="Q560" s="65"/>
      <c r="R560" s="65"/>
      <c r="S560" s="170" t="str">
        <f>IFERROR(VLOOKUP(C560,Table_DevicePN[],2,FALSE),"")</f>
        <v/>
      </c>
      <c r="T560" s="66" t="str">
        <f t="shared" si="258"/>
        <v/>
      </c>
      <c r="U560" s="80"/>
      <c r="V560" s="81" t="str">
        <f t="shared" si="259"/>
        <v/>
      </c>
      <c r="W560" s="65" t="str">
        <f t="shared" si="260"/>
        <v/>
      </c>
      <c r="X560" s="65" t="str">
        <f t="shared" si="261"/>
        <v/>
      </c>
      <c r="Y560" s="82" t="str">
        <f t="shared" si="262"/>
        <v/>
      </c>
      <c r="Z560" s="83" t="str">
        <f t="shared" si="263"/>
        <v/>
      </c>
      <c r="AA560" s="65" t="str">
        <f t="shared" si="264"/>
        <v/>
      </c>
      <c r="AB560" s="65" t="str">
        <f t="shared" si="265"/>
        <v/>
      </c>
      <c r="AC560" s="65" t="str">
        <f t="shared" si="266"/>
        <v/>
      </c>
      <c r="AD560" s="84" t="str">
        <f t="shared" si="267"/>
        <v/>
      </c>
      <c r="AE560" s="85" t="str">
        <f t="shared" si="268"/>
        <v/>
      </c>
      <c r="AF560" s="85" t="str">
        <f t="shared" si="269"/>
        <v/>
      </c>
      <c r="AG560" s="86" t="str">
        <f t="shared" si="270"/>
        <v/>
      </c>
      <c r="AH560" s="87" t="str">
        <f t="shared" si="271"/>
        <v/>
      </c>
      <c r="AI560" s="84" t="str">
        <f t="shared" si="272"/>
        <v/>
      </c>
      <c r="AJ560" s="84" t="str">
        <f t="shared" si="273"/>
        <v/>
      </c>
      <c r="AK560" s="88" t="str">
        <f t="shared" si="274"/>
        <v/>
      </c>
      <c r="AL560" s="65" t="str">
        <f t="shared" si="275"/>
        <v/>
      </c>
      <c r="AM560" s="84" t="str">
        <f t="shared" si="276"/>
        <v/>
      </c>
      <c r="AN560" s="85" t="str">
        <f t="shared" si="277"/>
        <v/>
      </c>
      <c r="AO560" s="85" t="str">
        <f t="shared" si="278"/>
        <v/>
      </c>
      <c r="AP560" s="86" t="str">
        <f t="shared" si="279"/>
        <v/>
      </c>
    </row>
    <row r="561" spans="1:42" s="76" customFormat="1" x14ac:dyDescent="0.25">
      <c r="A561" s="78">
        <f t="shared" si="254"/>
        <v>555</v>
      </c>
      <c r="B561" s="79"/>
      <c r="C561" s="79"/>
      <c r="D561" s="61"/>
      <c r="E561" s="180" t="str">
        <f>_xlfn.IFNA(HLOOKUP(TEXT(C561,"#"),Table_Conduit[#All],2,FALSE),"")</f>
        <v/>
      </c>
      <c r="F561" s="63" t="str">
        <f t="shared" si="255"/>
        <v/>
      </c>
      <c r="G561" s="61"/>
      <c r="H561" s="180" t="str">
        <f>_xlfn.IFNA(IF(HLOOKUP(TEXT(C561,"#"),Table_BoxMaterial[#All],2,FALSE)=0,"",HLOOKUP(TEXT(C561,"#"),Table_BoxMaterial[#All],2,FALSE)),"")</f>
        <v/>
      </c>
      <c r="I561" s="183" t="str">
        <f>_xlfn.IFNA(HLOOKUP(TEXT(C561,"#"),Table_MountingKits[#All],2,FALSE),"")</f>
        <v/>
      </c>
      <c r="J561" s="183" t="str">
        <f>_xlfn.IFNA(HLOOKUP(H561,Table_BoxColors[#All],2,FALSE),"")</f>
        <v/>
      </c>
      <c r="K561" s="61" t="str">
        <f t="shared" si="256"/>
        <v/>
      </c>
      <c r="L561" s="64" t="str">
        <f t="shared" si="257"/>
        <v/>
      </c>
      <c r="M561" s="185" t="str">
        <f>_xlfn.IFNA("E-"&amp;VLOOKUP(C561,Table_PN_DeviceType[],2,TRUE),"")&amp;IF(D561&lt;&gt;"",IF(D561&gt;99,D561,IF(D561&gt;9,"0"&amp;D561,"00"&amp;D561))&amp;VLOOKUP(E561,Table_PN_ConduitSize[],2,FALSE)&amp;VLOOKUP(F561,Table_PN_ConduitColor[],2,FALSE)&amp;IF(G561&lt;10,"0"&amp;G561,G561)&amp;VLOOKUP(H561,Table_PN_BoxMaterial[],2,FALSE)&amp;IF(I561&lt;&gt;"",VLOOKUP(I561,Table_PN_MountingKit[],2,FALSE)&amp;IF(OR(J561="Yes"),VLOOKUP(F561,Table_PN_BoxColor[],2,FALSE),"")&amp;VLOOKUP(K561,Table_PN_CircuitBreaker[],2,FALSE),""),"")</f>
        <v/>
      </c>
      <c r="N561" s="65"/>
      <c r="O561" s="65"/>
      <c r="P561" s="65"/>
      <c r="Q561" s="65"/>
      <c r="R561" s="65"/>
      <c r="S561" s="170" t="str">
        <f>IFERROR(VLOOKUP(C561,Table_DevicePN[],2,FALSE),"")</f>
        <v/>
      </c>
      <c r="T561" s="66" t="str">
        <f t="shared" si="258"/>
        <v/>
      </c>
      <c r="U561" s="80"/>
      <c r="V561" s="81" t="str">
        <f t="shared" si="259"/>
        <v/>
      </c>
      <c r="W561" s="65" t="str">
        <f t="shared" si="260"/>
        <v/>
      </c>
      <c r="X561" s="65" t="str">
        <f t="shared" si="261"/>
        <v/>
      </c>
      <c r="Y561" s="82" t="str">
        <f t="shared" si="262"/>
        <v/>
      </c>
      <c r="Z561" s="83" t="str">
        <f t="shared" si="263"/>
        <v/>
      </c>
      <c r="AA561" s="65" t="str">
        <f t="shared" si="264"/>
        <v/>
      </c>
      <c r="AB561" s="65" t="str">
        <f t="shared" si="265"/>
        <v/>
      </c>
      <c r="AC561" s="65" t="str">
        <f t="shared" si="266"/>
        <v/>
      </c>
      <c r="AD561" s="84" t="str">
        <f t="shared" si="267"/>
        <v/>
      </c>
      <c r="AE561" s="85" t="str">
        <f t="shared" si="268"/>
        <v/>
      </c>
      <c r="AF561" s="85" t="str">
        <f t="shared" si="269"/>
        <v/>
      </c>
      <c r="AG561" s="86" t="str">
        <f t="shared" si="270"/>
        <v/>
      </c>
      <c r="AH561" s="87" t="str">
        <f t="shared" si="271"/>
        <v/>
      </c>
      <c r="AI561" s="84" t="str">
        <f t="shared" si="272"/>
        <v/>
      </c>
      <c r="AJ561" s="84" t="str">
        <f t="shared" si="273"/>
        <v/>
      </c>
      <c r="AK561" s="88" t="str">
        <f t="shared" si="274"/>
        <v/>
      </c>
      <c r="AL561" s="65" t="str">
        <f t="shared" si="275"/>
        <v/>
      </c>
      <c r="AM561" s="84" t="str">
        <f t="shared" si="276"/>
        <v/>
      </c>
      <c r="AN561" s="85" t="str">
        <f t="shared" si="277"/>
        <v/>
      </c>
      <c r="AO561" s="85" t="str">
        <f t="shared" si="278"/>
        <v/>
      </c>
      <c r="AP561" s="86" t="str">
        <f t="shared" si="279"/>
        <v/>
      </c>
    </row>
    <row r="562" spans="1:42" s="76" customFormat="1" x14ac:dyDescent="0.25">
      <c r="A562" s="78">
        <f t="shared" si="254"/>
        <v>556</v>
      </c>
      <c r="B562" s="79"/>
      <c r="C562" s="79"/>
      <c r="D562" s="61"/>
      <c r="E562" s="180" t="str">
        <f>_xlfn.IFNA(HLOOKUP(TEXT(C562,"#"),Table_Conduit[#All],2,FALSE),"")</f>
        <v/>
      </c>
      <c r="F562" s="63" t="str">
        <f t="shared" si="255"/>
        <v/>
      </c>
      <c r="G562" s="61"/>
      <c r="H562" s="180" t="str">
        <f>_xlfn.IFNA(IF(HLOOKUP(TEXT(C562,"#"),Table_BoxMaterial[#All],2,FALSE)=0,"",HLOOKUP(TEXT(C562,"#"),Table_BoxMaterial[#All],2,FALSE)),"")</f>
        <v/>
      </c>
      <c r="I562" s="183" t="str">
        <f>_xlfn.IFNA(HLOOKUP(TEXT(C562,"#"),Table_MountingKits[#All],2,FALSE),"")</f>
        <v/>
      </c>
      <c r="J562" s="183" t="str">
        <f>_xlfn.IFNA(HLOOKUP(H562,Table_BoxColors[#All],2,FALSE),"")</f>
        <v/>
      </c>
      <c r="K562" s="61" t="str">
        <f t="shared" si="256"/>
        <v/>
      </c>
      <c r="L562" s="64" t="str">
        <f t="shared" si="257"/>
        <v/>
      </c>
      <c r="M562" s="185" t="str">
        <f>_xlfn.IFNA("E-"&amp;VLOOKUP(C562,Table_PN_DeviceType[],2,TRUE),"")&amp;IF(D562&lt;&gt;"",IF(D562&gt;99,D562,IF(D562&gt;9,"0"&amp;D562,"00"&amp;D562))&amp;VLOOKUP(E562,Table_PN_ConduitSize[],2,FALSE)&amp;VLOOKUP(F562,Table_PN_ConduitColor[],2,FALSE)&amp;IF(G562&lt;10,"0"&amp;G562,G562)&amp;VLOOKUP(H562,Table_PN_BoxMaterial[],2,FALSE)&amp;IF(I562&lt;&gt;"",VLOOKUP(I562,Table_PN_MountingKit[],2,FALSE)&amp;IF(OR(J562="Yes"),VLOOKUP(F562,Table_PN_BoxColor[],2,FALSE),"")&amp;VLOOKUP(K562,Table_PN_CircuitBreaker[],2,FALSE),""),"")</f>
        <v/>
      </c>
      <c r="N562" s="65"/>
      <c r="O562" s="65"/>
      <c r="P562" s="65"/>
      <c r="Q562" s="65"/>
      <c r="R562" s="65"/>
      <c r="S562" s="170" t="str">
        <f>IFERROR(VLOOKUP(C562,Table_DevicePN[],2,FALSE),"")</f>
        <v/>
      </c>
      <c r="T562" s="66" t="str">
        <f t="shared" si="258"/>
        <v/>
      </c>
      <c r="U562" s="80"/>
      <c r="V562" s="81" t="str">
        <f t="shared" si="259"/>
        <v/>
      </c>
      <c r="W562" s="65" t="str">
        <f t="shared" si="260"/>
        <v/>
      </c>
      <c r="X562" s="65" t="str">
        <f t="shared" si="261"/>
        <v/>
      </c>
      <c r="Y562" s="82" t="str">
        <f t="shared" si="262"/>
        <v/>
      </c>
      <c r="Z562" s="83" t="str">
        <f t="shared" si="263"/>
        <v/>
      </c>
      <c r="AA562" s="65" t="str">
        <f t="shared" si="264"/>
        <v/>
      </c>
      <c r="AB562" s="65" t="str">
        <f t="shared" si="265"/>
        <v/>
      </c>
      <c r="AC562" s="65" t="str">
        <f t="shared" si="266"/>
        <v/>
      </c>
      <c r="AD562" s="84" t="str">
        <f t="shared" si="267"/>
        <v/>
      </c>
      <c r="AE562" s="85" t="str">
        <f t="shared" si="268"/>
        <v/>
      </c>
      <c r="AF562" s="85" t="str">
        <f t="shared" si="269"/>
        <v/>
      </c>
      <c r="AG562" s="86" t="str">
        <f t="shared" si="270"/>
        <v/>
      </c>
      <c r="AH562" s="87" t="str">
        <f t="shared" si="271"/>
        <v/>
      </c>
      <c r="AI562" s="84" t="str">
        <f t="shared" si="272"/>
        <v/>
      </c>
      <c r="AJ562" s="84" t="str">
        <f t="shared" si="273"/>
        <v/>
      </c>
      <c r="AK562" s="88" t="str">
        <f t="shared" si="274"/>
        <v/>
      </c>
      <c r="AL562" s="65" t="str">
        <f t="shared" si="275"/>
        <v/>
      </c>
      <c r="AM562" s="84" t="str">
        <f t="shared" si="276"/>
        <v/>
      </c>
      <c r="AN562" s="85" t="str">
        <f t="shared" si="277"/>
        <v/>
      </c>
      <c r="AO562" s="85" t="str">
        <f t="shared" si="278"/>
        <v/>
      </c>
      <c r="AP562" s="86" t="str">
        <f t="shared" si="279"/>
        <v/>
      </c>
    </row>
    <row r="563" spans="1:42" s="76" customFormat="1" x14ac:dyDescent="0.25">
      <c r="A563" s="78">
        <f t="shared" si="254"/>
        <v>557</v>
      </c>
      <c r="B563" s="79"/>
      <c r="C563" s="79"/>
      <c r="D563" s="61"/>
      <c r="E563" s="180" t="str">
        <f>_xlfn.IFNA(HLOOKUP(TEXT(C563,"#"),Table_Conduit[#All],2,FALSE),"")</f>
        <v/>
      </c>
      <c r="F563" s="63" t="str">
        <f t="shared" si="255"/>
        <v/>
      </c>
      <c r="G563" s="61"/>
      <c r="H563" s="180" t="str">
        <f>_xlfn.IFNA(IF(HLOOKUP(TEXT(C563,"#"),Table_BoxMaterial[#All],2,FALSE)=0,"",HLOOKUP(TEXT(C563,"#"),Table_BoxMaterial[#All],2,FALSE)),"")</f>
        <v/>
      </c>
      <c r="I563" s="183" t="str">
        <f>_xlfn.IFNA(HLOOKUP(TEXT(C563,"#"),Table_MountingKits[#All],2,FALSE),"")</f>
        <v/>
      </c>
      <c r="J563" s="183" t="str">
        <f>_xlfn.IFNA(HLOOKUP(H563,Table_BoxColors[#All],2,FALSE),"")</f>
        <v/>
      </c>
      <c r="K563" s="61" t="str">
        <f t="shared" si="256"/>
        <v/>
      </c>
      <c r="L563" s="64" t="str">
        <f t="shared" si="257"/>
        <v/>
      </c>
      <c r="M563" s="185" t="str">
        <f>_xlfn.IFNA("E-"&amp;VLOOKUP(C563,Table_PN_DeviceType[],2,TRUE),"")&amp;IF(D563&lt;&gt;"",IF(D563&gt;99,D563,IF(D563&gt;9,"0"&amp;D563,"00"&amp;D563))&amp;VLOOKUP(E563,Table_PN_ConduitSize[],2,FALSE)&amp;VLOOKUP(F563,Table_PN_ConduitColor[],2,FALSE)&amp;IF(G563&lt;10,"0"&amp;G563,G563)&amp;VLOOKUP(H563,Table_PN_BoxMaterial[],2,FALSE)&amp;IF(I563&lt;&gt;"",VLOOKUP(I563,Table_PN_MountingKit[],2,FALSE)&amp;IF(OR(J563="Yes"),VLOOKUP(F563,Table_PN_BoxColor[],2,FALSE),"")&amp;VLOOKUP(K563,Table_PN_CircuitBreaker[],2,FALSE),""),"")</f>
        <v/>
      </c>
      <c r="N563" s="65"/>
      <c r="O563" s="65"/>
      <c r="P563" s="65"/>
      <c r="Q563" s="65"/>
      <c r="R563" s="65"/>
      <c r="S563" s="170" t="str">
        <f>IFERROR(VLOOKUP(C563,Table_DevicePN[],2,FALSE),"")</f>
        <v/>
      </c>
      <c r="T563" s="66" t="str">
        <f t="shared" si="258"/>
        <v/>
      </c>
      <c r="U563" s="80"/>
      <c r="V563" s="81" t="str">
        <f t="shared" si="259"/>
        <v/>
      </c>
      <c r="W563" s="65" t="str">
        <f t="shared" si="260"/>
        <v/>
      </c>
      <c r="X563" s="65" t="str">
        <f t="shared" si="261"/>
        <v/>
      </c>
      <c r="Y563" s="82" t="str">
        <f t="shared" si="262"/>
        <v/>
      </c>
      <c r="Z563" s="83" t="str">
        <f t="shared" si="263"/>
        <v/>
      </c>
      <c r="AA563" s="65" t="str">
        <f t="shared" si="264"/>
        <v/>
      </c>
      <c r="AB563" s="65" t="str">
        <f t="shared" si="265"/>
        <v/>
      </c>
      <c r="AC563" s="65" t="str">
        <f t="shared" si="266"/>
        <v/>
      </c>
      <c r="AD563" s="84" t="str">
        <f t="shared" si="267"/>
        <v/>
      </c>
      <c r="AE563" s="85" t="str">
        <f t="shared" si="268"/>
        <v/>
      </c>
      <c r="AF563" s="85" t="str">
        <f t="shared" si="269"/>
        <v/>
      </c>
      <c r="AG563" s="86" t="str">
        <f t="shared" si="270"/>
        <v/>
      </c>
      <c r="AH563" s="87" t="str">
        <f t="shared" si="271"/>
        <v/>
      </c>
      <c r="AI563" s="84" t="str">
        <f t="shared" si="272"/>
        <v/>
      </c>
      <c r="AJ563" s="84" t="str">
        <f t="shared" si="273"/>
        <v/>
      </c>
      <c r="AK563" s="88" t="str">
        <f t="shared" si="274"/>
        <v/>
      </c>
      <c r="AL563" s="65" t="str">
        <f t="shared" si="275"/>
        <v/>
      </c>
      <c r="AM563" s="84" t="str">
        <f t="shared" si="276"/>
        <v/>
      </c>
      <c r="AN563" s="85" t="str">
        <f t="shared" si="277"/>
        <v/>
      </c>
      <c r="AO563" s="85" t="str">
        <f t="shared" si="278"/>
        <v/>
      </c>
      <c r="AP563" s="86" t="str">
        <f t="shared" si="279"/>
        <v/>
      </c>
    </row>
    <row r="564" spans="1:42" s="76" customFormat="1" x14ac:dyDescent="0.25">
      <c r="A564" s="78">
        <f t="shared" si="254"/>
        <v>558</v>
      </c>
      <c r="B564" s="79"/>
      <c r="C564" s="79"/>
      <c r="D564" s="61"/>
      <c r="E564" s="180" t="str">
        <f>_xlfn.IFNA(HLOOKUP(TEXT(C564,"#"),Table_Conduit[#All],2,FALSE),"")</f>
        <v/>
      </c>
      <c r="F564" s="63" t="str">
        <f t="shared" si="255"/>
        <v/>
      </c>
      <c r="G564" s="61"/>
      <c r="H564" s="180" t="str">
        <f>_xlfn.IFNA(IF(HLOOKUP(TEXT(C564,"#"),Table_BoxMaterial[#All],2,FALSE)=0,"",HLOOKUP(TEXT(C564,"#"),Table_BoxMaterial[#All],2,FALSE)),"")</f>
        <v/>
      </c>
      <c r="I564" s="183" t="str">
        <f>_xlfn.IFNA(HLOOKUP(TEXT(C564,"#"),Table_MountingKits[#All],2,FALSE),"")</f>
        <v/>
      </c>
      <c r="J564" s="183" t="str">
        <f>_xlfn.IFNA(HLOOKUP(H564,Table_BoxColors[#All],2,FALSE),"")</f>
        <v/>
      </c>
      <c r="K564" s="61" t="str">
        <f t="shared" si="256"/>
        <v/>
      </c>
      <c r="L564" s="64" t="str">
        <f t="shared" si="257"/>
        <v/>
      </c>
      <c r="M564" s="185" t="str">
        <f>_xlfn.IFNA("E-"&amp;VLOOKUP(C564,Table_PN_DeviceType[],2,TRUE),"")&amp;IF(D564&lt;&gt;"",IF(D564&gt;99,D564,IF(D564&gt;9,"0"&amp;D564,"00"&amp;D564))&amp;VLOOKUP(E564,Table_PN_ConduitSize[],2,FALSE)&amp;VLOOKUP(F564,Table_PN_ConduitColor[],2,FALSE)&amp;IF(G564&lt;10,"0"&amp;G564,G564)&amp;VLOOKUP(H564,Table_PN_BoxMaterial[],2,FALSE)&amp;IF(I564&lt;&gt;"",VLOOKUP(I564,Table_PN_MountingKit[],2,FALSE)&amp;IF(OR(J564="Yes"),VLOOKUP(F564,Table_PN_BoxColor[],2,FALSE),"")&amp;VLOOKUP(K564,Table_PN_CircuitBreaker[],2,FALSE),""),"")</f>
        <v/>
      </c>
      <c r="N564" s="65"/>
      <c r="O564" s="65"/>
      <c r="P564" s="65"/>
      <c r="Q564" s="65"/>
      <c r="R564" s="65"/>
      <c r="S564" s="170" t="str">
        <f>IFERROR(VLOOKUP(C564,Table_DevicePN[],2,FALSE),"")</f>
        <v/>
      </c>
      <c r="T564" s="66" t="str">
        <f t="shared" si="258"/>
        <v/>
      </c>
      <c r="U564" s="80"/>
      <c r="V564" s="81" t="str">
        <f t="shared" si="259"/>
        <v/>
      </c>
      <c r="W564" s="65" t="str">
        <f t="shared" si="260"/>
        <v/>
      </c>
      <c r="X564" s="65" t="str">
        <f t="shared" si="261"/>
        <v/>
      </c>
      <c r="Y564" s="82" t="str">
        <f t="shared" si="262"/>
        <v/>
      </c>
      <c r="Z564" s="83" t="str">
        <f t="shared" si="263"/>
        <v/>
      </c>
      <c r="AA564" s="65" t="str">
        <f t="shared" si="264"/>
        <v/>
      </c>
      <c r="AB564" s="65" t="str">
        <f t="shared" si="265"/>
        <v/>
      </c>
      <c r="AC564" s="65" t="str">
        <f t="shared" si="266"/>
        <v/>
      </c>
      <c r="AD564" s="84" t="str">
        <f t="shared" si="267"/>
        <v/>
      </c>
      <c r="AE564" s="85" t="str">
        <f t="shared" si="268"/>
        <v/>
      </c>
      <c r="AF564" s="85" t="str">
        <f t="shared" si="269"/>
        <v/>
      </c>
      <c r="AG564" s="86" t="str">
        <f t="shared" si="270"/>
        <v/>
      </c>
      <c r="AH564" s="87" t="str">
        <f t="shared" si="271"/>
        <v/>
      </c>
      <c r="AI564" s="84" t="str">
        <f t="shared" si="272"/>
        <v/>
      </c>
      <c r="AJ564" s="84" t="str">
        <f t="shared" si="273"/>
        <v/>
      </c>
      <c r="AK564" s="88" t="str">
        <f t="shared" si="274"/>
        <v/>
      </c>
      <c r="AL564" s="65" t="str">
        <f t="shared" si="275"/>
        <v/>
      </c>
      <c r="AM564" s="84" t="str">
        <f t="shared" si="276"/>
        <v/>
      </c>
      <c r="AN564" s="85" t="str">
        <f t="shared" si="277"/>
        <v/>
      </c>
      <c r="AO564" s="85" t="str">
        <f t="shared" si="278"/>
        <v/>
      </c>
      <c r="AP564" s="86" t="str">
        <f t="shared" si="279"/>
        <v/>
      </c>
    </row>
    <row r="565" spans="1:42" s="76" customFormat="1" x14ac:dyDescent="0.25">
      <c r="A565" s="78">
        <f t="shared" si="254"/>
        <v>559</v>
      </c>
      <c r="B565" s="79"/>
      <c r="C565" s="79"/>
      <c r="D565" s="61"/>
      <c r="E565" s="180" t="str">
        <f>_xlfn.IFNA(HLOOKUP(TEXT(C565,"#"),Table_Conduit[#All],2,FALSE),"")</f>
        <v/>
      </c>
      <c r="F565" s="63" t="str">
        <f t="shared" si="255"/>
        <v/>
      </c>
      <c r="G565" s="61"/>
      <c r="H565" s="180" t="str">
        <f>_xlfn.IFNA(IF(HLOOKUP(TEXT(C565,"#"),Table_BoxMaterial[#All],2,FALSE)=0,"",HLOOKUP(TEXT(C565,"#"),Table_BoxMaterial[#All],2,FALSE)),"")</f>
        <v/>
      </c>
      <c r="I565" s="183" t="str">
        <f>_xlfn.IFNA(HLOOKUP(TEXT(C565,"#"),Table_MountingKits[#All],2,FALSE),"")</f>
        <v/>
      </c>
      <c r="J565" s="183" t="str">
        <f>_xlfn.IFNA(HLOOKUP(H565,Table_BoxColors[#All],2,FALSE),"")</f>
        <v/>
      </c>
      <c r="K565" s="61" t="str">
        <f t="shared" si="256"/>
        <v/>
      </c>
      <c r="L565" s="64" t="str">
        <f t="shared" si="257"/>
        <v/>
      </c>
      <c r="M565" s="185" t="str">
        <f>_xlfn.IFNA("E-"&amp;VLOOKUP(C565,Table_PN_DeviceType[],2,TRUE),"")&amp;IF(D565&lt;&gt;"",IF(D565&gt;99,D565,IF(D565&gt;9,"0"&amp;D565,"00"&amp;D565))&amp;VLOOKUP(E565,Table_PN_ConduitSize[],2,FALSE)&amp;VLOOKUP(F565,Table_PN_ConduitColor[],2,FALSE)&amp;IF(G565&lt;10,"0"&amp;G565,G565)&amp;VLOOKUP(H565,Table_PN_BoxMaterial[],2,FALSE)&amp;IF(I565&lt;&gt;"",VLOOKUP(I565,Table_PN_MountingKit[],2,FALSE)&amp;IF(OR(J565="Yes"),VLOOKUP(F565,Table_PN_BoxColor[],2,FALSE),"")&amp;VLOOKUP(K565,Table_PN_CircuitBreaker[],2,FALSE),""),"")</f>
        <v/>
      </c>
      <c r="N565" s="65"/>
      <c r="O565" s="65"/>
      <c r="P565" s="65"/>
      <c r="Q565" s="65"/>
      <c r="R565" s="65"/>
      <c r="S565" s="170" t="str">
        <f>IFERROR(VLOOKUP(C565,Table_DevicePN[],2,FALSE),"")</f>
        <v/>
      </c>
      <c r="T565" s="66" t="str">
        <f t="shared" si="258"/>
        <v/>
      </c>
      <c r="U565" s="80"/>
      <c r="V565" s="81" t="str">
        <f t="shared" si="259"/>
        <v/>
      </c>
      <c r="W565" s="65" t="str">
        <f t="shared" si="260"/>
        <v/>
      </c>
      <c r="X565" s="65" t="str">
        <f t="shared" si="261"/>
        <v/>
      </c>
      <c r="Y565" s="82" t="str">
        <f t="shared" si="262"/>
        <v/>
      </c>
      <c r="Z565" s="83" t="str">
        <f t="shared" si="263"/>
        <v/>
      </c>
      <c r="AA565" s="65" t="str">
        <f t="shared" si="264"/>
        <v/>
      </c>
      <c r="AB565" s="65" t="str">
        <f t="shared" si="265"/>
        <v/>
      </c>
      <c r="AC565" s="65" t="str">
        <f t="shared" si="266"/>
        <v/>
      </c>
      <c r="AD565" s="84" t="str">
        <f t="shared" si="267"/>
        <v/>
      </c>
      <c r="AE565" s="85" t="str">
        <f t="shared" si="268"/>
        <v/>
      </c>
      <c r="AF565" s="85" t="str">
        <f t="shared" si="269"/>
        <v/>
      </c>
      <c r="AG565" s="86" t="str">
        <f t="shared" si="270"/>
        <v/>
      </c>
      <c r="AH565" s="87" t="str">
        <f t="shared" si="271"/>
        <v/>
      </c>
      <c r="AI565" s="84" t="str">
        <f t="shared" si="272"/>
        <v/>
      </c>
      <c r="AJ565" s="84" t="str">
        <f t="shared" si="273"/>
        <v/>
      </c>
      <c r="AK565" s="88" t="str">
        <f t="shared" si="274"/>
        <v/>
      </c>
      <c r="AL565" s="65" t="str">
        <f t="shared" si="275"/>
        <v/>
      </c>
      <c r="AM565" s="84" t="str">
        <f t="shared" si="276"/>
        <v/>
      </c>
      <c r="AN565" s="85" t="str">
        <f t="shared" si="277"/>
        <v/>
      </c>
      <c r="AO565" s="85" t="str">
        <f t="shared" si="278"/>
        <v/>
      </c>
      <c r="AP565" s="86" t="str">
        <f t="shared" si="279"/>
        <v/>
      </c>
    </row>
    <row r="566" spans="1:42" s="76" customFormat="1" x14ac:dyDescent="0.25">
      <c r="A566" s="78">
        <f t="shared" si="254"/>
        <v>560</v>
      </c>
      <c r="B566" s="79"/>
      <c r="C566" s="79"/>
      <c r="D566" s="61"/>
      <c r="E566" s="180" t="str">
        <f>_xlfn.IFNA(HLOOKUP(TEXT(C566,"#"),Table_Conduit[#All],2,FALSE),"")</f>
        <v/>
      </c>
      <c r="F566" s="63" t="str">
        <f t="shared" si="255"/>
        <v/>
      </c>
      <c r="G566" s="61"/>
      <c r="H566" s="180" t="str">
        <f>_xlfn.IFNA(IF(HLOOKUP(TEXT(C566,"#"),Table_BoxMaterial[#All],2,FALSE)=0,"",HLOOKUP(TEXT(C566,"#"),Table_BoxMaterial[#All],2,FALSE)),"")</f>
        <v/>
      </c>
      <c r="I566" s="183" t="str">
        <f>_xlfn.IFNA(HLOOKUP(TEXT(C566,"#"),Table_MountingKits[#All],2,FALSE),"")</f>
        <v/>
      </c>
      <c r="J566" s="183" t="str">
        <f>_xlfn.IFNA(HLOOKUP(H566,Table_BoxColors[#All],2,FALSE),"")</f>
        <v/>
      </c>
      <c r="K566" s="61" t="str">
        <f t="shared" si="256"/>
        <v/>
      </c>
      <c r="L566" s="64" t="str">
        <f t="shared" si="257"/>
        <v/>
      </c>
      <c r="M566" s="185" t="str">
        <f>_xlfn.IFNA("E-"&amp;VLOOKUP(C566,Table_PN_DeviceType[],2,TRUE),"")&amp;IF(D566&lt;&gt;"",IF(D566&gt;99,D566,IF(D566&gt;9,"0"&amp;D566,"00"&amp;D566))&amp;VLOOKUP(E566,Table_PN_ConduitSize[],2,FALSE)&amp;VLOOKUP(F566,Table_PN_ConduitColor[],2,FALSE)&amp;IF(G566&lt;10,"0"&amp;G566,G566)&amp;VLOOKUP(H566,Table_PN_BoxMaterial[],2,FALSE)&amp;IF(I566&lt;&gt;"",VLOOKUP(I566,Table_PN_MountingKit[],2,FALSE)&amp;IF(OR(J566="Yes"),VLOOKUP(F566,Table_PN_BoxColor[],2,FALSE),"")&amp;VLOOKUP(K566,Table_PN_CircuitBreaker[],2,FALSE),""),"")</f>
        <v/>
      </c>
      <c r="N566" s="65"/>
      <c r="O566" s="65"/>
      <c r="P566" s="65"/>
      <c r="Q566" s="65"/>
      <c r="R566" s="65"/>
      <c r="S566" s="170" t="str">
        <f>IFERROR(VLOOKUP(C566,Table_DevicePN[],2,FALSE),"")</f>
        <v/>
      </c>
      <c r="T566" s="66" t="str">
        <f t="shared" si="258"/>
        <v/>
      </c>
      <c r="U566" s="80"/>
      <c r="V566" s="81" t="str">
        <f t="shared" si="259"/>
        <v/>
      </c>
      <c r="W566" s="65" t="str">
        <f t="shared" si="260"/>
        <v/>
      </c>
      <c r="X566" s="65" t="str">
        <f t="shared" si="261"/>
        <v/>
      </c>
      <c r="Y566" s="82" t="str">
        <f t="shared" si="262"/>
        <v/>
      </c>
      <c r="Z566" s="83" t="str">
        <f t="shared" si="263"/>
        <v/>
      </c>
      <c r="AA566" s="65" t="str">
        <f t="shared" si="264"/>
        <v/>
      </c>
      <c r="AB566" s="65" t="str">
        <f t="shared" si="265"/>
        <v/>
      </c>
      <c r="AC566" s="65" t="str">
        <f t="shared" si="266"/>
        <v/>
      </c>
      <c r="AD566" s="84" t="str">
        <f t="shared" si="267"/>
        <v/>
      </c>
      <c r="AE566" s="85" t="str">
        <f t="shared" si="268"/>
        <v/>
      </c>
      <c r="AF566" s="85" t="str">
        <f t="shared" si="269"/>
        <v/>
      </c>
      <c r="AG566" s="86" t="str">
        <f t="shared" si="270"/>
        <v/>
      </c>
      <c r="AH566" s="87" t="str">
        <f t="shared" si="271"/>
        <v/>
      </c>
      <c r="AI566" s="84" t="str">
        <f t="shared" si="272"/>
        <v/>
      </c>
      <c r="AJ566" s="84" t="str">
        <f t="shared" si="273"/>
        <v/>
      </c>
      <c r="AK566" s="88" t="str">
        <f t="shared" si="274"/>
        <v/>
      </c>
      <c r="AL566" s="65" t="str">
        <f t="shared" si="275"/>
        <v/>
      </c>
      <c r="AM566" s="84" t="str">
        <f t="shared" si="276"/>
        <v/>
      </c>
      <c r="AN566" s="85" t="str">
        <f t="shared" si="277"/>
        <v/>
      </c>
      <c r="AO566" s="85" t="str">
        <f t="shared" si="278"/>
        <v/>
      </c>
      <c r="AP566" s="86" t="str">
        <f t="shared" si="279"/>
        <v/>
      </c>
    </row>
    <row r="567" spans="1:42" s="76" customFormat="1" x14ac:dyDescent="0.25">
      <c r="A567" s="78">
        <f t="shared" si="254"/>
        <v>561</v>
      </c>
      <c r="B567" s="79"/>
      <c r="C567" s="79"/>
      <c r="D567" s="61"/>
      <c r="E567" s="180" t="str">
        <f>_xlfn.IFNA(HLOOKUP(TEXT(C567,"#"),Table_Conduit[#All],2,FALSE),"")</f>
        <v/>
      </c>
      <c r="F567" s="63" t="str">
        <f t="shared" si="255"/>
        <v/>
      </c>
      <c r="G567" s="61"/>
      <c r="H567" s="180" t="str">
        <f>_xlfn.IFNA(IF(HLOOKUP(TEXT(C567,"#"),Table_BoxMaterial[#All],2,FALSE)=0,"",HLOOKUP(TEXT(C567,"#"),Table_BoxMaterial[#All],2,FALSE)),"")</f>
        <v/>
      </c>
      <c r="I567" s="183" t="str">
        <f>_xlfn.IFNA(HLOOKUP(TEXT(C567,"#"),Table_MountingKits[#All],2,FALSE),"")</f>
        <v/>
      </c>
      <c r="J567" s="183" t="str">
        <f>_xlfn.IFNA(HLOOKUP(H567,Table_BoxColors[#All],2,FALSE),"")</f>
        <v/>
      </c>
      <c r="K567" s="61" t="str">
        <f t="shared" si="256"/>
        <v/>
      </c>
      <c r="L567" s="64" t="str">
        <f t="shared" si="257"/>
        <v/>
      </c>
      <c r="M567" s="185" t="str">
        <f>_xlfn.IFNA("E-"&amp;VLOOKUP(C567,Table_PN_DeviceType[],2,TRUE),"")&amp;IF(D567&lt;&gt;"",IF(D567&gt;99,D567,IF(D567&gt;9,"0"&amp;D567,"00"&amp;D567))&amp;VLOOKUP(E567,Table_PN_ConduitSize[],2,FALSE)&amp;VLOOKUP(F567,Table_PN_ConduitColor[],2,FALSE)&amp;IF(G567&lt;10,"0"&amp;G567,G567)&amp;VLOOKUP(H567,Table_PN_BoxMaterial[],2,FALSE)&amp;IF(I567&lt;&gt;"",VLOOKUP(I567,Table_PN_MountingKit[],2,FALSE)&amp;IF(OR(J567="Yes"),VLOOKUP(F567,Table_PN_BoxColor[],2,FALSE),"")&amp;VLOOKUP(K567,Table_PN_CircuitBreaker[],2,FALSE),""),"")</f>
        <v/>
      </c>
      <c r="N567" s="65"/>
      <c r="O567" s="65"/>
      <c r="P567" s="65"/>
      <c r="Q567" s="65"/>
      <c r="R567" s="65"/>
      <c r="S567" s="170" t="str">
        <f>IFERROR(VLOOKUP(C567,Table_DevicePN[],2,FALSE),"")</f>
        <v/>
      </c>
      <c r="T567" s="66" t="str">
        <f t="shared" si="258"/>
        <v/>
      </c>
      <c r="U567" s="80"/>
      <c r="V567" s="81" t="str">
        <f t="shared" si="259"/>
        <v/>
      </c>
      <c r="W567" s="65" t="str">
        <f t="shared" si="260"/>
        <v/>
      </c>
      <c r="X567" s="65" t="str">
        <f t="shared" si="261"/>
        <v/>
      </c>
      <c r="Y567" s="82" t="str">
        <f t="shared" si="262"/>
        <v/>
      </c>
      <c r="Z567" s="83" t="str">
        <f t="shared" si="263"/>
        <v/>
      </c>
      <c r="AA567" s="65" t="str">
        <f t="shared" si="264"/>
        <v/>
      </c>
      <c r="AB567" s="65" t="str">
        <f t="shared" si="265"/>
        <v/>
      </c>
      <c r="AC567" s="65" t="str">
        <f t="shared" si="266"/>
        <v/>
      </c>
      <c r="AD567" s="84" t="str">
        <f t="shared" si="267"/>
        <v/>
      </c>
      <c r="AE567" s="85" t="str">
        <f t="shared" si="268"/>
        <v/>
      </c>
      <c r="AF567" s="85" t="str">
        <f t="shared" si="269"/>
        <v/>
      </c>
      <c r="AG567" s="86" t="str">
        <f t="shared" si="270"/>
        <v/>
      </c>
      <c r="AH567" s="87" t="str">
        <f t="shared" si="271"/>
        <v/>
      </c>
      <c r="AI567" s="84" t="str">
        <f t="shared" si="272"/>
        <v/>
      </c>
      <c r="AJ567" s="84" t="str">
        <f t="shared" si="273"/>
        <v/>
      </c>
      <c r="AK567" s="88" t="str">
        <f t="shared" si="274"/>
        <v/>
      </c>
      <c r="AL567" s="65" t="str">
        <f t="shared" si="275"/>
        <v/>
      </c>
      <c r="AM567" s="84" t="str">
        <f t="shared" si="276"/>
        <v/>
      </c>
      <c r="AN567" s="85" t="str">
        <f t="shared" si="277"/>
        <v/>
      </c>
      <c r="AO567" s="85" t="str">
        <f t="shared" si="278"/>
        <v/>
      </c>
      <c r="AP567" s="86" t="str">
        <f t="shared" si="279"/>
        <v/>
      </c>
    </row>
    <row r="568" spans="1:42" s="76" customFormat="1" x14ac:dyDescent="0.25">
      <c r="A568" s="78">
        <f t="shared" si="254"/>
        <v>562</v>
      </c>
      <c r="B568" s="79"/>
      <c r="C568" s="79"/>
      <c r="D568" s="61"/>
      <c r="E568" s="180" t="str">
        <f>_xlfn.IFNA(HLOOKUP(TEXT(C568,"#"),Table_Conduit[#All],2,FALSE),"")</f>
        <v/>
      </c>
      <c r="F568" s="63" t="str">
        <f t="shared" si="255"/>
        <v/>
      </c>
      <c r="G568" s="61"/>
      <c r="H568" s="180" t="str">
        <f>_xlfn.IFNA(IF(HLOOKUP(TEXT(C568,"#"),Table_BoxMaterial[#All],2,FALSE)=0,"",HLOOKUP(TEXT(C568,"#"),Table_BoxMaterial[#All],2,FALSE)),"")</f>
        <v/>
      </c>
      <c r="I568" s="183" t="str">
        <f>_xlfn.IFNA(HLOOKUP(TEXT(C568,"#"),Table_MountingKits[#All],2,FALSE),"")</f>
        <v/>
      </c>
      <c r="J568" s="183" t="str">
        <f>_xlfn.IFNA(HLOOKUP(H568,Table_BoxColors[#All],2,FALSE),"")</f>
        <v/>
      </c>
      <c r="K568" s="61" t="str">
        <f t="shared" si="256"/>
        <v/>
      </c>
      <c r="L568" s="64" t="str">
        <f t="shared" si="257"/>
        <v/>
      </c>
      <c r="M568" s="185" t="str">
        <f>_xlfn.IFNA("E-"&amp;VLOOKUP(C568,Table_PN_DeviceType[],2,TRUE),"")&amp;IF(D568&lt;&gt;"",IF(D568&gt;99,D568,IF(D568&gt;9,"0"&amp;D568,"00"&amp;D568))&amp;VLOOKUP(E568,Table_PN_ConduitSize[],2,FALSE)&amp;VLOOKUP(F568,Table_PN_ConduitColor[],2,FALSE)&amp;IF(G568&lt;10,"0"&amp;G568,G568)&amp;VLOOKUP(H568,Table_PN_BoxMaterial[],2,FALSE)&amp;IF(I568&lt;&gt;"",VLOOKUP(I568,Table_PN_MountingKit[],2,FALSE)&amp;IF(OR(J568="Yes"),VLOOKUP(F568,Table_PN_BoxColor[],2,FALSE),"")&amp;VLOOKUP(K568,Table_PN_CircuitBreaker[],2,FALSE),""),"")</f>
        <v/>
      </c>
      <c r="N568" s="65"/>
      <c r="O568" s="65"/>
      <c r="P568" s="65"/>
      <c r="Q568" s="65"/>
      <c r="R568" s="65"/>
      <c r="S568" s="170" t="str">
        <f>IFERROR(VLOOKUP(C568,Table_DevicePN[],2,FALSE),"")</f>
        <v/>
      </c>
      <c r="T568" s="66" t="str">
        <f t="shared" si="258"/>
        <v/>
      </c>
      <c r="U568" s="80"/>
      <c r="V568" s="81" t="str">
        <f t="shared" si="259"/>
        <v/>
      </c>
      <c r="W568" s="65" t="str">
        <f t="shared" si="260"/>
        <v/>
      </c>
      <c r="X568" s="65" t="str">
        <f t="shared" si="261"/>
        <v/>
      </c>
      <c r="Y568" s="82" t="str">
        <f t="shared" si="262"/>
        <v/>
      </c>
      <c r="Z568" s="83" t="str">
        <f t="shared" si="263"/>
        <v/>
      </c>
      <c r="AA568" s="65" t="str">
        <f t="shared" si="264"/>
        <v/>
      </c>
      <c r="AB568" s="65" t="str">
        <f t="shared" si="265"/>
        <v/>
      </c>
      <c r="AC568" s="65" t="str">
        <f t="shared" si="266"/>
        <v/>
      </c>
      <c r="AD568" s="84" t="str">
        <f t="shared" si="267"/>
        <v/>
      </c>
      <c r="AE568" s="85" t="str">
        <f t="shared" si="268"/>
        <v/>
      </c>
      <c r="AF568" s="85" t="str">
        <f t="shared" si="269"/>
        <v/>
      </c>
      <c r="AG568" s="86" t="str">
        <f t="shared" si="270"/>
        <v/>
      </c>
      <c r="AH568" s="87" t="str">
        <f t="shared" si="271"/>
        <v/>
      </c>
      <c r="AI568" s="84" t="str">
        <f t="shared" si="272"/>
        <v/>
      </c>
      <c r="AJ568" s="84" t="str">
        <f t="shared" si="273"/>
        <v/>
      </c>
      <c r="AK568" s="88" t="str">
        <f t="shared" si="274"/>
        <v/>
      </c>
      <c r="AL568" s="65" t="str">
        <f t="shared" si="275"/>
        <v/>
      </c>
      <c r="AM568" s="84" t="str">
        <f t="shared" si="276"/>
        <v/>
      </c>
      <c r="AN568" s="85" t="str">
        <f t="shared" si="277"/>
        <v/>
      </c>
      <c r="AO568" s="85" t="str">
        <f t="shared" si="278"/>
        <v/>
      </c>
      <c r="AP568" s="86" t="str">
        <f t="shared" si="279"/>
        <v/>
      </c>
    </row>
    <row r="569" spans="1:42" s="76" customFormat="1" x14ac:dyDescent="0.25">
      <c r="A569" s="78">
        <f t="shared" si="254"/>
        <v>563</v>
      </c>
      <c r="B569" s="79"/>
      <c r="C569" s="79"/>
      <c r="D569" s="61"/>
      <c r="E569" s="180" t="str">
        <f>_xlfn.IFNA(HLOOKUP(TEXT(C569,"#"),Table_Conduit[#All],2,FALSE),"")</f>
        <v/>
      </c>
      <c r="F569" s="63" t="str">
        <f t="shared" si="255"/>
        <v/>
      </c>
      <c r="G569" s="61"/>
      <c r="H569" s="180" t="str">
        <f>_xlfn.IFNA(IF(HLOOKUP(TEXT(C569,"#"),Table_BoxMaterial[#All],2,FALSE)=0,"",HLOOKUP(TEXT(C569,"#"),Table_BoxMaterial[#All],2,FALSE)),"")</f>
        <v/>
      </c>
      <c r="I569" s="183" t="str">
        <f>_xlfn.IFNA(HLOOKUP(TEXT(C569,"#"),Table_MountingKits[#All],2,FALSE),"")</f>
        <v/>
      </c>
      <c r="J569" s="183" t="str">
        <f>_xlfn.IFNA(HLOOKUP(H569,Table_BoxColors[#All],2,FALSE),"")</f>
        <v/>
      </c>
      <c r="K569" s="61" t="str">
        <f t="shared" si="256"/>
        <v/>
      </c>
      <c r="L569" s="64" t="str">
        <f t="shared" si="257"/>
        <v/>
      </c>
      <c r="M569" s="185" t="str">
        <f>_xlfn.IFNA("E-"&amp;VLOOKUP(C569,Table_PN_DeviceType[],2,TRUE),"")&amp;IF(D569&lt;&gt;"",IF(D569&gt;99,D569,IF(D569&gt;9,"0"&amp;D569,"00"&amp;D569))&amp;VLOOKUP(E569,Table_PN_ConduitSize[],2,FALSE)&amp;VLOOKUP(F569,Table_PN_ConduitColor[],2,FALSE)&amp;IF(G569&lt;10,"0"&amp;G569,G569)&amp;VLOOKUP(H569,Table_PN_BoxMaterial[],2,FALSE)&amp;IF(I569&lt;&gt;"",VLOOKUP(I569,Table_PN_MountingKit[],2,FALSE)&amp;IF(OR(J569="Yes"),VLOOKUP(F569,Table_PN_BoxColor[],2,FALSE),"")&amp;VLOOKUP(K569,Table_PN_CircuitBreaker[],2,FALSE),""),"")</f>
        <v/>
      </c>
      <c r="N569" s="65"/>
      <c r="O569" s="65"/>
      <c r="P569" s="65"/>
      <c r="Q569" s="65"/>
      <c r="R569" s="65"/>
      <c r="S569" s="170" t="str">
        <f>IFERROR(VLOOKUP(C569,Table_DevicePN[],2,FALSE),"")</f>
        <v/>
      </c>
      <c r="T569" s="66" t="str">
        <f t="shared" si="258"/>
        <v/>
      </c>
      <c r="U569" s="80"/>
      <c r="V569" s="81" t="str">
        <f t="shared" si="259"/>
        <v/>
      </c>
      <c r="W569" s="65" t="str">
        <f t="shared" si="260"/>
        <v/>
      </c>
      <c r="X569" s="65" t="str">
        <f t="shared" si="261"/>
        <v/>
      </c>
      <c r="Y569" s="82" t="str">
        <f t="shared" si="262"/>
        <v/>
      </c>
      <c r="Z569" s="83" t="str">
        <f t="shared" si="263"/>
        <v/>
      </c>
      <c r="AA569" s="65" t="str">
        <f t="shared" si="264"/>
        <v/>
      </c>
      <c r="AB569" s="65" t="str">
        <f t="shared" si="265"/>
        <v/>
      </c>
      <c r="AC569" s="65" t="str">
        <f t="shared" si="266"/>
        <v/>
      </c>
      <c r="AD569" s="84" t="str">
        <f t="shared" si="267"/>
        <v/>
      </c>
      <c r="AE569" s="85" t="str">
        <f t="shared" si="268"/>
        <v/>
      </c>
      <c r="AF569" s="85" t="str">
        <f t="shared" si="269"/>
        <v/>
      </c>
      <c r="AG569" s="86" t="str">
        <f t="shared" si="270"/>
        <v/>
      </c>
      <c r="AH569" s="87" t="str">
        <f t="shared" si="271"/>
        <v/>
      </c>
      <c r="AI569" s="84" t="str">
        <f t="shared" si="272"/>
        <v/>
      </c>
      <c r="AJ569" s="84" t="str">
        <f t="shared" si="273"/>
        <v/>
      </c>
      <c r="AK569" s="88" t="str">
        <f t="shared" si="274"/>
        <v/>
      </c>
      <c r="AL569" s="65" t="str">
        <f t="shared" si="275"/>
        <v/>
      </c>
      <c r="AM569" s="84" t="str">
        <f t="shared" si="276"/>
        <v/>
      </c>
      <c r="AN569" s="85" t="str">
        <f t="shared" si="277"/>
        <v/>
      </c>
      <c r="AO569" s="85" t="str">
        <f t="shared" si="278"/>
        <v/>
      </c>
      <c r="AP569" s="86" t="str">
        <f t="shared" si="279"/>
        <v/>
      </c>
    </row>
    <row r="570" spans="1:42" s="76" customFormat="1" x14ac:dyDescent="0.25">
      <c r="A570" s="78">
        <f t="shared" si="254"/>
        <v>564</v>
      </c>
      <c r="B570" s="79"/>
      <c r="C570" s="79"/>
      <c r="D570" s="61"/>
      <c r="E570" s="180" t="str">
        <f>_xlfn.IFNA(HLOOKUP(TEXT(C570,"#"),Table_Conduit[#All],2,FALSE),"")</f>
        <v/>
      </c>
      <c r="F570" s="63" t="str">
        <f t="shared" si="255"/>
        <v/>
      </c>
      <c r="G570" s="61"/>
      <c r="H570" s="180" t="str">
        <f>_xlfn.IFNA(IF(HLOOKUP(TEXT(C570,"#"),Table_BoxMaterial[#All],2,FALSE)=0,"",HLOOKUP(TEXT(C570,"#"),Table_BoxMaterial[#All],2,FALSE)),"")</f>
        <v/>
      </c>
      <c r="I570" s="183" t="str">
        <f>_xlfn.IFNA(HLOOKUP(TEXT(C570,"#"),Table_MountingKits[#All],2,FALSE),"")</f>
        <v/>
      </c>
      <c r="J570" s="183" t="str">
        <f>_xlfn.IFNA(HLOOKUP(H570,Table_BoxColors[#All],2,FALSE),"")</f>
        <v/>
      </c>
      <c r="K570" s="61" t="str">
        <f t="shared" si="256"/>
        <v/>
      </c>
      <c r="L570" s="64" t="str">
        <f t="shared" si="257"/>
        <v/>
      </c>
      <c r="M570" s="185" t="str">
        <f>_xlfn.IFNA("E-"&amp;VLOOKUP(C570,Table_PN_DeviceType[],2,TRUE),"")&amp;IF(D570&lt;&gt;"",IF(D570&gt;99,D570,IF(D570&gt;9,"0"&amp;D570,"00"&amp;D570))&amp;VLOOKUP(E570,Table_PN_ConduitSize[],2,FALSE)&amp;VLOOKUP(F570,Table_PN_ConduitColor[],2,FALSE)&amp;IF(G570&lt;10,"0"&amp;G570,G570)&amp;VLOOKUP(H570,Table_PN_BoxMaterial[],2,FALSE)&amp;IF(I570&lt;&gt;"",VLOOKUP(I570,Table_PN_MountingKit[],2,FALSE)&amp;IF(OR(J570="Yes"),VLOOKUP(F570,Table_PN_BoxColor[],2,FALSE),"")&amp;VLOOKUP(K570,Table_PN_CircuitBreaker[],2,FALSE),""),"")</f>
        <v/>
      </c>
      <c r="N570" s="65"/>
      <c r="O570" s="65"/>
      <c r="P570" s="65"/>
      <c r="Q570" s="65"/>
      <c r="R570" s="65"/>
      <c r="S570" s="170" t="str">
        <f>IFERROR(VLOOKUP(C570,Table_DevicePN[],2,FALSE),"")</f>
        <v/>
      </c>
      <c r="T570" s="66" t="str">
        <f t="shared" si="258"/>
        <v/>
      </c>
      <c r="U570" s="80"/>
      <c r="V570" s="81" t="str">
        <f t="shared" si="259"/>
        <v/>
      </c>
      <c r="W570" s="65" t="str">
        <f t="shared" si="260"/>
        <v/>
      </c>
      <c r="X570" s="65" t="str">
        <f t="shared" si="261"/>
        <v/>
      </c>
      <c r="Y570" s="82" t="str">
        <f t="shared" si="262"/>
        <v/>
      </c>
      <c r="Z570" s="83" t="str">
        <f t="shared" si="263"/>
        <v/>
      </c>
      <c r="AA570" s="65" t="str">
        <f t="shared" si="264"/>
        <v/>
      </c>
      <c r="AB570" s="65" t="str">
        <f t="shared" si="265"/>
        <v/>
      </c>
      <c r="AC570" s="65" t="str">
        <f t="shared" si="266"/>
        <v/>
      </c>
      <c r="AD570" s="84" t="str">
        <f t="shared" si="267"/>
        <v/>
      </c>
      <c r="AE570" s="85" t="str">
        <f t="shared" si="268"/>
        <v/>
      </c>
      <c r="AF570" s="85" t="str">
        <f t="shared" si="269"/>
        <v/>
      </c>
      <c r="AG570" s="86" t="str">
        <f t="shared" si="270"/>
        <v/>
      </c>
      <c r="AH570" s="87" t="str">
        <f t="shared" si="271"/>
        <v/>
      </c>
      <c r="AI570" s="84" t="str">
        <f t="shared" si="272"/>
        <v/>
      </c>
      <c r="AJ570" s="84" t="str">
        <f t="shared" si="273"/>
        <v/>
      </c>
      <c r="AK570" s="88" t="str">
        <f t="shared" si="274"/>
        <v/>
      </c>
      <c r="AL570" s="65" t="str">
        <f t="shared" si="275"/>
        <v/>
      </c>
      <c r="AM570" s="84" t="str">
        <f t="shared" si="276"/>
        <v/>
      </c>
      <c r="AN570" s="85" t="str">
        <f t="shared" si="277"/>
        <v/>
      </c>
      <c r="AO570" s="85" t="str">
        <f t="shared" si="278"/>
        <v/>
      </c>
      <c r="AP570" s="86" t="str">
        <f t="shared" si="279"/>
        <v/>
      </c>
    </row>
    <row r="571" spans="1:42" s="76" customFormat="1" x14ac:dyDescent="0.25">
      <c r="A571" s="78">
        <f t="shared" si="254"/>
        <v>565</v>
      </c>
      <c r="B571" s="79"/>
      <c r="C571" s="79"/>
      <c r="D571" s="61"/>
      <c r="E571" s="180" t="str">
        <f>_xlfn.IFNA(HLOOKUP(TEXT(C571,"#"),Table_Conduit[#All],2,FALSE),"")</f>
        <v/>
      </c>
      <c r="F571" s="63" t="str">
        <f t="shared" si="255"/>
        <v/>
      </c>
      <c r="G571" s="61"/>
      <c r="H571" s="180" t="str">
        <f>_xlfn.IFNA(IF(HLOOKUP(TEXT(C571,"#"),Table_BoxMaterial[#All],2,FALSE)=0,"",HLOOKUP(TEXT(C571,"#"),Table_BoxMaterial[#All],2,FALSE)),"")</f>
        <v/>
      </c>
      <c r="I571" s="183" t="str">
        <f>_xlfn.IFNA(HLOOKUP(TEXT(C571,"#"),Table_MountingKits[#All],2,FALSE),"")</f>
        <v/>
      </c>
      <c r="J571" s="183" t="str">
        <f>_xlfn.IFNA(HLOOKUP(H571,Table_BoxColors[#All],2,FALSE),"")</f>
        <v/>
      </c>
      <c r="K571" s="61" t="str">
        <f t="shared" si="256"/>
        <v/>
      </c>
      <c r="L571" s="64" t="str">
        <f t="shared" si="257"/>
        <v/>
      </c>
      <c r="M571" s="185" t="str">
        <f>_xlfn.IFNA("E-"&amp;VLOOKUP(C571,Table_PN_DeviceType[],2,TRUE),"")&amp;IF(D571&lt;&gt;"",IF(D571&gt;99,D571,IF(D571&gt;9,"0"&amp;D571,"00"&amp;D571))&amp;VLOOKUP(E571,Table_PN_ConduitSize[],2,FALSE)&amp;VLOOKUP(F571,Table_PN_ConduitColor[],2,FALSE)&amp;IF(G571&lt;10,"0"&amp;G571,G571)&amp;VLOOKUP(H571,Table_PN_BoxMaterial[],2,FALSE)&amp;IF(I571&lt;&gt;"",VLOOKUP(I571,Table_PN_MountingKit[],2,FALSE)&amp;IF(OR(J571="Yes"),VLOOKUP(F571,Table_PN_BoxColor[],2,FALSE),"")&amp;VLOOKUP(K571,Table_PN_CircuitBreaker[],2,FALSE),""),"")</f>
        <v/>
      </c>
      <c r="N571" s="65"/>
      <c r="O571" s="65"/>
      <c r="P571" s="65"/>
      <c r="Q571" s="65"/>
      <c r="R571" s="65"/>
      <c r="S571" s="170" t="str">
        <f>IFERROR(VLOOKUP(C571,Table_DevicePN[],2,FALSE),"")</f>
        <v/>
      </c>
      <c r="T571" s="66" t="str">
        <f t="shared" si="258"/>
        <v/>
      </c>
      <c r="U571" s="80"/>
      <c r="V571" s="81" t="str">
        <f t="shared" si="259"/>
        <v/>
      </c>
      <c r="W571" s="65" t="str">
        <f t="shared" si="260"/>
        <v/>
      </c>
      <c r="X571" s="65" t="str">
        <f t="shared" si="261"/>
        <v/>
      </c>
      <c r="Y571" s="82" t="str">
        <f t="shared" si="262"/>
        <v/>
      </c>
      <c r="Z571" s="83" t="str">
        <f t="shared" si="263"/>
        <v/>
      </c>
      <c r="AA571" s="65" t="str">
        <f t="shared" si="264"/>
        <v/>
      </c>
      <c r="AB571" s="65" t="str">
        <f t="shared" si="265"/>
        <v/>
      </c>
      <c r="AC571" s="65" t="str">
        <f t="shared" si="266"/>
        <v/>
      </c>
      <c r="AD571" s="84" t="str">
        <f t="shared" si="267"/>
        <v/>
      </c>
      <c r="AE571" s="85" t="str">
        <f t="shared" si="268"/>
        <v/>
      </c>
      <c r="AF571" s="85" t="str">
        <f t="shared" si="269"/>
        <v/>
      </c>
      <c r="AG571" s="86" t="str">
        <f t="shared" si="270"/>
        <v/>
      </c>
      <c r="AH571" s="87" t="str">
        <f t="shared" si="271"/>
        <v/>
      </c>
      <c r="AI571" s="84" t="str">
        <f t="shared" si="272"/>
        <v/>
      </c>
      <c r="AJ571" s="84" t="str">
        <f t="shared" si="273"/>
        <v/>
      </c>
      <c r="AK571" s="88" t="str">
        <f t="shared" si="274"/>
        <v/>
      </c>
      <c r="AL571" s="65" t="str">
        <f t="shared" si="275"/>
        <v/>
      </c>
      <c r="AM571" s="84" t="str">
        <f t="shared" si="276"/>
        <v/>
      </c>
      <c r="AN571" s="85" t="str">
        <f t="shared" si="277"/>
        <v/>
      </c>
      <c r="AO571" s="85" t="str">
        <f t="shared" si="278"/>
        <v/>
      </c>
      <c r="AP571" s="86" t="str">
        <f t="shared" si="279"/>
        <v/>
      </c>
    </row>
    <row r="572" spans="1:42" s="76" customFormat="1" x14ac:dyDescent="0.25">
      <c r="A572" s="78">
        <f t="shared" si="254"/>
        <v>566</v>
      </c>
      <c r="B572" s="79"/>
      <c r="C572" s="79"/>
      <c r="D572" s="61"/>
      <c r="E572" s="180" t="str">
        <f>_xlfn.IFNA(HLOOKUP(TEXT(C572,"#"),Table_Conduit[#All],2,FALSE),"")</f>
        <v/>
      </c>
      <c r="F572" s="63" t="str">
        <f t="shared" si="255"/>
        <v/>
      </c>
      <c r="G572" s="61"/>
      <c r="H572" s="180" t="str">
        <f>_xlfn.IFNA(IF(HLOOKUP(TEXT(C572,"#"),Table_BoxMaterial[#All],2,FALSE)=0,"",HLOOKUP(TEXT(C572,"#"),Table_BoxMaterial[#All],2,FALSE)),"")</f>
        <v/>
      </c>
      <c r="I572" s="183" t="str">
        <f>_xlfn.IFNA(HLOOKUP(TEXT(C572,"#"),Table_MountingKits[#All],2,FALSE),"")</f>
        <v/>
      </c>
      <c r="J572" s="183" t="str">
        <f>_xlfn.IFNA(HLOOKUP(H572,Table_BoxColors[#All],2,FALSE),"")</f>
        <v/>
      </c>
      <c r="K572" s="61" t="str">
        <f t="shared" si="256"/>
        <v/>
      </c>
      <c r="L572" s="64" t="str">
        <f t="shared" si="257"/>
        <v/>
      </c>
      <c r="M572" s="185" t="str">
        <f>_xlfn.IFNA("E-"&amp;VLOOKUP(C572,Table_PN_DeviceType[],2,TRUE),"")&amp;IF(D572&lt;&gt;"",IF(D572&gt;99,D572,IF(D572&gt;9,"0"&amp;D572,"00"&amp;D572))&amp;VLOOKUP(E572,Table_PN_ConduitSize[],2,FALSE)&amp;VLOOKUP(F572,Table_PN_ConduitColor[],2,FALSE)&amp;IF(G572&lt;10,"0"&amp;G572,G572)&amp;VLOOKUP(H572,Table_PN_BoxMaterial[],2,FALSE)&amp;IF(I572&lt;&gt;"",VLOOKUP(I572,Table_PN_MountingKit[],2,FALSE)&amp;IF(OR(J572="Yes"),VLOOKUP(F572,Table_PN_BoxColor[],2,FALSE),"")&amp;VLOOKUP(K572,Table_PN_CircuitBreaker[],2,FALSE),""),"")</f>
        <v/>
      </c>
      <c r="N572" s="65"/>
      <c r="O572" s="65"/>
      <c r="P572" s="65"/>
      <c r="Q572" s="65"/>
      <c r="R572" s="65"/>
      <c r="S572" s="170" t="str">
        <f>IFERROR(VLOOKUP(C572,Table_DevicePN[],2,FALSE),"")</f>
        <v/>
      </c>
      <c r="T572" s="66" t="str">
        <f t="shared" si="258"/>
        <v/>
      </c>
      <c r="U572" s="80"/>
      <c r="V572" s="81" t="str">
        <f t="shared" si="259"/>
        <v/>
      </c>
      <c r="W572" s="65" t="str">
        <f t="shared" si="260"/>
        <v/>
      </c>
      <c r="X572" s="65" t="str">
        <f t="shared" si="261"/>
        <v/>
      </c>
      <c r="Y572" s="82" t="str">
        <f t="shared" si="262"/>
        <v/>
      </c>
      <c r="Z572" s="83" t="str">
        <f t="shared" si="263"/>
        <v/>
      </c>
      <c r="AA572" s="65" t="str">
        <f t="shared" si="264"/>
        <v/>
      </c>
      <c r="AB572" s="65" t="str">
        <f t="shared" si="265"/>
        <v/>
      </c>
      <c r="AC572" s="65" t="str">
        <f t="shared" si="266"/>
        <v/>
      </c>
      <c r="AD572" s="84" t="str">
        <f t="shared" si="267"/>
        <v/>
      </c>
      <c r="AE572" s="85" t="str">
        <f t="shared" si="268"/>
        <v/>
      </c>
      <c r="AF572" s="85" t="str">
        <f t="shared" si="269"/>
        <v/>
      </c>
      <c r="AG572" s="86" t="str">
        <f t="shared" si="270"/>
        <v/>
      </c>
      <c r="AH572" s="87" t="str">
        <f t="shared" si="271"/>
        <v/>
      </c>
      <c r="AI572" s="84" t="str">
        <f t="shared" si="272"/>
        <v/>
      </c>
      <c r="AJ572" s="84" t="str">
        <f t="shared" si="273"/>
        <v/>
      </c>
      <c r="AK572" s="88" t="str">
        <f t="shared" si="274"/>
        <v/>
      </c>
      <c r="AL572" s="65" t="str">
        <f t="shared" si="275"/>
        <v/>
      </c>
      <c r="AM572" s="84" t="str">
        <f t="shared" si="276"/>
        <v/>
      </c>
      <c r="AN572" s="85" t="str">
        <f t="shared" si="277"/>
        <v/>
      </c>
      <c r="AO572" s="85" t="str">
        <f t="shared" si="278"/>
        <v/>
      </c>
      <c r="AP572" s="86" t="str">
        <f t="shared" si="279"/>
        <v/>
      </c>
    </row>
    <row r="573" spans="1:42" s="76" customFormat="1" x14ac:dyDescent="0.25">
      <c r="A573" s="78">
        <f t="shared" si="254"/>
        <v>567</v>
      </c>
      <c r="B573" s="79"/>
      <c r="C573" s="79"/>
      <c r="D573" s="61"/>
      <c r="E573" s="180" t="str">
        <f>_xlfn.IFNA(HLOOKUP(TEXT(C573,"#"),Table_Conduit[#All],2,FALSE),"")</f>
        <v/>
      </c>
      <c r="F573" s="63" t="str">
        <f t="shared" si="255"/>
        <v/>
      </c>
      <c r="G573" s="61"/>
      <c r="H573" s="180" t="str">
        <f>_xlfn.IFNA(IF(HLOOKUP(TEXT(C573,"#"),Table_BoxMaterial[#All],2,FALSE)=0,"",HLOOKUP(TEXT(C573,"#"),Table_BoxMaterial[#All],2,FALSE)),"")</f>
        <v/>
      </c>
      <c r="I573" s="183" t="str">
        <f>_xlfn.IFNA(HLOOKUP(TEXT(C573,"#"),Table_MountingKits[#All],2,FALSE),"")</f>
        <v/>
      </c>
      <c r="J573" s="183" t="str">
        <f>_xlfn.IFNA(HLOOKUP(H573,Table_BoxColors[#All],2,FALSE),"")</f>
        <v/>
      </c>
      <c r="K573" s="61" t="str">
        <f t="shared" si="256"/>
        <v/>
      </c>
      <c r="L573" s="64" t="str">
        <f t="shared" si="257"/>
        <v/>
      </c>
      <c r="M573" s="185" t="str">
        <f>_xlfn.IFNA("E-"&amp;VLOOKUP(C573,Table_PN_DeviceType[],2,TRUE),"")&amp;IF(D573&lt;&gt;"",IF(D573&gt;99,D573,IF(D573&gt;9,"0"&amp;D573,"00"&amp;D573))&amp;VLOOKUP(E573,Table_PN_ConduitSize[],2,FALSE)&amp;VLOOKUP(F573,Table_PN_ConduitColor[],2,FALSE)&amp;IF(G573&lt;10,"0"&amp;G573,G573)&amp;VLOOKUP(H573,Table_PN_BoxMaterial[],2,FALSE)&amp;IF(I573&lt;&gt;"",VLOOKUP(I573,Table_PN_MountingKit[],2,FALSE)&amp;IF(OR(J573="Yes"),VLOOKUP(F573,Table_PN_BoxColor[],2,FALSE),"")&amp;VLOOKUP(K573,Table_PN_CircuitBreaker[],2,FALSE),""),"")</f>
        <v/>
      </c>
      <c r="N573" s="65"/>
      <c r="O573" s="65"/>
      <c r="P573" s="65"/>
      <c r="Q573" s="65"/>
      <c r="R573" s="65"/>
      <c r="S573" s="170" t="str">
        <f>IFERROR(VLOOKUP(C573,Table_DevicePN[],2,FALSE),"")</f>
        <v/>
      </c>
      <c r="T573" s="66" t="str">
        <f t="shared" si="258"/>
        <v/>
      </c>
      <c r="U573" s="80"/>
      <c r="V573" s="81" t="str">
        <f t="shared" si="259"/>
        <v/>
      </c>
      <c r="W573" s="65" t="str">
        <f t="shared" si="260"/>
        <v/>
      </c>
      <c r="X573" s="65" t="str">
        <f t="shared" si="261"/>
        <v/>
      </c>
      <c r="Y573" s="82" t="str">
        <f t="shared" si="262"/>
        <v/>
      </c>
      <c r="Z573" s="83" t="str">
        <f t="shared" si="263"/>
        <v/>
      </c>
      <c r="AA573" s="65" t="str">
        <f t="shared" si="264"/>
        <v/>
      </c>
      <c r="AB573" s="65" t="str">
        <f t="shared" si="265"/>
        <v/>
      </c>
      <c r="AC573" s="65" t="str">
        <f t="shared" si="266"/>
        <v/>
      </c>
      <c r="AD573" s="84" t="str">
        <f t="shared" si="267"/>
        <v/>
      </c>
      <c r="AE573" s="85" t="str">
        <f t="shared" si="268"/>
        <v/>
      </c>
      <c r="AF573" s="85" t="str">
        <f t="shared" si="269"/>
        <v/>
      </c>
      <c r="AG573" s="86" t="str">
        <f t="shared" si="270"/>
        <v/>
      </c>
      <c r="AH573" s="87" t="str">
        <f t="shared" si="271"/>
        <v/>
      </c>
      <c r="AI573" s="84" t="str">
        <f t="shared" si="272"/>
        <v/>
      </c>
      <c r="AJ573" s="84" t="str">
        <f t="shared" si="273"/>
        <v/>
      </c>
      <c r="AK573" s="88" t="str">
        <f t="shared" si="274"/>
        <v/>
      </c>
      <c r="AL573" s="65" t="str">
        <f t="shared" si="275"/>
        <v/>
      </c>
      <c r="AM573" s="84" t="str">
        <f t="shared" si="276"/>
        <v/>
      </c>
      <c r="AN573" s="85" t="str">
        <f t="shared" si="277"/>
        <v/>
      </c>
      <c r="AO573" s="85" t="str">
        <f t="shared" si="278"/>
        <v/>
      </c>
      <c r="AP573" s="86" t="str">
        <f t="shared" si="279"/>
        <v/>
      </c>
    </row>
    <row r="574" spans="1:42" s="76" customFormat="1" x14ac:dyDescent="0.25">
      <c r="A574" s="78">
        <f t="shared" si="254"/>
        <v>568</v>
      </c>
      <c r="B574" s="79"/>
      <c r="C574" s="79"/>
      <c r="D574" s="61"/>
      <c r="E574" s="180" t="str">
        <f>_xlfn.IFNA(HLOOKUP(TEXT(C574,"#"),Table_Conduit[#All],2,FALSE),"")</f>
        <v/>
      </c>
      <c r="F574" s="63" t="str">
        <f t="shared" si="255"/>
        <v/>
      </c>
      <c r="G574" s="61"/>
      <c r="H574" s="180" t="str">
        <f>_xlfn.IFNA(IF(HLOOKUP(TEXT(C574,"#"),Table_BoxMaterial[#All],2,FALSE)=0,"",HLOOKUP(TEXT(C574,"#"),Table_BoxMaterial[#All],2,FALSE)),"")</f>
        <v/>
      </c>
      <c r="I574" s="183" t="str">
        <f>_xlfn.IFNA(HLOOKUP(TEXT(C574,"#"),Table_MountingKits[#All],2,FALSE),"")</f>
        <v/>
      </c>
      <c r="J574" s="183" t="str">
        <f>_xlfn.IFNA(HLOOKUP(H574,Table_BoxColors[#All],2,FALSE),"")</f>
        <v/>
      </c>
      <c r="K574" s="61" t="str">
        <f t="shared" si="256"/>
        <v/>
      </c>
      <c r="L574" s="64" t="str">
        <f t="shared" si="257"/>
        <v/>
      </c>
      <c r="M574" s="185" t="str">
        <f>_xlfn.IFNA("E-"&amp;VLOOKUP(C574,Table_PN_DeviceType[],2,TRUE),"")&amp;IF(D574&lt;&gt;"",IF(D574&gt;99,D574,IF(D574&gt;9,"0"&amp;D574,"00"&amp;D574))&amp;VLOOKUP(E574,Table_PN_ConduitSize[],2,FALSE)&amp;VLOOKUP(F574,Table_PN_ConduitColor[],2,FALSE)&amp;IF(G574&lt;10,"0"&amp;G574,G574)&amp;VLOOKUP(H574,Table_PN_BoxMaterial[],2,FALSE)&amp;IF(I574&lt;&gt;"",VLOOKUP(I574,Table_PN_MountingKit[],2,FALSE)&amp;IF(OR(J574="Yes"),VLOOKUP(F574,Table_PN_BoxColor[],2,FALSE),"")&amp;VLOOKUP(K574,Table_PN_CircuitBreaker[],2,FALSE),""),"")</f>
        <v/>
      </c>
      <c r="N574" s="65"/>
      <c r="O574" s="65"/>
      <c r="P574" s="65"/>
      <c r="Q574" s="65"/>
      <c r="R574" s="65"/>
      <c r="S574" s="170" t="str">
        <f>IFERROR(VLOOKUP(C574,Table_DevicePN[],2,FALSE),"")</f>
        <v/>
      </c>
      <c r="T574" s="66" t="str">
        <f t="shared" si="258"/>
        <v/>
      </c>
      <c r="U574" s="80"/>
      <c r="V574" s="81" t="str">
        <f t="shared" si="259"/>
        <v/>
      </c>
      <c r="W574" s="65" t="str">
        <f t="shared" si="260"/>
        <v/>
      </c>
      <c r="X574" s="65" t="str">
        <f t="shared" si="261"/>
        <v/>
      </c>
      <c r="Y574" s="82" t="str">
        <f t="shared" si="262"/>
        <v/>
      </c>
      <c r="Z574" s="83" t="str">
        <f t="shared" si="263"/>
        <v/>
      </c>
      <c r="AA574" s="65" t="str">
        <f t="shared" si="264"/>
        <v/>
      </c>
      <c r="AB574" s="65" t="str">
        <f t="shared" si="265"/>
        <v/>
      </c>
      <c r="AC574" s="65" t="str">
        <f t="shared" si="266"/>
        <v/>
      </c>
      <c r="AD574" s="84" t="str">
        <f t="shared" si="267"/>
        <v/>
      </c>
      <c r="AE574" s="85" t="str">
        <f t="shared" si="268"/>
        <v/>
      </c>
      <c r="AF574" s="85" t="str">
        <f t="shared" si="269"/>
        <v/>
      </c>
      <c r="AG574" s="86" t="str">
        <f t="shared" si="270"/>
        <v/>
      </c>
      <c r="AH574" s="87" t="str">
        <f t="shared" si="271"/>
        <v/>
      </c>
      <c r="AI574" s="84" t="str">
        <f t="shared" si="272"/>
        <v/>
      </c>
      <c r="AJ574" s="84" t="str">
        <f t="shared" si="273"/>
        <v/>
      </c>
      <c r="AK574" s="88" t="str">
        <f t="shared" si="274"/>
        <v/>
      </c>
      <c r="AL574" s="65" t="str">
        <f t="shared" si="275"/>
        <v/>
      </c>
      <c r="AM574" s="84" t="str">
        <f t="shared" si="276"/>
        <v/>
      </c>
      <c r="AN574" s="85" t="str">
        <f t="shared" si="277"/>
        <v/>
      </c>
      <c r="AO574" s="85" t="str">
        <f t="shared" si="278"/>
        <v/>
      </c>
      <c r="AP574" s="86" t="str">
        <f t="shared" si="279"/>
        <v/>
      </c>
    </row>
    <row r="575" spans="1:42" s="76" customFormat="1" x14ac:dyDescent="0.25">
      <c r="A575" s="78">
        <f t="shared" si="254"/>
        <v>569</v>
      </c>
      <c r="B575" s="79"/>
      <c r="C575" s="79"/>
      <c r="D575" s="61"/>
      <c r="E575" s="180" t="str">
        <f>_xlfn.IFNA(HLOOKUP(TEXT(C575,"#"),Table_Conduit[#All],2,FALSE),"")</f>
        <v/>
      </c>
      <c r="F575" s="63" t="str">
        <f t="shared" si="255"/>
        <v/>
      </c>
      <c r="G575" s="61"/>
      <c r="H575" s="180" t="str">
        <f>_xlfn.IFNA(IF(HLOOKUP(TEXT(C575,"#"),Table_BoxMaterial[#All],2,FALSE)=0,"",HLOOKUP(TEXT(C575,"#"),Table_BoxMaterial[#All],2,FALSE)),"")</f>
        <v/>
      </c>
      <c r="I575" s="183" t="str">
        <f>_xlfn.IFNA(HLOOKUP(TEXT(C575,"#"),Table_MountingKits[#All],2,FALSE),"")</f>
        <v/>
      </c>
      <c r="J575" s="183" t="str">
        <f>_xlfn.IFNA(HLOOKUP(H575,Table_BoxColors[#All],2,FALSE),"")</f>
        <v/>
      </c>
      <c r="K575" s="61" t="str">
        <f t="shared" si="256"/>
        <v/>
      </c>
      <c r="L575" s="64" t="str">
        <f t="shared" si="257"/>
        <v/>
      </c>
      <c r="M575" s="185" t="str">
        <f>_xlfn.IFNA("E-"&amp;VLOOKUP(C575,Table_PN_DeviceType[],2,TRUE),"")&amp;IF(D575&lt;&gt;"",IF(D575&gt;99,D575,IF(D575&gt;9,"0"&amp;D575,"00"&amp;D575))&amp;VLOOKUP(E575,Table_PN_ConduitSize[],2,FALSE)&amp;VLOOKUP(F575,Table_PN_ConduitColor[],2,FALSE)&amp;IF(G575&lt;10,"0"&amp;G575,G575)&amp;VLOOKUP(H575,Table_PN_BoxMaterial[],2,FALSE)&amp;IF(I575&lt;&gt;"",VLOOKUP(I575,Table_PN_MountingKit[],2,FALSE)&amp;IF(OR(J575="Yes"),VLOOKUP(F575,Table_PN_BoxColor[],2,FALSE),"")&amp;VLOOKUP(K575,Table_PN_CircuitBreaker[],2,FALSE),""),"")</f>
        <v/>
      </c>
      <c r="N575" s="65"/>
      <c r="O575" s="65"/>
      <c r="P575" s="65"/>
      <c r="Q575" s="65"/>
      <c r="R575" s="65"/>
      <c r="S575" s="170" t="str">
        <f>IFERROR(VLOOKUP(C575,Table_DevicePN[],2,FALSE),"")</f>
        <v/>
      </c>
      <c r="T575" s="66" t="str">
        <f t="shared" si="258"/>
        <v/>
      </c>
      <c r="U575" s="80"/>
      <c r="V575" s="81" t="str">
        <f t="shared" si="259"/>
        <v/>
      </c>
      <c r="W575" s="65" t="str">
        <f t="shared" si="260"/>
        <v/>
      </c>
      <c r="X575" s="65" t="str">
        <f t="shared" si="261"/>
        <v/>
      </c>
      <c r="Y575" s="82" t="str">
        <f t="shared" si="262"/>
        <v/>
      </c>
      <c r="Z575" s="83" t="str">
        <f t="shared" si="263"/>
        <v/>
      </c>
      <c r="AA575" s="65" t="str">
        <f t="shared" si="264"/>
        <v/>
      </c>
      <c r="AB575" s="65" t="str">
        <f t="shared" si="265"/>
        <v/>
      </c>
      <c r="AC575" s="65" t="str">
        <f t="shared" si="266"/>
        <v/>
      </c>
      <c r="AD575" s="84" t="str">
        <f t="shared" si="267"/>
        <v/>
      </c>
      <c r="AE575" s="85" t="str">
        <f t="shared" si="268"/>
        <v/>
      </c>
      <c r="AF575" s="85" t="str">
        <f t="shared" si="269"/>
        <v/>
      </c>
      <c r="AG575" s="86" t="str">
        <f t="shared" si="270"/>
        <v/>
      </c>
      <c r="AH575" s="87" t="str">
        <f t="shared" si="271"/>
        <v/>
      </c>
      <c r="AI575" s="84" t="str">
        <f t="shared" si="272"/>
        <v/>
      </c>
      <c r="AJ575" s="84" t="str">
        <f t="shared" si="273"/>
        <v/>
      </c>
      <c r="AK575" s="88" t="str">
        <f t="shared" si="274"/>
        <v/>
      </c>
      <c r="AL575" s="65" t="str">
        <f t="shared" si="275"/>
        <v/>
      </c>
      <c r="AM575" s="84" t="str">
        <f t="shared" si="276"/>
        <v/>
      </c>
      <c r="AN575" s="85" t="str">
        <f t="shared" si="277"/>
        <v/>
      </c>
      <c r="AO575" s="85" t="str">
        <f t="shared" si="278"/>
        <v/>
      </c>
      <c r="AP575" s="86" t="str">
        <f t="shared" si="279"/>
        <v/>
      </c>
    </row>
    <row r="576" spans="1:42" s="76" customFormat="1" x14ac:dyDescent="0.25">
      <c r="A576" s="78">
        <f t="shared" si="254"/>
        <v>570</v>
      </c>
      <c r="B576" s="79"/>
      <c r="C576" s="79"/>
      <c r="D576" s="61"/>
      <c r="E576" s="180" t="str">
        <f>_xlfn.IFNA(HLOOKUP(TEXT(C576,"#"),Table_Conduit[#All],2,FALSE),"")</f>
        <v/>
      </c>
      <c r="F576" s="63" t="str">
        <f t="shared" si="255"/>
        <v/>
      </c>
      <c r="G576" s="61"/>
      <c r="H576" s="180" t="str">
        <f>_xlfn.IFNA(IF(HLOOKUP(TEXT(C576,"#"),Table_BoxMaterial[#All],2,FALSE)=0,"",HLOOKUP(TEXT(C576,"#"),Table_BoxMaterial[#All],2,FALSE)),"")</f>
        <v/>
      </c>
      <c r="I576" s="183" t="str">
        <f>_xlfn.IFNA(HLOOKUP(TEXT(C576,"#"),Table_MountingKits[#All],2,FALSE),"")</f>
        <v/>
      </c>
      <c r="J576" s="183" t="str">
        <f>_xlfn.IFNA(HLOOKUP(H576,Table_BoxColors[#All],2,FALSE),"")</f>
        <v/>
      </c>
      <c r="K576" s="61" t="str">
        <f t="shared" si="256"/>
        <v/>
      </c>
      <c r="L576" s="64" t="str">
        <f t="shared" si="257"/>
        <v/>
      </c>
      <c r="M576" s="185" t="str">
        <f>_xlfn.IFNA("E-"&amp;VLOOKUP(C576,Table_PN_DeviceType[],2,TRUE),"")&amp;IF(D576&lt;&gt;"",IF(D576&gt;99,D576,IF(D576&gt;9,"0"&amp;D576,"00"&amp;D576))&amp;VLOOKUP(E576,Table_PN_ConduitSize[],2,FALSE)&amp;VLOOKUP(F576,Table_PN_ConduitColor[],2,FALSE)&amp;IF(G576&lt;10,"0"&amp;G576,G576)&amp;VLOOKUP(H576,Table_PN_BoxMaterial[],2,FALSE)&amp;IF(I576&lt;&gt;"",VLOOKUP(I576,Table_PN_MountingKit[],2,FALSE)&amp;IF(OR(J576="Yes"),VLOOKUP(F576,Table_PN_BoxColor[],2,FALSE),"")&amp;VLOOKUP(K576,Table_PN_CircuitBreaker[],2,FALSE),""),"")</f>
        <v/>
      </c>
      <c r="N576" s="65"/>
      <c r="O576" s="65"/>
      <c r="P576" s="65"/>
      <c r="Q576" s="65"/>
      <c r="R576" s="65"/>
      <c r="S576" s="170" t="str">
        <f>IFERROR(VLOOKUP(C576,Table_DevicePN[],2,FALSE),"")</f>
        <v/>
      </c>
      <c r="T576" s="66" t="str">
        <f t="shared" si="258"/>
        <v/>
      </c>
      <c r="U576" s="80"/>
      <c r="V576" s="81" t="str">
        <f t="shared" si="259"/>
        <v/>
      </c>
      <c r="W576" s="65" t="str">
        <f t="shared" si="260"/>
        <v/>
      </c>
      <c r="X576" s="65" t="str">
        <f t="shared" si="261"/>
        <v/>
      </c>
      <c r="Y576" s="82" t="str">
        <f t="shared" si="262"/>
        <v/>
      </c>
      <c r="Z576" s="83" t="str">
        <f t="shared" si="263"/>
        <v/>
      </c>
      <c r="AA576" s="65" t="str">
        <f t="shared" si="264"/>
        <v/>
      </c>
      <c r="AB576" s="65" t="str">
        <f t="shared" si="265"/>
        <v/>
      </c>
      <c r="AC576" s="65" t="str">
        <f t="shared" si="266"/>
        <v/>
      </c>
      <c r="AD576" s="84" t="str">
        <f t="shared" si="267"/>
        <v/>
      </c>
      <c r="AE576" s="85" t="str">
        <f t="shared" si="268"/>
        <v/>
      </c>
      <c r="AF576" s="85" t="str">
        <f t="shared" si="269"/>
        <v/>
      </c>
      <c r="AG576" s="86" t="str">
        <f t="shared" si="270"/>
        <v/>
      </c>
      <c r="AH576" s="87" t="str">
        <f t="shared" si="271"/>
        <v/>
      </c>
      <c r="AI576" s="84" t="str">
        <f t="shared" si="272"/>
        <v/>
      </c>
      <c r="AJ576" s="84" t="str">
        <f t="shared" si="273"/>
        <v/>
      </c>
      <c r="AK576" s="88" t="str">
        <f t="shared" si="274"/>
        <v/>
      </c>
      <c r="AL576" s="65" t="str">
        <f t="shared" si="275"/>
        <v/>
      </c>
      <c r="AM576" s="84" t="str">
        <f t="shared" si="276"/>
        <v/>
      </c>
      <c r="AN576" s="85" t="str">
        <f t="shared" si="277"/>
        <v/>
      </c>
      <c r="AO576" s="85" t="str">
        <f t="shared" si="278"/>
        <v/>
      </c>
      <c r="AP576" s="86" t="str">
        <f t="shared" si="279"/>
        <v/>
      </c>
    </row>
    <row r="577" spans="1:42" s="76" customFormat="1" x14ac:dyDescent="0.25">
      <c r="A577" s="78">
        <f t="shared" si="254"/>
        <v>571</v>
      </c>
      <c r="B577" s="79"/>
      <c r="C577" s="79"/>
      <c r="D577" s="61"/>
      <c r="E577" s="180" t="str">
        <f>_xlfn.IFNA(HLOOKUP(TEXT(C577,"#"),Table_Conduit[#All],2,FALSE),"")</f>
        <v/>
      </c>
      <c r="F577" s="63" t="str">
        <f t="shared" si="255"/>
        <v/>
      </c>
      <c r="G577" s="61"/>
      <c r="H577" s="180" t="str">
        <f>_xlfn.IFNA(IF(HLOOKUP(TEXT(C577,"#"),Table_BoxMaterial[#All],2,FALSE)=0,"",HLOOKUP(TEXT(C577,"#"),Table_BoxMaterial[#All],2,FALSE)),"")</f>
        <v/>
      </c>
      <c r="I577" s="183" t="str">
        <f>_xlfn.IFNA(HLOOKUP(TEXT(C577,"#"),Table_MountingKits[#All],2,FALSE),"")</f>
        <v/>
      </c>
      <c r="J577" s="183" t="str">
        <f>_xlfn.IFNA(HLOOKUP(H577,Table_BoxColors[#All],2,FALSE),"")</f>
        <v/>
      </c>
      <c r="K577" s="61" t="str">
        <f t="shared" si="256"/>
        <v/>
      </c>
      <c r="L577" s="64" t="str">
        <f t="shared" si="257"/>
        <v/>
      </c>
      <c r="M577" s="185" t="str">
        <f>_xlfn.IFNA("E-"&amp;VLOOKUP(C577,Table_PN_DeviceType[],2,TRUE),"")&amp;IF(D577&lt;&gt;"",IF(D577&gt;99,D577,IF(D577&gt;9,"0"&amp;D577,"00"&amp;D577))&amp;VLOOKUP(E577,Table_PN_ConduitSize[],2,FALSE)&amp;VLOOKUP(F577,Table_PN_ConduitColor[],2,FALSE)&amp;IF(G577&lt;10,"0"&amp;G577,G577)&amp;VLOOKUP(H577,Table_PN_BoxMaterial[],2,FALSE)&amp;IF(I577&lt;&gt;"",VLOOKUP(I577,Table_PN_MountingKit[],2,FALSE)&amp;IF(OR(J577="Yes"),VLOOKUP(F577,Table_PN_BoxColor[],2,FALSE),"")&amp;VLOOKUP(K577,Table_PN_CircuitBreaker[],2,FALSE),""),"")</f>
        <v/>
      </c>
      <c r="N577" s="65"/>
      <c r="O577" s="65"/>
      <c r="P577" s="65"/>
      <c r="Q577" s="65"/>
      <c r="R577" s="65"/>
      <c r="S577" s="170" t="str">
        <f>IFERROR(VLOOKUP(C577,Table_DevicePN[],2,FALSE),"")</f>
        <v/>
      </c>
      <c r="T577" s="66" t="str">
        <f t="shared" si="258"/>
        <v/>
      </c>
      <c r="U577" s="80"/>
      <c r="V577" s="81" t="str">
        <f t="shared" si="259"/>
        <v/>
      </c>
      <c r="W577" s="65" t="str">
        <f t="shared" si="260"/>
        <v/>
      </c>
      <c r="X577" s="65" t="str">
        <f t="shared" si="261"/>
        <v/>
      </c>
      <c r="Y577" s="82" t="str">
        <f t="shared" si="262"/>
        <v/>
      </c>
      <c r="Z577" s="83" t="str">
        <f t="shared" si="263"/>
        <v/>
      </c>
      <c r="AA577" s="65" t="str">
        <f t="shared" si="264"/>
        <v/>
      </c>
      <c r="AB577" s="65" t="str">
        <f t="shared" si="265"/>
        <v/>
      </c>
      <c r="AC577" s="65" t="str">
        <f t="shared" si="266"/>
        <v/>
      </c>
      <c r="AD577" s="84" t="str">
        <f t="shared" si="267"/>
        <v/>
      </c>
      <c r="AE577" s="85" t="str">
        <f t="shared" si="268"/>
        <v/>
      </c>
      <c r="AF577" s="85" t="str">
        <f t="shared" si="269"/>
        <v/>
      </c>
      <c r="AG577" s="86" t="str">
        <f t="shared" si="270"/>
        <v/>
      </c>
      <c r="AH577" s="87" t="str">
        <f t="shared" si="271"/>
        <v/>
      </c>
      <c r="AI577" s="84" t="str">
        <f t="shared" si="272"/>
        <v/>
      </c>
      <c r="AJ577" s="84" t="str">
        <f t="shared" si="273"/>
        <v/>
      </c>
      <c r="AK577" s="88" t="str">
        <f t="shared" si="274"/>
        <v/>
      </c>
      <c r="AL577" s="65" t="str">
        <f t="shared" si="275"/>
        <v/>
      </c>
      <c r="AM577" s="84" t="str">
        <f t="shared" si="276"/>
        <v/>
      </c>
      <c r="AN577" s="85" t="str">
        <f t="shared" si="277"/>
        <v/>
      </c>
      <c r="AO577" s="85" t="str">
        <f t="shared" si="278"/>
        <v/>
      </c>
      <c r="AP577" s="86" t="str">
        <f t="shared" si="279"/>
        <v/>
      </c>
    </row>
    <row r="578" spans="1:42" s="76" customFormat="1" x14ac:dyDescent="0.25">
      <c r="A578" s="78">
        <f t="shared" si="254"/>
        <v>572</v>
      </c>
      <c r="B578" s="79"/>
      <c r="C578" s="79"/>
      <c r="D578" s="61"/>
      <c r="E578" s="180" t="str">
        <f>_xlfn.IFNA(HLOOKUP(TEXT(C578,"#"),Table_Conduit[#All],2,FALSE),"")</f>
        <v/>
      </c>
      <c r="F578" s="63" t="str">
        <f t="shared" si="255"/>
        <v/>
      </c>
      <c r="G578" s="61"/>
      <c r="H578" s="180" t="str">
        <f>_xlfn.IFNA(IF(HLOOKUP(TEXT(C578,"#"),Table_BoxMaterial[#All],2,FALSE)=0,"",HLOOKUP(TEXT(C578,"#"),Table_BoxMaterial[#All],2,FALSE)),"")</f>
        <v/>
      </c>
      <c r="I578" s="183" t="str">
        <f>_xlfn.IFNA(HLOOKUP(TEXT(C578,"#"),Table_MountingKits[#All],2,FALSE),"")</f>
        <v/>
      </c>
      <c r="J578" s="183" t="str">
        <f>_xlfn.IFNA(HLOOKUP(H578,Table_BoxColors[#All],2,FALSE),"")</f>
        <v/>
      </c>
      <c r="K578" s="61" t="str">
        <f t="shared" si="256"/>
        <v/>
      </c>
      <c r="L578" s="64" t="str">
        <f t="shared" si="257"/>
        <v/>
      </c>
      <c r="M578" s="185" t="str">
        <f>_xlfn.IFNA("E-"&amp;VLOOKUP(C578,Table_PN_DeviceType[],2,TRUE),"")&amp;IF(D578&lt;&gt;"",IF(D578&gt;99,D578,IF(D578&gt;9,"0"&amp;D578,"00"&amp;D578))&amp;VLOOKUP(E578,Table_PN_ConduitSize[],2,FALSE)&amp;VLOOKUP(F578,Table_PN_ConduitColor[],2,FALSE)&amp;IF(G578&lt;10,"0"&amp;G578,G578)&amp;VLOOKUP(H578,Table_PN_BoxMaterial[],2,FALSE)&amp;IF(I578&lt;&gt;"",VLOOKUP(I578,Table_PN_MountingKit[],2,FALSE)&amp;IF(OR(J578="Yes"),VLOOKUP(F578,Table_PN_BoxColor[],2,FALSE),"")&amp;VLOOKUP(K578,Table_PN_CircuitBreaker[],2,FALSE),""),"")</f>
        <v/>
      </c>
      <c r="N578" s="65"/>
      <c r="O578" s="65"/>
      <c r="P578" s="65"/>
      <c r="Q578" s="65"/>
      <c r="R578" s="65"/>
      <c r="S578" s="170" t="str">
        <f>IFERROR(VLOOKUP(C578,Table_DevicePN[],2,FALSE),"")</f>
        <v/>
      </c>
      <c r="T578" s="66" t="str">
        <f t="shared" si="258"/>
        <v/>
      </c>
      <c r="U578" s="80"/>
      <c r="V578" s="81" t="str">
        <f t="shared" si="259"/>
        <v/>
      </c>
      <c r="W578" s="65" t="str">
        <f t="shared" si="260"/>
        <v/>
      </c>
      <c r="X578" s="65" t="str">
        <f t="shared" si="261"/>
        <v/>
      </c>
      <c r="Y578" s="82" t="str">
        <f t="shared" si="262"/>
        <v/>
      </c>
      <c r="Z578" s="83" t="str">
        <f t="shared" si="263"/>
        <v/>
      </c>
      <c r="AA578" s="65" t="str">
        <f t="shared" si="264"/>
        <v/>
      </c>
      <c r="AB578" s="65" t="str">
        <f t="shared" si="265"/>
        <v/>
      </c>
      <c r="AC578" s="65" t="str">
        <f t="shared" si="266"/>
        <v/>
      </c>
      <c r="AD578" s="84" t="str">
        <f t="shared" si="267"/>
        <v/>
      </c>
      <c r="AE578" s="85" t="str">
        <f t="shared" si="268"/>
        <v/>
      </c>
      <c r="AF578" s="85" t="str">
        <f t="shared" si="269"/>
        <v/>
      </c>
      <c r="AG578" s="86" t="str">
        <f t="shared" si="270"/>
        <v/>
      </c>
      <c r="AH578" s="87" t="str">
        <f t="shared" si="271"/>
        <v/>
      </c>
      <c r="AI578" s="84" t="str">
        <f t="shared" si="272"/>
        <v/>
      </c>
      <c r="AJ578" s="84" t="str">
        <f t="shared" si="273"/>
        <v/>
      </c>
      <c r="AK578" s="88" t="str">
        <f t="shared" si="274"/>
        <v/>
      </c>
      <c r="AL578" s="65" t="str">
        <f t="shared" si="275"/>
        <v/>
      </c>
      <c r="AM578" s="84" t="str">
        <f t="shared" si="276"/>
        <v/>
      </c>
      <c r="AN578" s="85" t="str">
        <f t="shared" si="277"/>
        <v/>
      </c>
      <c r="AO578" s="85" t="str">
        <f t="shared" si="278"/>
        <v/>
      </c>
      <c r="AP578" s="86" t="str">
        <f t="shared" si="279"/>
        <v/>
      </c>
    </row>
    <row r="579" spans="1:42" s="76" customFormat="1" x14ac:dyDescent="0.25">
      <c r="A579" s="78">
        <f t="shared" si="254"/>
        <v>573</v>
      </c>
      <c r="B579" s="79"/>
      <c r="C579" s="79"/>
      <c r="D579" s="61"/>
      <c r="E579" s="180" t="str">
        <f>_xlfn.IFNA(HLOOKUP(TEXT(C579,"#"),Table_Conduit[#All],2,FALSE),"")</f>
        <v/>
      </c>
      <c r="F579" s="63" t="str">
        <f t="shared" si="255"/>
        <v/>
      </c>
      <c r="G579" s="61"/>
      <c r="H579" s="180" t="str">
        <f>_xlfn.IFNA(IF(HLOOKUP(TEXT(C579,"#"),Table_BoxMaterial[#All],2,FALSE)=0,"",HLOOKUP(TEXT(C579,"#"),Table_BoxMaterial[#All],2,FALSE)),"")</f>
        <v/>
      </c>
      <c r="I579" s="183" t="str">
        <f>_xlfn.IFNA(HLOOKUP(TEXT(C579,"#"),Table_MountingKits[#All],2,FALSE),"")</f>
        <v/>
      </c>
      <c r="J579" s="183" t="str">
        <f>_xlfn.IFNA(HLOOKUP(H579,Table_BoxColors[#All],2,FALSE),"")</f>
        <v/>
      </c>
      <c r="K579" s="61" t="str">
        <f t="shared" si="256"/>
        <v/>
      </c>
      <c r="L579" s="64" t="str">
        <f t="shared" si="257"/>
        <v/>
      </c>
      <c r="M579" s="185" t="str">
        <f>_xlfn.IFNA("E-"&amp;VLOOKUP(C579,Table_PN_DeviceType[],2,TRUE),"")&amp;IF(D579&lt;&gt;"",IF(D579&gt;99,D579,IF(D579&gt;9,"0"&amp;D579,"00"&amp;D579))&amp;VLOOKUP(E579,Table_PN_ConduitSize[],2,FALSE)&amp;VLOOKUP(F579,Table_PN_ConduitColor[],2,FALSE)&amp;IF(G579&lt;10,"0"&amp;G579,G579)&amp;VLOOKUP(H579,Table_PN_BoxMaterial[],2,FALSE)&amp;IF(I579&lt;&gt;"",VLOOKUP(I579,Table_PN_MountingKit[],2,FALSE)&amp;IF(OR(J579="Yes"),VLOOKUP(F579,Table_PN_BoxColor[],2,FALSE),"")&amp;VLOOKUP(K579,Table_PN_CircuitBreaker[],2,FALSE),""),"")</f>
        <v/>
      </c>
      <c r="N579" s="65"/>
      <c r="O579" s="65"/>
      <c r="P579" s="65"/>
      <c r="Q579" s="65"/>
      <c r="R579" s="65"/>
      <c r="S579" s="170" t="str">
        <f>IFERROR(VLOOKUP(C579,Table_DevicePN[],2,FALSE),"")</f>
        <v/>
      </c>
      <c r="T579" s="66" t="str">
        <f t="shared" si="258"/>
        <v/>
      </c>
      <c r="U579" s="80"/>
      <c r="V579" s="81" t="str">
        <f t="shared" si="259"/>
        <v/>
      </c>
      <c r="W579" s="65" t="str">
        <f t="shared" si="260"/>
        <v/>
      </c>
      <c r="X579" s="65" t="str">
        <f t="shared" si="261"/>
        <v/>
      </c>
      <c r="Y579" s="82" t="str">
        <f t="shared" si="262"/>
        <v/>
      </c>
      <c r="Z579" s="83" t="str">
        <f t="shared" si="263"/>
        <v/>
      </c>
      <c r="AA579" s="65" t="str">
        <f t="shared" si="264"/>
        <v/>
      </c>
      <c r="AB579" s="65" t="str">
        <f t="shared" si="265"/>
        <v/>
      </c>
      <c r="AC579" s="65" t="str">
        <f t="shared" si="266"/>
        <v/>
      </c>
      <c r="AD579" s="84" t="str">
        <f t="shared" si="267"/>
        <v/>
      </c>
      <c r="AE579" s="85" t="str">
        <f t="shared" si="268"/>
        <v/>
      </c>
      <c r="AF579" s="85" t="str">
        <f t="shared" si="269"/>
        <v/>
      </c>
      <c r="AG579" s="86" t="str">
        <f t="shared" si="270"/>
        <v/>
      </c>
      <c r="AH579" s="87" t="str">
        <f t="shared" si="271"/>
        <v/>
      </c>
      <c r="AI579" s="84" t="str">
        <f t="shared" si="272"/>
        <v/>
      </c>
      <c r="AJ579" s="84" t="str">
        <f t="shared" si="273"/>
        <v/>
      </c>
      <c r="AK579" s="88" t="str">
        <f t="shared" si="274"/>
        <v/>
      </c>
      <c r="AL579" s="65" t="str">
        <f t="shared" si="275"/>
        <v/>
      </c>
      <c r="AM579" s="84" t="str">
        <f t="shared" si="276"/>
        <v/>
      </c>
      <c r="AN579" s="85" t="str">
        <f t="shared" si="277"/>
        <v/>
      </c>
      <c r="AO579" s="85" t="str">
        <f t="shared" si="278"/>
        <v/>
      </c>
      <c r="AP579" s="86" t="str">
        <f t="shared" si="279"/>
        <v/>
      </c>
    </row>
    <row r="580" spans="1:42" s="76" customFormat="1" x14ac:dyDescent="0.25">
      <c r="A580" s="78">
        <f t="shared" si="254"/>
        <v>574</v>
      </c>
      <c r="B580" s="79"/>
      <c r="C580" s="79"/>
      <c r="D580" s="61"/>
      <c r="E580" s="180" t="str">
        <f>_xlfn.IFNA(HLOOKUP(TEXT(C580,"#"),Table_Conduit[#All],2,FALSE),"")</f>
        <v/>
      </c>
      <c r="F580" s="63" t="str">
        <f t="shared" si="255"/>
        <v/>
      </c>
      <c r="G580" s="61"/>
      <c r="H580" s="180" t="str">
        <f>_xlfn.IFNA(IF(HLOOKUP(TEXT(C580,"#"),Table_BoxMaterial[#All],2,FALSE)=0,"",HLOOKUP(TEXT(C580,"#"),Table_BoxMaterial[#All],2,FALSE)),"")</f>
        <v/>
      </c>
      <c r="I580" s="183" t="str">
        <f>_xlfn.IFNA(HLOOKUP(TEXT(C580,"#"),Table_MountingKits[#All],2,FALSE),"")</f>
        <v/>
      </c>
      <c r="J580" s="183" t="str">
        <f>_xlfn.IFNA(HLOOKUP(H580,Table_BoxColors[#All],2,FALSE),"")</f>
        <v/>
      </c>
      <c r="K580" s="61" t="str">
        <f t="shared" si="256"/>
        <v/>
      </c>
      <c r="L580" s="64" t="str">
        <f t="shared" si="257"/>
        <v/>
      </c>
      <c r="M580" s="185" t="str">
        <f>_xlfn.IFNA("E-"&amp;VLOOKUP(C580,Table_PN_DeviceType[],2,TRUE),"")&amp;IF(D580&lt;&gt;"",IF(D580&gt;99,D580,IF(D580&gt;9,"0"&amp;D580,"00"&amp;D580))&amp;VLOOKUP(E580,Table_PN_ConduitSize[],2,FALSE)&amp;VLOOKUP(F580,Table_PN_ConduitColor[],2,FALSE)&amp;IF(G580&lt;10,"0"&amp;G580,G580)&amp;VLOOKUP(H580,Table_PN_BoxMaterial[],2,FALSE)&amp;IF(I580&lt;&gt;"",VLOOKUP(I580,Table_PN_MountingKit[],2,FALSE)&amp;IF(OR(J580="Yes"),VLOOKUP(F580,Table_PN_BoxColor[],2,FALSE),"")&amp;VLOOKUP(K580,Table_PN_CircuitBreaker[],2,FALSE),""),"")</f>
        <v/>
      </c>
      <c r="N580" s="65"/>
      <c r="O580" s="65"/>
      <c r="P580" s="65"/>
      <c r="Q580" s="65"/>
      <c r="R580" s="65"/>
      <c r="S580" s="170" t="str">
        <f>IFERROR(VLOOKUP(C580,Table_DevicePN[],2,FALSE),"")</f>
        <v/>
      </c>
      <c r="T580" s="66" t="str">
        <f t="shared" si="258"/>
        <v/>
      </c>
      <c r="U580" s="80"/>
      <c r="V580" s="81" t="str">
        <f t="shared" si="259"/>
        <v/>
      </c>
      <c r="W580" s="65" t="str">
        <f t="shared" si="260"/>
        <v/>
      </c>
      <c r="X580" s="65" t="str">
        <f t="shared" si="261"/>
        <v/>
      </c>
      <c r="Y580" s="82" t="str">
        <f t="shared" si="262"/>
        <v/>
      </c>
      <c r="Z580" s="83" t="str">
        <f t="shared" si="263"/>
        <v/>
      </c>
      <c r="AA580" s="65" t="str">
        <f t="shared" si="264"/>
        <v/>
      </c>
      <c r="AB580" s="65" t="str">
        <f t="shared" si="265"/>
        <v/>
      </c>
      <c r="AC580" s="65" t="str">
        <f t="shared" si="266"/>
        <v/>
      </c>
      <c r="AD580" s="84" t="str">
        <f t="shared" si="267"/>
        <v/>
      </c>
      <c r="AE580" s="85" t="str">
        <f t="shared" si="268"/>
        <v/>
      </c>
      <c r="AF580" s="85" t="str">
        <f t="shared" si="269"/>
        <v/>
      </c>
      <c r="AG580" s="86" t="str">
        <f t="shared" si="270"/>
        <v/>
      </c>
      <c r="AH580" s="87" t="str">
        <f t="shared" si="271"/>
        <v/>
      </c>
      <c r="AI580" s="84" t="str">
        <f t="shared" si="272"/>
        <v/>
      </c>
      <c r="AJ580" s="84" t="str">
        <f t="shared" si="273"/>
        <v/>
      </c>
      <c r="AK580" s="88" t="str">
        <f t="shared" si="274"/>
        <v/>
      </c>
      <c r="AL580" s="65" t="str">
        <f t="shared" si="275"/>
        <v/>
      </c>
      <c r="AM580" s="84" t="str">
        <f t="shared" si="276"/>
        <v/>
      </c>
      <c r="AN580" s="85" t="str">
        <f t="shared" si="277"/>
        <v/>
      </c>
      <c r="AO580" s="85" t="str">
        <f t="shared" si="278"/>
        <v/>
      </c>
      <c r="AP580" s="86" t="str">
        <f t="shared" si="279"/>
        <v/>
      </c>
    </row>
    <row r="581" spans="1:42" s="76" customFormat="1" x14ac:dyDescent="0.25">
      <c r="A581" s="78">
        <f t="shared" si="254"/>
        <v>575</v>
      </c>
      <c r="B581" s="79"/>
      <c r="C581" s="79"/>
      <c r="D581" s="61"/>
      <c r="E581" s="180" t="str">
        <f>_xlfn.IFNA(HLOOKUP(TEXT(C581,"#"),Table_Conduit[#All],2,FALSE),"")</f>
        <v/>
      </c>
      <c r="F581" s="63" t="str">
        <f t="shared" si="255"/>
        <v/>
      </c>
      <c r="G581" s="61"/>
      <c r="H581" s="180" t="str">
        <f>_xlfn.IFNA(IF(HLOOKUP(TEXT(C581,"#"),Table_BoxMaterial[#All],2,FALSE)=0,"",HLOOKUP(TEXT(C581,"#"),Table_BoxMaterial[#All],2,FALSE)),"")</f>
        <v/>
      </c>
      <c r="I581" s="183" t="str">
        <f>_xlfn.IFNA(HLOOKUP(TEXT(C581,"#"),Table_MountingKits[#All],2,FALSE),"")</f>
        <v/>
      </c>
      <c r="J581" s="183" t="str">
        <f>_xlfn.IFNA(HLOOKUP(H581,Table_BoxColors[#All],2,FALSE),"")</f>
        <v/>
      </c>
      <c r="K581" s="61" t="str">
        <f t="shared" si="256"/>
        <v/>
      </c>
      <c r="L581" s="64" t="str">
        <f t="shared" si="257"/>
        <v/>
      </c>
      <c r="M581" s="185" t="str">
        <f>_xlfn.IFNA("E-"&amp;VLOOKUP(C581,Table_PN_DeviceType[],2,TRUE),"")&amp;IF(D581&lt;&gt;"",IF(D581&gt;99,D581,IF(D581&gt;9,"0"&amp;D581,"00"&amp;D581))&amp;VLOOKUP(E581,Table_PN_ConduitSize[],2,FALSE)&amp;VLOOKUP(F581,Table_PN_ConduitColor[],2,FALSE)&amp;IF(G581&lt;10,"0"&amp;G581,G581)&amp;VLOOKUP(H581,Table_PN_BoxMaterial[],2,FALSE)&amp;IF(I581&lt;&gt;"",VLOOKUP(I581,Table_PN_MountingKit[],2,FALSE)&amp;IF(OR(J581="Yes"),VLOOKUP(F581,Table_PN_BoxColor[],2,FALSE),"")&amp;VLOOKUP(K581,Table_PN_CircuitBreaker[],2,FALSE),""),"")</f>
        <v/>
      </c>
      <c r="N581" s="65"/>
      <c r="O581" s="65"/>
      <c r="P581" s="65"/>
      <c r="Q581" s="65"/>
      <c r="R581" s="65"/>
      <c r="S581" s="170" t="str">
        <f>IFERROR(VLOOKUP(C581,Table_DevicePN[],2,FALSE),"")</f>
        <v/>
      </c>
      <c r="T581" s="66" t="str">
        <f t="shared" si="258"/>
        <v/>
      </c>
      <c r="U581" s="80"/>
      <c r="V581" s="81" t="str">
        <f t="shared" si="259"/>
        <v/>
      </c>
      <c r="W581" s="65" t="str">
        <f t="shared" si="260"/>
        <v/>
      </c>
      <c r="X581" s="65" t="str">
        <f t="shared" si="261"/>
        <v/>
      </c>
      <c r="Y581" s="82" t="str">
        <f t="shared" si="262"/>
        <v/>
      </c>
      <c r="Z581" s="83" t="str">
        <f t="shared" si="263"/>
        <v/>
      </c>
      <c r="AA581" s="65" t="str">
        <f t="shared" si="264"/>
        <v/>
      </c>
      <c r="AB581" s="65" t="str">
        <f t="shared" si="265"/>
        <v/>
      </c>
      <c r="AC581" s="65" t="str">
        <f t="shared" si="266"/>
        <v/>
      </c>
      <c r="AD581" s="84" t="str">
        <f t="shared" si="267"/>
        <v/>
      </c>
      <c r="AE581" s="85" t="str">
        <f t="shared" si="268"/>
        <v/>
      </c>
      <c r="AF581" s="85" t="str">
        <f t="shared" si="269"/>
        <v/>
      </c>
      <c r="AG581" s="86" t="str">
        <f t="shared" si="270"/>
        <v/>
      </c>
      <c r="AH581" s="87" t="str">
        <f t="shared" si="271"/>
        <v/>
      </c>
      <c r="AI581" s="84" t="str">
        <f t="shared" si="272"/>
        <v/>
      </c>
      <c r="AJ581" s="84" t="str">
        <f t="shared" si="273"/>
        <v/>
      </c>
      <c r="AK581" s="88" t="str">
        <f t="shared" si="274"/>
        <v/>
      </c>
      <c r="AL581" s="65" t="str">
        <f t="shared" si="275"/>
        <v/>
      </c>
      <c r="AM581" s="84" t="str">
        <f t="shared" si="276"/>
        <v/>
      </c>
      <c r="AN581" s="85" t="str">
        <f t="shared" si="277"/>
        <v/>
      </c>
      <c r="AO581" s="85" t="str">
        <f t="shared" si="278"/>
        <v/>
      </c>
      <c r="AP581" s="86" t="str">
        <f t="shared" si="279"/>
        <v/>
      </c>
    </row>
    <row r="582" spans="1:42" s="76" customFormat="1" x14ac:dyDescent="0.25">
      <c r="A582" s="78">
        <f t="shared" si="254"/>
        <v>576</v>
      </c>
      <c r="B582" s="79"/>
      <c r="C582" s="79"/>
      <c r="D582" s="61"/>
      <c r="E582" s="180" t="str">
        <f>_xlfn.IFNA(HLOOKUP(TEXT(C582,"#"),Table_Conduit[#All],2,FALSE),"")</f>
        <v/>
      </c>
      <c r="F582" s="63" t="str">
        <f t="shared" si="255"/>
        <v/>
      </c>
      <c r="G582" s="61"/>
      <c r="H582" s="180" t="str">
        <f>_xlfn.IFNA(IF(HLOOKUP(TEXT(C582,"#"),Table_BoxMaterial[#All],2,FALSE)=0,"",HLOOKUP(TEXT(C582,"#"),Table_BoxMaterial[#All],2,FALSE)),"")</f>
        <v/>
      </c>
      <c r="I582" s="183" t="str">
        <f>_xlfn.IFNA(HLOOKUP(TEXT(C582,"#"),Table_MountingKits[#All],2,FALSE),"")</f>
        <v/>
      </c>
      <c r="J582" s="183" t="str">
        <f>_xlfn.IFNA(HLOOKUP(H582,Table_BoxColors[#All],2,FALSE),"")</f>
        <v/>
      </c>
      <c r="K582" s="61" t="str">
        <f t="shared" si="256"/>
        <v/>
      </c>
      <c r="L582" s="64" t="str">
        <f t="shared" si="257"/>
        <v/>
      </c>
      <c r="M582" s="185" t="str">
        <f>_xlfn.IFNA("E-"&amp;VLOOKUP(C582,Table_PN_DeviceType[],2,TRUE),"")&amp;IF(D582&lt;&gt;"",IF(D582&gt;99,D582,IF(D582&gt;9,"0"&amp;D582,"00"&amp;D582))&amp;VLOOKUP(E582,Table_PN_ConduitSize[],2,FALSE)&amp;VLOOKUP(F582,Table_PN_ConduitColor[],2,FALSE)&amp;IF(G582&lt;10,"0"&amp;G582,G582)&amp;VLOOKUP(H582,Table_PN_BoxMaterial[],2,FALSE)&amp;IF(I582&lt;&gt;"",VLOOKUP(I582,Table_PN_MountingKit[],2,FALSE)&amp;IF(OR(J582="Yes"),VLOOKUP(F582,Table_PN_BoxColor[],2,FALSE),"")&amp;VLOOKUP(K582,Table_PN_CircuitBreaker[],2,FALSE),""),"")</f>
        <v/>
      </c>
      <c r="N582" s="65"/>
      <c r="O582" s="65"/>
      <c r="P582" s="65"/>
      <c r="Q582" s="65"/>
      <c r="R582" s="65"/>
      <c r="S582" s="170" t="str">
        <f>IFERROR(VLOOKUP(C582,Table_DevicePN[],2,FALSE),"")</f>
        <v/>
      </c>
      <c r="T582" s="66" t="str">
        <f t="shared" si="258"/>
        <v/>
      </c>
      <c r="U582" s="80"/>
      <c r="V582" s="81" t="str">
        <f t="shared" si="259"/>
        <v/>
      </c>
      <c r="W582" s="65" t="str">
        <f t="shared" si="260"/>
        <v/>
      </c>
      <c r="X582" s="65" t="str">
        <f t="shared" si="261"/>
        <v/>
      </c>
      <c r="Y582" s="82" t="str">
        <f t="shared" si="262"/>
        <v/>
      </c>
      <c r="Z582" s="83" t="str">
        <f t="shared" si="263"/>
        <v/>
      </c>
      <c r="AA582" s="65" t="str">
        <f t="shared" si="264"/>
        <v/>
      </c>
      <c r="AB582" s="65" t="str">
        <f t="shared" si="265"/>
        <v/>
      </c>
      <c r="AC582" s="65" t="str">
        <f t="shared" si="266"/>
        <v/>
      </c>
      <c r="AD582" s="84" t="str">
        <f t="shared" si="267"/>
        <v/>
      </c>
      <c r="AE582" s="85" t="str">
        <f t="shared" si="268"/>
        <v/>
      </c>
      <c r="AF582" s="85" t="str">
        <f t="shared" si="269"/>
        <v/>
      </c>
      <c r="AG582" s="86" t="str">
        <f t="shared" si="270"/>
        <v/>
      </c>
      <c r="AH582" s="87" t="str">
        <f t="shared" si="271"/>
        <v/>
      </c>
      <c r="AI582" s="84" t="str">
        <f t="shared" si="272"/>
        <v/>
      </c>
      <c r="AJ582" s="84" t="str">
        <f t="shared" si="273"/>
        <v/>
      </c>
      <c r="AK582" s="88" t="str">
        <f t="shared" si="274"/>
        <v/>
      </c>
      <c r="AL582" s="65" t="str">
        <f t="shared" si="275"/>
        <v/>
      </c>
      <c r="AM582" s="84" t="str">
        <f t="shared" si="276"/>
        <v/>
      </c>
      <c r="AN582" s="85" t="str">
        <f t="shared" si="277"/>
        <v/>
      </c>
      <c r="AO582" s="85" t="str">
        <f t="shared" si="278"/>
        <v/>
      </c>
      <c r="AP582" s="86" t="str">
        <f t="shared" si="279"/>
        <v/>
      </c>
    </row>
    <row r="583" spans="1:42" s="76" customFormat="1" x14ac:dyDescent="0.25">
      <c r="A583" s="78">
        <f t="shared" si="254"/>
        <v>577</v>
      </c>
      <c r="B583" s="79"/>
      <c r="C583" s="79"/>
      <c r="D583" s="61"/>
      <c r="E583" s="180" t="str">
        <f>_xlfn.IFNA(HLOOKUP(TEXT(C583,"#"),Table_Conduit[#All],2,FALSE),"")</f>
        <v/>
      </c>
      <c r="F583" s="63" t="str">
        <f t="shared" si="255"/>
        <v/>
      </c>
      <c r="G583" s="61"/>
      <c r="H583" s="180" t="str">
        <f>_xlfn.IFNA(IF(HLOOKUP(TEXT(C583,"#"),Table_BoxMaterial[#All],2,FALSE)=0,"",HLOOKUP(TEXT(C583,"#"),Table_BoxMaterial[#All],2,FALSE)),"")</f>
        <v/>
      </c>
      <c r="I583" s="183" t="str">
        <f>_xlfn.IFNA(HLOOKUP(TEXT(C583,"#"),Table_MountingKits[#All],2,FALSE),"")</f>
        <v/>
      </c>
      <c r="J583" s="183" t="str">
        <f>_xlfn.IFNA(HLOOKUP(H583,Table_BoxColors[#All],2,FALSE),"")</f>
        <v/>
      </c>
      <c r="K583" s="61" t="str">
        <f t="shared" si="256"/>
        <v/>
      </c>
      <c r="L583" s="64" t="str">
        <f t="shared" si="257"/>
        <v/>
      </c>
      <c r="M583" s="185" t="str">
        <f>_xlfn.IFNA("E-"&amp;VLOOKUP(C583,Table_PN_DeviceType[],2,TRUE),"")&amp;IF(D583&lt;&gt;"",IF(D583&gt;99,D583,IF(D583&gt;9,"0"&amp;D583,"00"&amp;D583))&amp;VLOOKUP(E583,Table_PN_ConduitSize[],2,FALSE)&amp;VLOOKUP(F583,Table_PN_ConduitColor[],2,FALSE)&amp;IF(G583&lt;10,"0"&amp;G583,G583)&amp;VLOOKUP(H583,Table_PN_BoxMaterial[],2,FALSE)&amp;IF(I583&lt;&gt;"",VLOOKUP(I583,Table_PN_MountingKit[],2,FALSE)&amp;IF(OR(J583="Yes"),VLOOKUP(F583,Table_PN_BoxColor[],2,FALSE),"")&amp;VLOOKUP(K583,Table_PN_CircuitBreaker[],2,FALSE),""),"")</f>
        <v/>
      </c>
      <c r="N583" s="65"/>
      <c r="O583" s="65"/>
      <c r="P583" s="65"/>
      <c r="Q583" s="65"/>
      <c r="R583" s="65"/>
      <c r="S583" s="170" t="str">
        <f>IFERROR(VLOOKUP(C583,Table_DevicePN[],2,FALSE),"")</f>
        <v/>
      </c>
      <c r="T583" s="66" t="str">
        <f t="shared" si="258"/>
        <v/>
      </c>
      <c r="U583" s="80"/>
      <c r="V583" s="81" t="str">
        <f t="shared" si="259"/>
        <v/>
      </c>
      <c r="W583" s="65" t="str">
        <f t="shared" si="260"/>
        <v/>
      </c>
      <c r="X583" s="65" t="str">
        <f t="shared" si="261"/>
        <v/>
      </c>
      <c r="Y583" s="82" t="str">
        <f t="shared" si="262"/>
        <v/>
      </c>
      <c r="Z583" s="83" t="str">
        <f t="shared" si="263"/>
        <v/>
      </c>
      <c r="AA583" s="65" t="str">
        <f t="shared" si="264"/>
        <v/>
      </c>
      <c r="AB583" s="65" t="str">
        <f t="shared" si="265"/>
        <v/>
      </c>
      <c r="AC583" s="65" t="str">
        <f t="shared" si="266"/>
        <v/>
      </c>
      <c r="AD583" s="84" t="str">
        <f t="shared" si="267"/>
        <v/>
      </c>
      <c r="AE583" s="85" t="str">
        <f t="shared" si="268"/>
        <v/>
      </c>
      <c r="AF583" s="85" t="str">
        <f t="shared" si="269"/>
        <v/>
      </c>
      <c r="AG583" s="86" t="str">
        <f t="shared" si="270"/>
        <v/>
      </c>
      <c r="AH583" s="87" t="str">
        <f t="shared" si="271"/>
        <v/>
      </c>
      <c r="AI583" s="84" t="str">
        <f t="shared" si="272"/>
        <v/>
      </c>
      <c r="AJ583" s="84" t="str">
        <f t="shared" si="273"/>
        <v/>
      </c>
      <c r="AK583" s="88" t="str">
        <f t="shared" si="274"/>
        <v/>
      </c>
      <c r="AL583" s="65" t="str">
        <f t="shared" si="275"/>
        <v/>
      </c>
      <c r="AM583" s="84" t="str">
        <f t="shared" si="276"/>
        <v/>
      </c>
      <c r="AN583" s="85" t="str">
        <f t="shared" si="277"/>
        <v/>
      </c>
      <c r="AO583" s="85" t="str">
        <f t="shared" si="278"/>
        <v/>
      </c>
      <c r="AP583" s="86" t="str">
        <f t="shared" si="279"/>
        <v/>
      </c>
    </row>
    <row r="584" spans="1:42" s="76" customFormat="1" x14ac:dyDescent="0.25">
      <c r="A584" s="78">
        <f t="shared" ref="A584:A647" si="280">ROW()-6</f>
        <v>578</v>
      </c>
      <c r="B584" s="79"/>
      <c r="C584" s="79"/>
      <c r="D584" s="61"/>
      <c r="E584" s="180" t="str">
        <f>_xlfn.IFNA(HLOOKUP(TEXT(C584,"#"),Table_Conduit[#All],2,FALSE),"")</f>
        <v/>
      </c>
      <c r="F584" s="63" t="str">
        <f t="shared" si="255"/>
        <v/>
      </c>
      <c r="G584" s="61"/>
      <c r="H584" s="180" t="str">
        <f>_xlfn.IFNA(IF(HLOOKUP(TEXT(C584,"#"),Table_BoxMaterial[#All],2,FALSE)=0,"",HLOOKUP(TEXT(C584,"#"),Table_BoxMaterial[#All],2,FALSE)),"")</f>
        <v/>
      </c>
      <c r="I584" s="183" t="str">
        <f>_xlfn.IFNA(HLOOKUP(TEXT(C584,"#"),Table_MountingKits[#All],2,FALSE),"")</f>
        <v/>
      </c>
      <c r="J584" s="183" t="str">
        <f>_xlfn.IFNA(HLOOKUP(H584,Table_BoxColors[#All],2,FALSE),"")</f>
        <v/>
      </c>
      <c r="K584" s="61" t="str">
        <f t="shared" si="256"/>
        <v/>
      </c>
      <c r="L584" s="64" t="str">
        <f t="shared" si="257"/>
        <v/>
      </c>
      <c r="M584" s="185" t="str">
        <f>_xlfn.IFNA("E-"&amp;VLOOKUP(C584,Table_PN_DeviceType[],2,TRUE),"")&amp;IF(D584&lt;&gt;"",IF(D584&gt;99,D584,IF(D584&gt;9,"0"&amp;D584,"00"&amp;D584))&amp;VLOOKUP(E584,Table_PN_ConduitSize[],2,FALSE)&amp;VLOOKUP(F584,Table_PN_ConduitColor[],2,FALSE)&amp;IF(G584&lt;10,"0"&amp;G584,G584)&amp;VLOOKUP(H584,Table_PN_BoxMaterial[],2,FALSE)&amp;IF(I584&lt;&gt;"",VLOOKUP(I584,Table_PN_MountingKit[],2,FALSE)&amp;IF(OR(J584="Yes"),VLOOKUP(F584,Table_PN_BoxColor[],2,FALSE),"")&amp;VLOOKUP(K584,Table_PN_CircuitBreaker[],2,FALSE),""),"")</f>
        <v/>
      </c>
      <c r="N584" s="65"/>
      <c r="O584" s="65"/>
      <c r="P584" s="65"/>
      <c r="Q584" s="65"/>
      <c r="R584" s="65"/>
      <c r="S584" s="170" t="str">
        <f>IFERROR(VLOOKUP(C584,Table_DevicePN[],2,FALSE),"")</f>
        <v/>
      </c>
      <c r="T584" s="66" t="str">
        <f t="shared" si="258"/>
        <v/>
      </c>
      <c r="U584" s="80"/>
      <c r="V584" s="81" t="str">
        <f t="shared" si="259"/>
        <v/>
      </c>
      <c r="W584" s="65" t="str">
        <f t="shared" si="260"/>
        <v/>
      </c>
      <c r="X584" s="65" t="str">
        <f t="shared" si="261"/>
        <v/>
      </c>
      <c r="Y584" s="82" t="str">
        <f t="shared" si="262"/>
        <v/>
      </c>
      <c r="Z584" s="83" t="str">
        <f t="shared" si="263"/>
        <v/>
      </c>
      <c r="AA584" s="65" t="str">
        <f t="shared" si="264"/>
        <v/>
      </c>
      <c r="AB584" s="65" t="str">
        <f t="shared" si="265"/>
        <v/>
      </c>
      <c r="AC584" s="65" t="str">
        <f t="shared" si="266"/>
        <v/>
      </c>
      <c r="AD584" s="84" t="str">
        <f t="shared" si="267"/>
        <v/>
      </c>
      <c r="AE584" s="85" t="str">
        <f t="shared" si="268"/>
        <v/>
      </c>
      <c r="AF584" s="85" t="str">
        <f t="shared" si="269"/>
        <v/>
      </c>
      <c r="AG584" s="86" t="str">
        <f t="shared" si="270"/>
        <v/>
      </c>
      <c r="AH584" s="87" t="str">
        <f t="shared" si="271"/>
        <v/>
      </c>
      <c r="AI584" s="84" t="str">
        <f t="shared" si="272"/>
        <v/>
      </c>
      <c r="AJ584" s="84" t="str">
        <f t="shared" si="273"/>
        <v/>
      </c>
      <c r="AK584" s="88" t="str">
        <f t="shared" si="274"/>
        <v/>
      </c>
      <c r="AL584" s="65" t="str">
        <f t="shared" si="275"/>
        <v/>
      </c>
      <c r="AM584" s="84" t="str">
        <f t="shared" si="276"/>
        <v/>
      </c>
      <c r="AN584" s="85" t="str">
        <f t="shared" si="277"/>
        <v/>
      </c>
      <c r="AO584" s="85" t="str">
        <f t="shared" si="278"/>
        <v/>
      </c>
      <c r="AP584" s="86" t="str">
        <f t="shared" si="279"/>
        <v/>
      </c>
    </row>
    <row r="585" spans="1:42" s="76" customFormat="1" x14ac:dyDescent="0.25">
      <c r="A585" s="78">
        <f t="shared" si="280"/>
        <v>579</v>
      </c>
      <c r="B585" s="79"/>
      <c r="C585" s="79"/>
      <c r="D585" s="61"/>
      <c r="E585" s="180" t="str">
        <f>_xlfn.IFNA(HLOOKUP(TEXT(C585,"#"),Table_Conduit[#All],2,FALSE),"")</f>
        <v/>
      </c>
      <c r="F585" s="63" t="str">
        <f t="shared" si="255"/>
        <v/>
      </c>
      <c r="G585" s="61"/>
      <c r="H585" s="180" t="str">
        <f>_xlfn.IFNA(IF(HLOOKUP(TEXT(C585,"#"),Table_BoxMaterial[#All],2,FALSE)=0,"",HLOOKUP(TEXT(C585,"#"),Table_BoxMaterial[#All],2,FALSE)),"")</f>
        <v/>
      </c>
      <c r="I585" s="183" t="str">
        <f>_xlfn.IFNA(HLOOKUP(TEXT(C585,"#"),Table_MountingKits[#All],2,FALSE),"")</f>
        <v/>
      </c>
      <c r="J585" s="183" t="str">
        <f>_xlfn.IFNA(HLOOKUP(H585,Table_BoxColors[#All],2,FALSE),"")</f>
        <v/>
      </c>
      <c r="K585" s="61" t="str">
        <f t="shared" si="256"/>
        <v/>
      </c>
      <c r="L585" s="64" t="str">
        <f t="shared" si="257"/>
        <v/>
      </c>
      <c r="M585" s="185" t="str">
        <f>_xlfn.IFNA("E-"&amp;VLOOKUP(C585,Table_PN_DeviceType[],2,TRUE),"")&amp;IF(D585&lt;&gt;"",IF(D585&gt;99,D585,IF(D585&gt;9,"0"&amp;D585,"00"&amp;D585))&amp;VLOOKUP(E585,Table_PN_ConduitSize[],2,FALSE)&amp;VLOOKUP(F585,Table_PN_ConduitColor[],2,FALSE)&amp;IF(G585&lt;10,"0"&amp;G585,G585)&amp;VLOOKUP(H585,Table_PN_BoxMaterial[],2,FALSE)&amp;IF(I585&lt;&gt;"",VLOOKUP(I585,Table_PN_MountingKit[],2,FALSE)&amp;IF(OR(J585="Yes"),VLOOKUP(F585,Table_PN_BoxColor[],2,FALSE),"")&amp;VLOOKUP(K585,Table_PN_CircuitBreaker[],2,FALSE),""),"")</f>
        <v/>
      </c>
      <c r="N585" s="65"/>
      <c r="O585" s="65"/>
      <c r="P585" s="65"/>
      <c r="Q585" s="65"/>
      <c r="R585" s="65"/>
      <c r="S585" s="170" t="str">
        <f>IFERROR(VLOOKUP(C585,Table_DevicePN[],2,FALSE),"")</f>
        <v/>
      </c>
      <c r="T585" s="66" t="str">
        <f t="shared" si="258"/>
        <v/>
      </c>
      <c r="U585" s="80"/>
      <c r="V585" s="81" t="str">
        <f t="shared" si="259"/>
        <v/>
      </c>
      <c r="W585" s="65" t="str">
        <f t="shared" si="260"/>
        <v/>
      </c>
      <c r="X585" s="65" t="str">
        <f t="shared" si="261"/>
        <v/>
      </c>
      <c r="Y585" s="82" t="str">
        <f t="shared" si="262"/>
        <v/>
      </c>
      <c r="Z585" s="83" t="str">
        <f t="shared" si="263"/>
        <v/>
      </c>
      <c r="AA585" s="65" t="str">
        <f t="shared" si="264"/>
        <v/>
      </c>
      <c r="AB585" s="65" t="str">
        <f t="shared" si="265"/>
        <v/>
      </c>
      <c r="AC585" s="65" t="str">
        <f t="shared" si="266"/>
        <v/>
      </c>
      <c r="AD585" s="84" t="str">
        <f t="shared" si="267"/>
        <v/>
      </c>
      <c r="AE585" s="85" t="str">
        <f t="shared" si="268"/>
        <v/>
      </c>
      <c r="AF585" s="85" t="str">
        <f t="shared" si="269"/>
        <v/>
      </c>
      <c r="AG585" s="86" t="str">
        <f t="shared" si="270"/>
        <v/>
      </c>
      <c r="AH585" s="87" t="str">
        <f t="shared" si="271"/>
        <v/>
      </c>
      <c r="AI585" s="84" t="str">
        <f t="shared" si="272"/>
        <v/>
      </c>
      <c r="AJ585" s="84" t="str">
        <f t="shared" si="273"/>
        <v/>
      </c>
      <c r="AK585" s="88" t="str">
        <f t="shared" si="274"/>
        <v/>
      </c>
      <c r="AL585" s="65" t="str">
        <f t="shared" si="275"/>
        <v/>
      </c>
      <c r="AM585" s="84" t="str">
        <f t="shared" si="276"/>
        <v/>
      </c>
      <c r="AN585" s="85" t="str">
        <f t="shared" si="277"/>
        <v/>
      </c>
      <c r="AO585" s="85" t="str">
        <f t="shared" si="278"/>
        <v/>
      </c>
      <c r="AP585" s="86" t="str">
        <f t="shared" si="279"/>
        <v/>
      </c>
    </row>
    <row r="586" spans="1:42" s="76" customFormat="1" x14ac:dyDescent="0.25">
      <c r="A586" s="78">
        <f t="shared" si="280"/>
        <v>580</v>
      </c>
      <c r="B586" s="79"/>
      <c r="C586" s="79"/>
      <c r="D586" s="61"/>
      <c r="E586" s="180" t="str">
        <f>_xlfn.IFNA(HLOOKUP(TEXT(C586,"#"),Table_Conduit[#All],2,FALSE),"")</f>
        <v/>
      </c>
      <c r="F586" s="63" t="str">
        <f t="shared" si="255"/>
        <v/>
      </c>
      <c r="G586" s="61"/>
      <c r="H586" s="180" t="str">
        <f>_xlfn.IFNA(IF(HLOOKUP(TEXT(C586,"#"),Table_BoxMaterial[#All],2,FALSE)=0,"",HLOOKUP(TEXT(C586,"#"),Table_BoxMaterial[#All],2,FALSE)),"")</f>
        <v/>
      </c>
      <c r="I586" s="183" t="str">
        <f>_xlfn.IFNA(HLOOKUP(TEXT(C586,"#"),Table_MountingKits[#All],2,FALSE),"")</f>
        <v/>
      </c>
      <c r="J586" s="183" t="str">
        <f>_xlfn.IFNA(HLOOKUP(H586,Table_BoxColors[#All],2,FALSE),"")</f>
        <v/>
      </c>
      <c r="K586" s="61" t="str">
        <f t="shared" si="256"/>
        <v/>
      </c>
      <c r="L586" s="64" t="str">
        <f t="shared" si="257"/>
        <v/>
      </c>
      <c r="M586" s="185" t="str">
        <f>_xlfn.IFNA("E-"&amp;VLOOKUP(C586,Table_PN_DeviceType[],2,TRUE),"")&amp;IF(D586&lt;&gt;"",IF(D586&gt;99,D586,IF(D586&gt;9,"0"&amp;D586,"00"&amp;D586))&amp;VLOOKUP(E586,Table_PN_ConduitSize[],2,FALSE)&amp;VLOOKUP(F586,Table_PN_ConduitColor[],2,FALSE)&amp;IF(G586&lt;10,"0"&amp;G586,G586)&amp;VLOOKUP(H586,Table_PN_BoxMaterial[],2,FALSE)&amp;IF(I586&lt;&gt;"",VLOOKUP(I586,Table_PN_MountingKit[],2,FALSE)&amp;IF(OR(J586="Yes"),VLOOKUP(F586,Table_PN_BoxColor[],2,FALSE),"")&amp;VLOOKUP(K586,Table_PN_CircuitBreaker[],2,FALSE),""),"")</f>
        <v/>
      </c>
      <c r="N586" s="65"/>
      <c r="O586" s="65"/>
      <c r="P586" s="65"/>
      <c r="Q586" s="65"/>
      <c r="R586" s="65"/>
      <c r="S586" s="170" t="str">
        <f>IFERROR(VLOOKUP(C586,Table_DevicePN[],2,FALSE),"")</f>
        <v/>
      </c>
      <c r="T586" s="66" t="str">
        <f t="shared" si="258"/>
        <v/>
      </c>
      <c r="U586" s="80"/>
      <c r="V586" s="81" t="str">
        <f t="shared" si="259"/>
        <v/>
      </c>
      <c r="W586" s="65" t="str">
        <f t="shared" si="260"/>
        <v/>
      </c>
      <c r="X586" s="65" t="str">
        <f t="shared" si="261"/>
        <v/>
      </c>
      <c r="Y586" s="82" t="str">
        <f t="shared" si="262"/>
        <v/>
      </c>
      <c r="Z586" s="83" t="str">
        <f t="shared" si="263"/>
        <v/>
      </c>
      <c r="AA586" s="65" t="str">
        <f t="shared" si="264"/>
        <v/>
      </c>
      <c r="AB586" s="65" t="str">
        <f t="shared" si="265"/>
        <v/>
      </c>
      <c r="AC586" s="65" t="str">
        <f t="shared" si="266"/>
        <v/>
      </c>
      <c r="AD586" s="84" t="str">
        <f t="shared" si="267"/>
        <v/>
      </c>
      <c r="AE586" s="85" t="str">
        <f t="shared" si="268"/>
        <v/>
      </c>
      <c r="AF586" s="85" t="str">
        <f t="shared" si="269"/>
        <v/>
      </c>
      <c r="AG586" s="86" t="str">
        <f t="shared" si="270"/>
        <v/>
      </c>
      <c r="AH586" s="87" t="str">
        <f t="shared" si="271"/>
        <v/>
      </c>
      <c r="AI586" s="84" t="str">
        <f t="shared" si="272"/>
        <v/>
      </c>
      <c r="AJ586" s="84" t="str">
        <f t="shared" si="273"/>
        <v/>
      </c>
      <c r="AK586" s="88" t="str">
        <f t="shared" si="274"/>
        <v/>
      </c>
      <c r="AL586" s="65" t="str">
        <f t="shared" si="275"/>
        <v/>
      </c>
      <c r="AM586" s="84" t="str">
        <f t="shared" si="276"/>
        <v/>
      </c>
      <c r="AN586" s="85" t="str">
        <f t="shared" si="277"/>
        <v/>
      </c>
      <c r="AO586" s="85" t="str">
        <f t="shared" si="278"/>
        <v/>
      </c>
      <c r="AP586" s="86" t="str">
        <f t="shared" si="279"/>
        <v/>
      </c>
    </row>
    <row r="587" spans="1:42" s="76" customFormat="1" x14ac:dyDescent="0.25">
      <c r="A587" s="78">
        <f t="shared" si="280"/>
        <v>581</v>
      </c>
      <c r="B587" s="79"/>
      <c r="C587" s="79"/>
      <c r="D587" s="61"/>
      <c r="E587" s="180" t="str">
        <f>_xlfn.IFNA(HLOOKUP(TEXT(C587,"#"),Table_Conduit[#All],2,FALSE),"")</f>
        <v/>
      </c>
      <c r="F587" s="63" t="str">
        <f t="shared" ref="F587:F650" si="281">IF(C587&lt;&gt;"","BLACK","")</f>
        <v/>
      </c>
      <c r="G587" s="61"/>
      <c r="H587" s="180" t="str">
        <f>_xlfn.IFNA(IF(HLOOKUP(TEXT(C587,"#"),Table_BoxMaterial[#All],2,FALSE)=0,"",HLOOKUP(TEXT(C587,"#"),Table_BoxMaterial[#All],2,FALSE)),"")</f>
        <v/>
      </c>
      <c r="I587" s="183" t="str">
        <f>_xlfn.IFNA(HLOOKUP(TEXT(C587,"#"),Table_MountingKits[#All],2,FALSE),"")</f>
        <v/>
      </c>
      <c r="J587" s="183" t="str">
        <f>_xlfn.IFNA(HLOOKUP(H587,Table_BoxColors[#All],2,FALSE),"")</f>
        <v/>
      </c>
      <c r="K587" s="61" t="str">
        <f t="shared" ref="K587:K650" si="282">IF(C587&lt;&gt;"","No","")</f>
        <v/>
      </c>
      <c r="L587" s="64" t="str">
        <f t="shared" ref="L587:L650" si="283">IF(C587&lt;&gt;"",1,"")</f>
        <v/>
      </c>
      <c r="M587" s="185" t="str">
        <f>_xlfn.IFNA("E-"&amp;VLOOKUP(C587,Table_PN_DeviceType[],2,TRUE),"")&amp;IF(D587&lt;&gt;"",IF(D587&gt;99,D587,IF(D587&gt;9,"0"&amp;D587,"00"&amp;D587))&amp;VLOOKUP(E587,Table_PN_ConduitSize[],2,FALSE)&amp;VLOOKUP(F587,Table_PN_ConduitColor[],2,FALSE)&amp;IF(G587&lt;10,"0"&amp;G587,G587)&amp;VLOOKUP(H587,Table_PN_BoxMaterial[],2,FALSE)&amp;IF(I587&lt;&gt;"",VLOOKUP(I587,Table_PN_MountingKit[],2,FALSE)&amp;IF(OR(J587="Yes"),VLOOKUP(F587,Table_PN_BoxColor[],2,FALSE),"")&amp;VLOOKUP(K587,Table_PN_CircuitBreaker[],2,FALSE),""),"")</f>
        <v/>
      </c>
      <c r="N587" s="65"/>
      <c r="O587" s="65"/>
      <c r="P587" s="65"/>
      <c r="Q587" s="65"/>
      <c r="R587" s="65"/>
      <c r="S587" s="170" t="str">
        <f>IFERROR(VLOOKUP(C587,Table_DevicePN[],2,FALSE),"")</f>
        <v/>
      </c>
      <c r="T587" s="66" t="str">
        <f t="shared" ref="T587:T650" si="284">IF(LEN(D587)&gt;0,D587,"")</f>
        <v/>
      </c>
      <c r="U587" s="80"/>
      <c r="V587" s="81" t="str">
        <f t="shared" ref="V587:V650" si="285">IFERROR(VLOOKUP(C587,TechnicalDataLookup,2,FALSE),"")</f>
        <v/>
      </c>
      <c r="W587" s="65" t="str">
        <f t="shared" ref="W587:W650" si="286">IFERROR(VLOOKUP(C587,TechnicalDataLookup,3,FALSE),"")</f>
        <v/>
      </c>
      <c r="X587" s="65" t="str">
        <f t="shared" ref="X587:X650" si="287">IFERROR(VLOOKUP(C587,TechnicalDataLookup,4,FALSE),"")</f>
        <v/>
      </c>
      <c r="Y587" s="82" t="str">
        <f t="shared" ref="Y587:Y650" si="288">IFERROR(VLOOKUP(C587,TechnicalDataLookup,5,FALSE),"")</f>
        <v/>
      </c>
      <c r="Z587" s="83" t="str">
        <f t="shared" ref="Z587:Z650" si="289">IFERROR(VLOOKUP(C587,TechnicalDataLookup,6,FALSE),"")</f>
        <v/>
      </c>
      <c r="AA587" s="65" t="str">
        <f t="shared" ref="AA587:AA650" si="290">IFERROR(VLOOKUP(C587,TechnicalDataLookup,7,FALSE),"")</f>
        <v/>
      </c>
      <c r="AB587" s="65" t="str">
        <f t="shared" ref="AB587:AB650" si="291">IFERROR(VLOOKUP(C587,TechnicalDataLookup,8,FALSE),"")</f>
        <v/>
      </c>
      <c r="AC587" s="65" t="str">
        <f t="shared" ref="AC587:AC650" si="292">IFERROR(VLOOKUP(C587,TechnicalDataLookup,9,FALSE),"")</f>
        <v/>
      </c>
      <c r="AD587" s="84" t="str">
        <f t="shared" ref="AD587:AD650" si="293">IFERROR(VLOOKUP(C587,TechnicalDataLookup,10,FALSE),"")</f>
        <v/>
      </c>
      <c r="AE587" s="85" t="str">
        <f t="shared" ref="AE587:AE650" si="294">IFERROR(VLOOKUP(C587,TechnicalDataLookup,11,FALSE),"")</f>
        <v/>
      </c>
      <c r="AF587" s="85" t="str">
        <f t="shared" ref="AF587:AF650" si="295">IFERROR(VLOOKUP(C587,TechnicalDataLookup,12,FALSE),"")</f>
        <v/>
      </c>
      <c r="AG587" s="86" t="str">
        <f t="shared" ref="AG587:AG650" si="296">IFERROR(VLOOKUP(C587,TechnicalDataLookup,13,FALSE),"")</f>
        <v/>
      </c>
      <c r="AH587" s="87" t="str">
        <f t="shared" ref="AH587:AH650" si="297">IFERROR(VLOOKUP(C587,TechnicalDataLookup,14,FALSE),"")</f>
        <v/>
      </c>
      <c r="AI587" s="84" t="str">
        <f t="shared" ref="AI587:AI650" si="298">IFERROR(VLOOKUP(C587,TechnicalDataLookup,15,FALSE),"")</f>
        <v/>
      </c>
      <c r="AJ587" s="84" t="str">
        <f t="shared" ref="AJ587:AJ650" si="299">IFERROR(VLOOKUP(C587,TechnicalDataLookup,16,FALSE),"")</f>
        <v/>
      </c>
      <c r="AK587" s="88" t="str">
        <f t="shared" ref="AK587:AK650" si="300">IFERROR(VLOOKUP(C587,TechnicalDataLookup,17,FALSE),"")</f>
        <v/>
      </c>
      <c r="AL587" s="65" t="str">
        <f t="shared" ref="AL587:AL650" si="301">IFERROR(VLOOKUP(K587,TechnicalDataLookup,9,FALSE),"")</f>
        <v/>
      </c>
      <c r="AM587" s="84" t="str">
        <f t="shared" ref="AM587:AM650" si="302">IFERROR(VLOOKUP(K587,TechnicalDataLookup,10,FALSE),"")</f>
        <v/>
      </c>
      <c r="AN587" s="85" t="str">
        <f t="shared" ref="AN587:AN650" si="303">IFERROR(VLOOKUP(K587,TechnicalDataLookup,11,FALSE),"")</f>
        <v/>
      </c>
      <c r="AO587" s="85" t="str">
        <f t="shared" ref="AO587:AO650" si="304">IFERROR(VLOOKUP(K587,TechnicalDataLookup,12,FALSE),"")</f>
        <v/>
      </c>
      <c r="AP587" s="86" t="str">
        <f t="shared" ref="AP587:AP650" si="305">IFERROR(VLOOKUP(K587,TechnicalDataLookup,13,FALSE),"")</f>
        <v/>
      </c>
    </row>
    <row r="588" spans="1:42" s="76" customFormat="1" x14ac:dyDescent="0.25">
      <c r="A588" s="78">
        <f t="shared" si="280"/>
        <v>582</v>
      </c>
      <c r="B588" s="79"/>
      <c r="C588" s="79"/>
      <c r="D588" s="61"/>
      <c r="E588" s="180" t="str">
        <f>_xlfn.IFNA(HLOOKUP(TEXT(C588,"#"),Table_Conduit[#All],2,FALSE),"")</f>
        <v/>
      </c>
      <c r="F588" s="63" t="str">
        <f t="shared" si="281"/>
        <v/>
      </c>
      <c r="G588" s="61"/>
      <c r="H588" s="180" t="str">
        <f>_xlfn.IFNA(IF(HLOOKUP(TEXT(C588,"#"),Table_BoxMaterial[#All],2,FALSE)=0,"",HLOOKUP(TEXT(C588,"#"),Table_BoxMaterial[#All],2,FALSE)),"")</f>
        <v/>
      </c>
      <c r="I588" s="183" t="str">
        <f>_xlfn.IFNA(HLOOKUP(TEXT(C588,"#"),Table_MountingKits[#All],2,FALSE),"")</f>
        <v/>
      </c>
      <c r="J588" s="183" t="str">
        <f>_xlfn.IFNA(HLOOKUP(H588,Table_BoxColors[#All],2,FALSE),"")</f>
        <v/>
      </c>
      <c r="K588" s="61" t="str">
        <f t="shared" si="282"/>
        <v/>
      </c>
      <c r="L588" s="64" t="str">
        <f t="shared" si="283"/>
        <v/>
      </c>
      <c r="M588" s="185" t="str">
        <f>_xlfn.IFNA("E-"&amp;VLOOKUP(C588,Table_PN_DeviceType[],2,TRUE),"")&amp;IF(D588&lt;&gt;"",IF(D588&gt;99,D588,IF(D588&gt;9,"0"&amp;D588,"00"&amp;D588))&amp;VLOOKUP(E588,Table_PN_ConduitSize[],2,FALSE)&amp;VLOOKUP(F588,Table_PN_ConduitColor[],2,FALSE)&amp;IF(G588&lt;10,"0"&amp;G588,G588)&amp;VLOOKUP(H588,Table_PN_BoxMaterial[],2,FALSE)&amp;IF(I588&lt;&gt;"",VLOOKUP(I588,Table_PN_MountingKit[],2,FALSE)&amp;IF(OR(J588="Yes"),VLOOKUP(F588,Table_PN_BoxColor[],2,FALSE),"")&amp;VLOOKUP(K588,Table_PN_CircuitBreaker[],2,FALSE),""),"")</f>
        <v/>
      </c>
      <c r="N588" s="65"/>
      <c r="O588" s="65"/>
      <c r="P588" s="65"/>
      <c r="Q588" s="65"/>
      <c r="R588" s="65"/>
      <c r="S588" s="170" t="str">
        <f>IFERROR(VLOOKUP(C588,Table_DevicePN[],2,FALSE),"")</f>
        <v/>
      </c>
      <c r="T588" s="66" t="str">
        <f t="shared" si="284"/>
        <v/>
      </c>
      <c r="U588" s="80"/>
      <c r="V588" s="81" t="str">
        <f t="shared" si="285"/>
        <v/>
      </c>
      <c r="W588" s="65" t="str">
        <f t="shared" si="286"/>
        <v/>
      </c>
      <c r="X588" s="65" t="str">
        <f t="shared" si="287"/>
        <v/>
      </c>
      <c r="Y588" s="82" t="str">
        <f t="shared" si="288"/>
        <v/>
      </c>
      <c r="Z588" s="83" t="str">
        <f t="shared" si="289"/>
        <v/>
      </c>
      <c r="AA588" s="65" t="str">
        <f t="shared" si="290"/>
        <v/>
      </c>
      <c r="AB588" s="65" t="str">
        <f t="shared" si="291"/>
        <v/>
      </c>
      <c r="AC588" s="65" t="str">
        <f t="shared" si="292"/>
        <v/>
      </c>
      <c r="AD588" s="84" t="str">
        <f t="shared" si="293"/>
        <v/>
      </c>
      <c r="AE588" s="85" t="str">
        <f t="shared" si="294"/>
        <v/>
      </c>
      <c r="AF588" s="85" t="str">
        <f t="shared" si="295"/>
        <v/>
      </c>
      <c r="AG588" s="86" t="str">
        <f t="shared" si="296"/>
        <v/>
      </c>
      <c r="AH588" s="87" t="str">
        <f t="shared" si="297"/>
        <v/>
      </c>
      <c r="AI588" s="84" t="str">
        <f t="shared" si="298"/>
        <v/>
      </c>
      <c r="AJ588" s="84" t="str">
        <f t="shared" si="299"/>
        <v/>
      </c>
      <c r="AK588" s="88" t="str">
        <f t="shared" si="300"/>
        <v/>
      </c>
      <c r="AL588" s="65" t="str">
        <f t="shared" si="301"/>
        <v/>
      </c>
      <c r="AM588" s="84" t="str">
        <f t="shared" si="302"/>
        <v/>
      </c>
      <c r="AN588" s="85" t="str">
        <f t="shared" si="303"/>
        <v/>
      </c>
      <c r="AO588" s="85" t="str">
        <f t="shared" si="304"/>
        <v/>
      </c>
      <c r="AP588" s="86" t="str">
        <f t="shared" si="305"/>
        <v/>
      </c>
    </row>
    <row r="589" spans="1:42" s="76" customFormat="1" x14ac:dyDescent="0.25">
      <c r="A589" s="78">
        <f t="shared" si="280"/>
        <v>583</v>
      </c>
      <c r="B589" s="79"/>
      <c r="C589" s="79"/>
      <c r="D589" s="61"/>
      <c r="E589" s="180" t="str">
        <f>_xlfn.IFNA(HLOOKUP(TEXT(C589,"#"),Table_Conduit[#All],2,FALSE),"")</f>
        <v/>
      </c>
      <c r="F589" s="63" t="str">
        <f t="shared" si="281"/>
        <v/>
      </c>
      <c r="G589" s="61"/>
      <c r="H589" s="180" t="str">
        <f>_xlfn.IFNA(IF(HLOOKUP(TEXT(C589,"#"),Table_BoxMaterial[#All],2,FALSE)=0,"",HLOOKUP(TEXT(C589,"#"),Table_BoxMaterial[#All],2,FALSE)),"")</f>
        <v/>
      </c>
      <c r="I589" s="183" t="str">
        <f>_xlfn.IFNA(HLOOKUP(TEXT(C589,"#"),Table_MountingKits[#All],2,FALSE),"")</f>
        <v/>
      </c>
      <c r="J589" s="183" t="str">
        <f>_xlfn.IFNA(HLOOKUP(H589,Table_BoxColors[#All],2,FALSE),"")</f>
        <v/>
      </c>
      <c r="K589" s="61" t="str">
        <f t="shared" si="282"/>
        <v/>
      </c>
      <c r="L589" s="64" t="str">
        <f t="shared" si="283"/>
        <v/>
      </c>
      <c r="M589" s="185" t="str">
        <f>_xlfn.IFNA("E-"&amp;VLOOKUP(C589,Table_PN_DeviceType[],2,TRUE),"")&amp;IF(D589&lt;&gt;"",IF(D589&gt;99,D589,IF(D589&gt;9,"0"&amp;D589,"00"&amp;D589))&amp;VLOOKUP(E589,Table_PN_ConduitSize[],2,FALSE)&amp;VLOOKUP(F589,Table_PN_ConduitColor[],2,FALSE)&amp;IF(G589&lt;10,"0"&amp;G589,G589)&amp;VLOOKUP(H589,Table_PN_BoxMaterial[],2,FALSE)&amp;IF(I589&lt;&gt;"",VLOOKUP(I589,Table_PN_MountingKit[],2,FALSE)&amp;IF(OR(J589="Yes"),VLOOKUP(F589,Table_PN_BoxColor[],2,FALSE),"")&amp;VLOOKUP(K589,Table_PN_CircuitBreaker[],2,FALSE),""),"")</f>
        <v/>
      </c>
      <c r="N589" s="65"/>
      <c r="O589" s="65"/>
      <c r="P589" s="65"/>
      <c r="Q589" s="65"/>
      <c r="R589" s="65"/>
      <c r="S589" s="170" t="str">
        <f>IFERROR(VLOOKUP(C589,Table_DevicePN[],2,FALSE),"")</f>
        <v/>
      </c>
      <c r="T589" s="66" t="str">
        <f t="shared" si="284"/>
        <v/>
      </c>
      <c r="U589" s="80"/>
      <c r="V589" s="81" t="str">
        <f t="shared" si="285"/>
        <v/>
      </c>
      <c r="W589" s="65" t="str">
        <f t="shared" si="286"/>
        <v/>
      </c>
      <c r="X589" s="65" t="str">
        <f t="shared" si="287"/>
        <v/>
      </c>
      <c r="Y589" s="82" t="str">
        <f t="shared" si="288"/>
        <v/>
      </c>
      <c r="Z589" s="83" t="str">
        <f t="shared" si="289"/>
        <v/>
      </c>
      <c r="AA589" s="65" t="str">
        <f t="shared" si="290"/>
        <v/>
      </c>
      <c r="AB589" s="65" t="str">
        <f t="shared" si="291"/>
        <v/>
      </c>
      <c r="AC589" s="65" t="str">
        <f t="shared" si="292"/>
        <v/>
      </c>
      <c r="AD589" s="84" t="str">
        <f t="shared" si="293"/>
        <v/>
      </c>
      <c r="AE589" s="85" t="str">
        <f t="shared" si="294"/>
        <v/>
      </c>
      <c r="AF589" s="85" t="str">
        <f t="shared" si="295"/>
        <v/>
      </c>
      <c r="AG589" s="86" t="str">
        <f t="shared" si="296"/>
        <v/>
      </c>
      <c r="AH589" s="87" t="str">
        <f t="shared" si="297"/>
        <v/>
      </c>
      <c r="AI589" s="84" t="str">
        <f t="shared" si="298"/>
        <v/>
      </c>
      <c r="AJ589" s="84" t="str">
        <f t="shared" si="299"/>
        <v/>
      </c>
      <c r="AK589" s="88" t="str">
        <f t="shared" si="300"/>
        <v/>
      </c>
      <c r="AL589" s="65" t="str">
        <f t="shared" si="301"/>
        <v/>
      </c>
      <c r="AM589" s="84" t="str">
        <f t="shared" si="302"/>
        <v/>
      </c>
      <c r="AN589" s="85" t="str">
        <f t="shared" si="303"/>
        <v/>
      </c>
      <c r="AO589" s="85" t="str">
        <f t="shared" si="304"/>
        <v/>
      </c>
      <c r="AP589" s="86" t="str">
        <f t="shared" si="305"/>
        <v/>
      </c>
    </row>
    <row r="590" spans="1:42" s="76" customFormat="1" x14ac:dyDescent="0.25">
      <c r="A590" s="78">
        <f t="shared" si="280"/>
        <v>584</v>
      </c>
      <c r="B590" s="79"/>
      <c r="C590" s="79"/>
      <c r="D590" s="61"/>
      <c r="E590" s="180" t="str">
        <f>_xlfn.IFNA(HLOOKUP(TEXT(C590,"#"),Table_Conduit[#All],2,FALSE),"")</f>
        <v/>
      </c>
      <c r="F590" s="63" t="str">
        <f t="shared" si="281"/>
        <v/>
      </c>
      <c r="G590" s="61"/>
      <c r="H590" s="180" t="str">
        <f>_xlfn.IFNA(IF(HLOOKUP(TEXT(C590,"#"),Table_BoxMaterial[#All],2,FALSE)=0,"",HLOOKUP(TEXT(C590,"#"),Table_BoxMaterial[#All],2,FALSE)),"")</f>
        <v/>
      </c>
      <c r="I590" s="183" t="str">
        <f>_xlfn.IFNA(HLOOKUP(TEXT(C590,"#"),Table_MountingKits[#All],2,FALSE),"")</f>
        <v/>
      </c>
      <c r="J590" s="183" t="str">
        <f>_xlfn.IFNA(HLOOKUP(H590,Table_BoxColors[#All],2,FALSE),"")</f>
        <v/>
      </c>
      <c r="K590" s="61" t="str">
        <f t="shared" si="282"/>
        <v/>
      </c>
      <c r="L590" s="64" t="str">
        <f t="shared" si="283"/>
        <v/>
      </c>
      <c r="M590" s="185" t="str">
        <f>_xlfn.IFNA("E-"&amp;VLOOKUP(C590,Table_PN_DeviceType[],2,TRUE),"")&amp;IF(D590&lt;&gt;"",IF(D590&gt;99,D590,IF(D590&gt;9,"0"&amp;D590,"00"&amp;D590))&amp;VLOOKUP(E590,Table_PN_ConduitSize[],2,FALSE)&amp;VLOOKUP(F590,Table_PN_ConduitColor[],2,FALSE)&amp;IF(G590&lt;10,"0"&amp;G590,G590)&amp;VLOOKUP(H590,Table_PN_BoxMaterial[],2,FALSE)&amp;IF(I590&lt;&gt;"",VLOOKUP(I590,Table_PN_MountingKit[],2,FALSE)&amp;IF(OR(J590="Yes"),VLOOKUP(F590,Table_PN_BoxColor[],2,FALSE),"")&amp;VLOOKUP(K590,Table_PN_CircuitBreaker[],2,FALSE),""),"")</f>
        <v/>
      </c>
      <c r="N590" s="65"/>
      <c r="O590" s="65"/>
      <c r="P590" s="65"/>
      <c r="Q590" s="65"/>
      <c r="R590" s="65"/>
      <c r="S590" s="170" t="str">
        <f>IFERROR(VLOOKUP(C590,Table_DevicePN[],2,FALSE),"")</f>
        <v/>
      </c>
      <c r="T590" s="66" t="str">
        <f t="shared" si="284"/>
        <v/>
      </c>
      <c r="U590" s="80"/>
      <c r="V590" s="81" t="str">
        <f t="shared" si="285"/>
        <v/>
      </c>
      <c r="W590" s="65" t="str">
        <f t="shared" si="286"/>
        <v/>
      </c>
      <c r="X590" s="65" t="str">
        <f t="shared" si="287"/>
        <v/>
      </c>
      <c r="Y590" s="82" t="str">
        <f t="shared" si="288"/>
        <v/>
      </c>
      <c r="Z590" s="83" t="str">
        <f t="shared" si="289"/>
        <v/>
      </c>
      <c r="AA590" s="65" t="str">
        <f t="shared" si="290"/>
        <v/>
      </c>
      <c r="AB590" s="65" t="str">
        <f t="shared" si="291"/>
        <v/>
      </c>
      <c r="AC590" s="65" t="str">
        <f t="shared" si="292"/>
        <v/>
      </c>
      <c r="AD590" s="84" t="str">
        <f t="shared" si="293"/>
        <v/>
      </c>
      <c r="AE590" s="85" t="str">
        <f t="shared" si="294"/>
        <v/>
      </c>
      <c r="AF590" s="85" t="str">
        <f t="shared" si="295"/>
        <v/>
      </c>
      <c r="AG590" s="86" t="str">
        <f t="shared" si="296"/>
        <v/>
      </c>
      <c r="AH590" s="87" t="str">
        <f t="shared" si="297"/>
        <v/>
      </c>
      <c r="AI590" s="84" t="str">
        <f t="shared" si="298"/>
        <v/>
      </c>
      <c r="AJ590" s="84" t="str">
        <f t="shared" si="299"/>
        <v/>
      </c>
      <c r="AK590" s="88" t="str">
        <f t="shared" si="300"/>
        <v/>
      </c>
      <c r="AL590" s="65" t="str">
        <f t="shared" si="301"/>
        <v/>
      </c>
      <c r="AM590" s="84" t="str">
        <f t="shared" si="302"/>
        <v/>
      </c>
      <c r="AN590" s="85" t="str">
        <f t="shared" si="303"/>
        <v/>
      </c>
      <c r="AO590" s="85" t="str">
        <f t="shared" si="304"/>
        <v/>
      </c>
      <c r="AP590" s="86" t="str">
        <f t="shared" si="305"/>
        <v/>
      </c>
    </row>
    <row r="591" spans="1:42" s="76" customFormat="1" x14ac:dyDescent="0.25">
      <c r="A591" s="78">
        <f t="shared" si="280"/>
        <v>585</v>
      </c>
      <c r="B591" s="79"/>
      <c r="C591" s="79"/>
      <c r="D591" s="61"/>
      <c r="E591" s="180" t="str">
        <f>_xlfn.IFNA(HLOOKUP(TEXT(C591,"#"),Table_Conduit[#All],2,FALSE),"")</f>
        <v/>
      </c>
      <c r="F591" s="63" t="str">
        <f t="shared" si="281"/>
        <v/>
      </c>
      <c r="G591" s="61"/>
      <c r="H591" s="180" t="str">
        <f>_xlfn.IFNA(IF(HLOOKUP(TEXT(C591,"#"),Table_BoxMaterial[#All],2,FALSE)=0,"",HLOOKUP(TEXT(C591,"#"),Table_BoxMaterial[#All],2,FALSE)),"")</f>
        <v/>
      </c>
      <c r="I591" s="183" t="str">
        <f>_xlfn.IFNA(HLOOKUP(TEXT(C591,"#"),Table_MountingKits[#All],2,FALSE),"")</f>
        <v/>
      </c>
      <c r="J591" s="183" t="str">
        <f>_xlfn.IFNA(HLOOKUP(H591,Table_BoxColors[#All],2,FALSE),"")</f>
        <v/>
      </c>
      <c r="K591" s="61" t="str">
        <f t="shared" si="282"/>
        <v/>
      </c>
      <c r="L591" s="64" t="str">
        <f t="shared" si="283"/>
        <v/>
      </c>
      <c r="M591" s="185" t="str">
        <f>_xlfn.IFNA("E-"&amp;VLOOKUP(C591,Table_PN_DeviceType[],2,TRUE),"")&amp;IF(D591&lt;&gt;"",IF(D591&gt;99,D591,IF(D591&gt;9,"0"&amp;D591,"00"&amp;D591))&amp;VLOOKUP(E591,Table_PN_ConduitSize[],2,FALSE)&amp;VLOOKUP(F591,Table_PN_ConduitColor[],2,FALSE)&amp;IF(G591&lt;10,"0"&amp;G591,G591)&amp;VLOOKUP(H591,Table_PN_BoxMaterial[],2,FALSE)&amp;IF(I591&lt;&gt;"",VLOOKUP(I591,Table_PN_MountingKit[],2,FALSE)&amp;IF(OR(J591="Yes"),VLOOKUP(F591,Table_PN_BoxColor[],2,FALSE),"")&amp;VLOOKUP(K591,Table_PN_CircuitBreaker[],2,FALSE),""),"")</f>
        <v/>
      </c>
      <c r="N591" s="65"/>
      <c r="O591" s="65"/>
      <c r="P591" s="65"/>
      <c r="Q591" s="65"/>
      <c r="R591" s="65"/>
      <c r="S591" s="170" t="str">
        <f>IFERROR(VLOOKUP(C591,Table_DevicePN[],2,FALSE),"")</f>
        <v/>
      </c>
      <c r="T591" s="66" t="str">
        <f t="shared" si="284"/>
        <v/>
      </c>
      <c r="U591" s="80"/>
      <c r="V591" s="81" t="str">
        <f t="shared" si="285"/>
        <v/>
      </c>
      <c r="W591" s="65" t="str">
        <f t="shared" si="286"/>
        <v/>
      </c>
      <c r="X591" s="65" t="str">
        <f t="shared" si="287"/>
        <v/>
      </c>
      <c r="Y591" s="82" t="str">
        <f t="shared" si="288"/>
        <v/>
      </c>
      <c r="Z591" s="83" t="str">
        <f t="shared" si="289"/>
        <v/>
      </c>
      <c r="AA591" s="65" t="str">
        <f t="shared" si="290"/>
        <v/>
      </c>
      <c r="AB591" s="65" t="str">
        <f t="shared" si="291"/>
        <v/>
      </c>
      <c r="AC591" s="65" t="str">
        <f t="shared" si="292"/>
        <v/>
      </c>
      <c r="AD591" s="84" t="str">
        <f t="shared" si="293"/>
        <v/>
      </c>
      <c r="AE591" s="85" t="str">
        <f t="shared" si="294"/>
        <v/>
      </c>
      <c r="AF591" s="85" t="str">
        <f t="shared" si="295"/>
        <v/>
      </c>
      <c r="AG591" s="86" t="str">
        <f t="shared" si="296"/>
        <v/>
      </c>
      <c r="AH591" s="87" t="str">
        <f t="shared" si="297"/>
        <v/>
      </c>
      <c r="AI591" s="84" t="str">
        <f t="shared" si="298"/>
        <v/>
      </c>
      <c r="AJ591" s="84" t="str">
        <f t="shared" si="299"/>
        <v/>
      </c>
      <c r="AK591" s="88" t="str">
        <f t="shared" si="300"/>
        <v/>
      </c>
      <c r="AL591" s="65" t="str">
        <f t="shared" si="301"/>
        <v/>
      </c>
      <c r="AM591" s="84" t="str">
        <f t="shared" si="302"/>
        <v/>
      </c>
      <c r="AN591" s="85" t="str">
        <f t="shared" si="303"/>
        <v/>
      </c>
      <c r="AO591" s="85" t="str">
        <f t="shared" si="304"/>
        <v/>
      </c>
      <c r="AP591" s="86" t="str">
        <f t="shared" si="305"/>
        <v/>
      </c>
    </row>
    <row r="592" spans="1:42" s="76" customFormat="1" x14ac:dyDescent="0.25">
      <c r="A592" s="78">
        <f t="shared" si="280"/>
        <v>586</v>
      </c>
      <c r="B592" s="79"/>
      <c r="C592" s="79"/>
      <c r="D592" s="61"/>
      <c r="E592" s="180" t="str">
        <f>_xlfn.IFNA(HLOOKUP(TEXT(C592,"#"),Table_Conduit[#All],2,FALSE),"")</f>
        <v/>
      </c>
      <c r="F592" s="63" t="str">
        <f t="shared" si="281"/>
        <v/>
      </c>
      <c r="G592" s="61"/>
      <c r="H592" s="180" t="str">
        <f>_xlfn.IFNA(IF(HLOOKUP(TEXT(C592,"#"),Table_BoxMaterial[#All],2,FALSE)=0,"",HLOOKUP(TEXT(C592,"#"),Table_BoxMaterial[#All],2,FALSE)),"")</f>
        <v/>
      </c>
      <c r="I592" s="183" t="str">
        <f>_xlfn.IFNA(HLOOKUP(TEXT(C592,"#"),Table_MountingKits[#All],2,FALSE),"")</f>
        <v/>
      </c>
      <c r="J592" s="183" t="str">
        <f>_xlfn.IFNA(HLOOKUP(H592,Table_BoxColors[#All],2,FALSE),"")</f>
        <v/>
      </c>
      <c r="K592" s="61" t="str">
        <f t="shared" si="282"/>
        <v/>
      </c>
      <c r="L592" s="64" t="str">
        <f t="shared" si="283"/>
        <v/>
      </c>
      <c r="M592" s="185" t="str">
        <f>_xlfn.IFNA("E-"&amp;VLOOKUP(C592,Table_PN_DeviceType[],2,TRUE),"")&amp;IF(D592&lt;&gt;"",IF(D592&gt;99,D592,IF(D592&gt;9,"0"&amp;D592,"00"&amp;D592))&amp;VLOOKUP(E592,Table_PN_ConduitSize[],2,FALSE)&amp;VLOOKUP(F592,Table_PN_ConduitColor[],2,FALSE)&amp;IF(G592&lt;10,"0"&amp;G592,G592)&amp;VLOOKUP(H592,Table_PN_BoxMaterial[],2,FALSE)&amp;IF(I592&lt;&gt;"",VLOOKUP(I592,Table_PN_MountingKit[],2,FALSE)&amp;IF(OR(J592="Yes"),VLOOKUP(F592,Table_PN_BoxColor[],2,FALSE),"")&amp;VLOOKUP(K592,Table_PN_CircuitBreaker[],2,FALSE),""),"")</f>
        <v/>
      </c>
      <c r="N592" s="65"/>
      <c r="O592" s="65"/>
      <c r="P592" s="65"/>
      <c r="Q592" s="65"/>
      <c r="R592" s="65"/>
      <c r="S592" s="170" t="str">
        <f>IFERROR(VLOOKUP(C592,Table_DevicePN[],2,FALSE),"")</f>
        <v/>
      </c>
      <c r="T592" s="66" t="str">
        <f t="shared" si="284"/>
        <v/>
      </c>
      <c r="U592" s="80"/>
      <c r="V592" s="81" t="str">
        <f t="shared" si="285"/>
        <v/>
      </c>
      <c r="W592" s="65" t="str">
        <f t="shared" si="286"/>
        <v/>
      </c>
      <c r="X592" s="65" t="str">
        <f t="shared" si="287"/>
        <v/>
      </c>
      <c r="Y592" s="82" t="str">
        <f t="shared" si="288"/>
        <v/>
      </c>
      <c r="Z592" s="83" t="str">
        <f t="shared" si="289"/>
        <v/>
      </c>
      <c r="AA592" s="65" t="str">
        <f t="shared" si="290"/>
        <v/>
      </c>
      <c r="AB592" s="65" t="str">
        <f t="shared" si="291"/>
        <v/>
      </c>
      <c r="AC592" s="65" t="str">
        <f t="shared" si="292"/>
        <v/>
      </c>
      <c r="AD592" s="84" t="str">
        <f t="shared" si="293"/>
        <v/>
      </c>
      <c r="AE592" s="85" t="str">
        <f t="shared" si="294"/>
        <v/>
      </c>
      <c r="AF592" s="85" t="str">
        <f t="shared" si="295"/>
        <v/>
      </c>
      <c r="AG592" s="86" t="str">
        <f t="shared" si="296"/>
        <v/>
      </c>
      <c r="AH592" s="87" t="str">
        <f t="shared" si="297"/>
        <v/>
      </c>
      <c r="AI592" s="84" t="str">
        <f t="shared" si="298"/>
        <v/>
      </c>
      <c r="AJ592" s="84" t="str">
        <f t="shared" si="299"/>
        <v/>
      </c>
      <c r="AK592" s="88" t="str">
        <f t="shared" si="300"/>
        <v/>
      </c>
      <c r="AL592" s="65" t="str">
        <f t="shared" si="301"/>
        <v/>
      </c>
      <c r="AM592" s="84" t="str">
        <f t="shared" si="302"/>
        <v/>
      </c>
      <c r="AN592" s="85" t="str">
        <f t="shared" si="303"/>
        <v/>
      </c>
      <c r="AO592" s="85" t="str">
        <f t="shared" si="304"/>
        <v/>
      </c>
      <c r="AP592" s="86" t="str">
        <f t="shared" si="305"/>
        <v/>
      </c>
    </row>
    <row r="593" spans="1:42" s="76" customFormat="1" x14ac:dyDescent="0.25">
      <c r="A593" s="78">
        <f t="shared" si="280"/>
        <v>587</v>
      </c>
      <c r="B593" s="79"/>
      <c r="C593" s="79"/>
      <c r="D593" s="61"/>
      <c r="E593" s="180" t="str">
        <f>_xlfn.IFNA(HLOOKUP(TEXT(C593,"#"),Table_Conduit[#All],2,FALSE),"")</f>
        <v/>
      </c>
      <c r="F593" s="63" t="str">
        <f t="shared" si="281"/>
        <v/>
      </c>
      <c r="G593" s="61"/>
      <c r="H593" s="180" t="str">
        <f>_xlfn.IFNA(IF(HLOOKUP(TEXT(C593,"#"),Table_BoxMaterial[#All],2,FALSE)=0,"",HLOOKUP(TEXT(C593,"#"),Table_BoxMaterial[#All],2,FALSE)),"")</f>
        <v/>
      </c>
      <c r="I593" s="183" t="str">
        <f>_xlfn.IFNA(HLOOKUP(TEXT(C593,"#"),Table_MountingKits[#All],2,FALSE),"")</f>
        <v/>
      </c>
      <c r="J593" s="183" t="str">
        <f>_xlfn.IFNA(HLOOKUP(H593,Table_BoxColors[#All],2,FALSE),"")</f>
        <v/>
      </c>
      <c r="K593" s="61" t="str">
        <f t="shared" si="282"/>
        <v/>
      </c>
      <c r="L593" s="64" t="str">
        <f t="shared" si="283"/>
        <v/>
      </c>
      <c r="M593" s="185" t="str">
        <f>_xlfn.IFNA("E-"&amp;VLOOKUP(C593,Table_PN_DeviceType[],2,TRUE),"")&amp;IF(D593&lt;&gt;"",IF(D593&gt;99,D593,IF(D593&gt;9,"0"&amp;D593,"00"&amp;D593))&amp;VLOOKUP(E593,Table_PN_ConduitSize[],2,FALSE)&amp;VLOOKUP(F593,Table_PN_ConduitColor[],2,FALSE)&amp;IF(G593&lt;10,"0"&amp;G593,G593)&amp;VLOOKUP(H593,Table_PN_BoxMaterial[],2,FALSE)&amp;IF(I593&lt;&gt;"",VLOOKUP(I593,Table_PN_MountingKit[],2,FALSE)&amp;IF(OR(J593="Yes"),VLOOKUP(F593,Table_PN_BoxColor[],2,FALSE),"")&amp;VLOOKUP(K593,Table_PN_CircuitBreaker[],2,FALSE),""),"")</f>
        <v/>
      </c>
      <c r="N593" s="65"/>
      <c r="O593" s="65"/>
      <c r="P593" s="65"/>
      <c r="Q593" s="65"/>
      <c r="R593" s="65"/>
      <c r="S593" s="170" t="str">
        <f>IFERROR(VLOOKUP(C593,Table_DevicePN[],2,FALSE),"")</f>
        <v/>
      </c>
      <c r="T593" s="66" t="str">
        <f t="shared" si="284"/>
        <v/>
      </c>
      <c r="U593" s="80"/>
      <c r="V593" s="81" t="str">
        <f t="shared" si="285"/>
        <v/>
      </c>
      <c r="W593" s="65" t="str">
        <f t="shared" si="286"/>
        <v/>
      </c>
      <c r="X593" s="65" t="str">
        <f t="shared" si="287"/>
        <v/>
      </c>
      <c r="Y593" s="82" t="str">
        <f t="shared" si="288"/>
        <v/>
      </c>
      <c r="Z593" s="83" t="str">
        <f t="shared" si="289"/>
        <v/>
      </c>
      <c r="AA593" s="65" t="str">
        <f t="shared" si="290"/>
        <v/>
      </c>
      <c r="AB593" s="65" t="str">
        <f t="shared" si="291"/>
        <v/>
      </c>
      <c r="AC593" s="65" t="str">
        <f t="shared" si="292"/>
        <v/>
      </c>
      <c r="AD593" s="84" t="str">
        <f t="shared" si="293"/>
        <v/>
      </c>
      <c r="AE593" s="85" t="str">
        <f t="shared" si="294"/>
        <v/>
      </c>
      <c r="AF593" s="85" t="str">
        <f t="shared" si="295"/>
        <v/>
      </c>
      <c r="AG593" s="86" t="str">
        <f t="shared" si="296"/>
        <v/>
      </c>
      <c r="AH593" s="87" t="str">
        <f t="shared" si="297"/>
        <v/>
      </c>
      <c r="AI593" s="84" t="str">
        <f t="shared" si="298"/>
        <v/>
      </c>
      <c r="AJ593" s="84" t="str">
        <f t="shared" si="299"/>
        <v/>
      </c>
      <c r="AK593" s="88" t="str">
        <f t="shared" si="300"/>
        <v/>
      </c>
      <c r="AL593" s="65" t="str">
        <f t="shared" si="301"/>
        <v/>
      </c>
      <c r="AM593" s="84" t="str">
        <f t="shared" si="302"/>
        <v/>
      </c>
      <c r="AN593" s="85" t="str">
        <f t="shared" si="303"/>
        <v/>
      </c>
      <c r="AO593" s="85" t="str">
        <f t="shared" si="304"/>
        <v/>
      </c>
      <c r="AP593" s="86" t="str">
        <f t="shared" si="305"/>
        <v/>
      </c>
    </row>
    <row r="594" spans="1:42" s="76" customFormat="1" x14ac:dyDescent="0.25">
      <c r="A594" s="78">
        <f t="shared" si="280"/>
        <v>588</v>
      </c>
      <c r="B594" s="79"/>
      <c r="C594" s="79"/>
      <c r="D594" s="61"/>
      <c r="E594" s="180" t="str">
        <f>_xlfn.IFNA(HLOOKUP(TEXT(C594,"#"),Table_Conduit[#All],2,FALSE),"")</f>
        <v/>
      </c>
      <c r="F594" s="63" t="str">
        <f t="shared" si="281"/>
        <v/>
      </c>
      <c r="G594" s="61"/>
      <c r="H594" s="180" t="str">
        <f>_xlfn.IFNA(IF(HLOOKUP(TEXT(C594,"#"),Table_BoxMaterial[#All],2,FALSE)=0,"",HLOOKUP(TEXT(C594,"#"),Table_BoxMaterial[#All],2,FALSE)),"")</f>
        <v/>
      </c>
      <c r="I594" s="183" t="str">
        <f>_xlfn.IFNA(HLOOKUP(TEXT(C594,"#"),Table_MountingKits[#All],2,FALSE),"")</f>
        <v/>
      </c>
      <c r="J594" s="183" t="str">
        <f>_xlfn.IFNA(HLOOKUP(H594,Table_BoxColors[#All],2,FALSE),"")</f>
        <v/>
      </c>
      <c r="K594" s="61" t="str">
        <f t="shared" si="282"/>
        <v/>
      </c>
      <c r="L594" s="64" t="str">
        <f t="shared" si="283"/>
        <v/>
      </c>
      <c r="M594" s="185" t="str">
        <f>_xlfn.IFNA("E-"&amp;VLOOKUP(C594,Table_PN_DeviceType[],2,TRUE),"")&amp;IF(D594&lt;&gt;"",IF(D594&gt;99,D594,IF(D594&gt;9,"0"&amp;D594,"00"&amp;D594))&amp;VLOOKUP(E594,Table_PN_ConduitSize[],2,FALSE)&amp;VLOOKUP(F594,Table_PN_ConduitColor[],2,FALSE)&amp;IF(G594&lt;10,"0"&amp;G594,G594)&amp;VLOOKUP(H594,Table_PN_BoxMaterial[],2,FALSE)&amp;IF(I594&lt;&gt;"",VLOOKUP(I594,Table_PN_MountingKit[],2,FALSE)&amp;IF(OR(J594="Yes"),VLOOKUP(F594,Table_PN_BoxColor[],2,FALSE),"")&amp;VLOOKUP(K594,Table_PN_CircuitBreaker[],2,FALSE),""),"")</f>
        <v/>
      </c>
      <c r="N594" s="65"/>
      <c r="O594" s="65"/>
      <c r="P594" s="65"/>
      <c r="Q594" s="65"/>
      <c r="R594" s="65"/>
      <c r="S594" s="170" t="str">
        <f>IFERROR(VLOOKUP(C594,Table_DevicePN[],2,FALSE),"")</f>
        <v/>
      </c>
      <c r="T594" s="66" t="str">
        <f t="shared" si="284"/>
        <v/>
      </c>
      <c r="U594" s="80"/>
      <c r="V594" s="81" t="str">
        <f t="shared" si="285"/>
        <v/>
      </c>
      <c r="W594" s="65" t="str">
        <f t="shared" si="286"/>
        <v/>
      </c>
      <c r="X594" s="65" t="str">
        <f t="shared" si="287"/>
        <v/>
      </c>
      <c r="Y594" s="82" t="str">
        <f t="shared" si="288"/>
        <v/>
      </c>
      <c r="Z594" s="83" t="str">
        <f t="shared" si="289"/>
        <v/>
      </c>
      <c r="AA594" s="65" t="str">
        <f t="shared" si="290"/>
        <v/>
      </c>
      <c r="AB594" s="65" t="str">
        <f t="shared" si="291"/>
        <v/>
      </c>
      <c r="AC594" s="65" t="str">
        <f t="shared" si="292"/>
        <v/>
      </c>
      <c r="AD594" s="84" t="str">
        <f t="shared" si="293"/>
        <v/>
      </c>
      <c r="AE594" s="85" t="str">
        <f t="shared" si="294"/>
        <v/>
      </c>
      <c r="AF594" s="85" t="str">
        <f t="shared" si="295"/>
        <v/>
      </c>
      <c r="AG594" s="86" t="str">
        <f t="shared" si="296"/>
        <v/>
      </c>
      <c r="AH594" s="87" t="str">
        <f t="shared" si="297"/>
        <v/>
      </c>
      <c r="AI594" s="84" t="str">
        <f t="shared" si="298"/>
        <v/>
      </c>
      <c r="AJ594" s="84" t="str">
        <f t="shared" si="299"/>
        <v/>
      </c>
      <c r="AK594" s="88" t="str">
        <f t="shared" si="300"/>
        <v/>
      </c>
      <c r="AL594" s="65" t="str">
        <f t="shared" si="301"/>
        <v/>
      </c>
      <c r="AM594" s="84" t="str">
        <f t="shared" si="302"/>
        <v/>
      </c>
      <c r="AN594" s="85" t="str">
        <f t="shared" si="303"/>
        <v/>
      </c>
      <c r="AO594" s="85" t="str">
        <f t="shared" si="304"/>
        <v/>
      </c>
      <c r="AP594" s="86" t="str">
        <f t="shared" si="305"/>
        <v/>
      </c>
    </row>
    <row r="595" spans="1:42" s="76" customFormat="1" x14ac:dyDescent="0.25">
      <c r="A595" s="78">
        <f t="shared" si="280"/>
        <v>589</v>
      </c>
      <c r="B595" s="79"/>
      <c r="C595" s="79"/>
      <c r="D595" s="61"/>
      <c r="E595" s="180" t="str">
        <f>_xlfn.IFNA(HLOOKUP(TEXT(C595,"#"),Table_Conduit[#All],2,FALSE),"")</f>
        <v/>
      </c>
      <c r="F595" s="63" t="str">
        <f t="shared" si="281"/>
        <v/>
      </c>
      <c r="G595" s="61"/>
      <c r="H595" s="180" t="str">
        <f>_xlfn.IFNA(IF(HLOOKUP(TEXT(C595,"#"),Table_BoxMaterial[#All],2,FALSE)=0,"",HLOOKUP(TEXT(C595,"#"),Table_BoxMaterial[#All],2,FALSE)),"")</f>
        <v/>
      </c>
      <c r="I595" s="183" t="str">
        <f>_xlfn.IFNA(HLOOKUP(TEXT(C595,"#"),Table_MountingKits[#All],2,FALSE),"")</f>
        <v/>
      </c>
      <c r="J595" s="183" t="str">
        <f>_xlfn.IFNA(HLOOKUP(H595,Table_BoxColors[#All],2,FALSE),"")</f>
        <v/>
      </c>
      <c r="K595" s="61" t="str">
        <f t="shared" si="282"/>
        <v/>
      </c>
      <c r="L595" s="64" t="str">
        <f t="shared" si="283"/>
        <v/>
      </c>
      <c r="M595" s="185" t="str">
        <f>_xlfn.IFNA("E-"&amp;VLOOKUP(C595,Table_PN_DeviceType[],2,TRUE),"")&amp;IF(D595&lt;&gt;"",IF(D595&gt;99,D595,IF(D595&gt;9,"0"&amp;D595,"00"&amp;D595))&amp;VLOOKUP(E595,Table_PN_ConduitSize[],2,FALSE)&amp;VLOOKUP(F595,Table_PN_ConduitColor[],2,FALSE)&amp;IF(G595&lt;10,"0"&amp;G595,G595)&amp;VLOOKUP(H595,Table_PN_BoxMaterial[],2,FALSE)&amp;IF(I595&lt;&gt;"",VLOOKUP(I595,Table_PN_MountingKit[],2,FALSE)&amp;IF(OR(J595="Yes"),VLOOKUP(F595,Table_PN_BoxColor[],2,FALSE),"")&amp;VLOOKUP(K595,Table_PN_CircuitBreaker[],2,FALSE),""),"")</f>
        <v/>
      </c>
      <c r="N595" s="65"/>
      <c r="O595" s="65"/>
      <c r="P595" s="65"/>
      <c r="Q595" s="65"/>
      <c r="R595" s="65"/>
      <c r="S595" s="170" t="str">
        <f>IFERROR(VLOOKUP(C595,Table_DevicePN[],2,FALSE),"")</f>
        <v/>
      </c>
      <c r="T595" s="66" t="str">
        <f t="shared" si="284"/>
        <v/>
      </c>
      <c r="U595" s="80"/>
      <c r="V595" s="81" t="str">
        <f t="shared" si="285"/>
        <v/>
      </c>
      <c r="W595" s="65" t="str">
        <f t="shared" si="286"/>
        <v/>
      </c>
      <c r="X595" s="65" t="str">
        <f t="shared" si="287"/>
        <v/>
      </c>
      <c r="Y595" s="82" t="str">
        <f t="shared" si="288"/>
        <v/>
      </c>
      <c r="Z595" s="83" t="str">
        <f t="shared" si="289"/>
        <v/>
      </c>
      <c r="AA595" s="65" t="str">
        <f t="shared" si="290"/>
        <v/>
      </c>
      <c r="AB595" s="65" t="str">
        <f t="shared" si="291"/>
        <v/>
      </c>
      <c r="AC595" s="65" t="str">
        <f t="shared" si="292"/>
        <v/>
      </c>
      <c r="AD595" s="84" t="str">
        <f t="shared" si="293"/>
        <v/>
      </c>
      <c r="AE595" s="85" t="str">
        <f t="shared" si="294"/>
        <v/>
      </c>
      <c r="AF595" s="85" t="str">
        <f t="shared" si="295"/>
        <v/>
      </c>
      <c r="AG595" s="86" t="str">
        <f t="shared" si="296"/>
        <v/>
      </c>
      <c r="AH595" s="87" t="str">
        <f t="shared" si="297"/>
        <v/>
      </c>
      <c r="AI595" s="84" t="str">
        <f t="shared" si="298"/>
        <v/>
      </c>
      <c r="AJ595" s="84" t="str">
        <f t="shared" si="299"/>
        <v/>
      </c>
      <c r="AK595" s="88" t="str">
        <f t="shared" si="300"/>
        <v/>
      </c>
      <c r="AL595" s="65" t="str">
        <f t="shared" si="301"/>
        <v/>
      </c>
      <c r="AM595" s="84" t="str">
        <f t="shared" si="302"/>
        <v/>
      </c>
      <c r="AN595" s="85" t="str">
        <f t="shared" si="303"/>
        <v/>
      </c>
      <c r="AO595" s="85" t="str">
        <f t="shared" si="304"/>
        <v/>
      </c>
      <c r="AP595" s="86" t="str">
        <f t="shared" si="305"/>
        <v/>
      </c>
    </row>
    <row r="596" spans="1:42" s="76" customFormat="1" x14ac:dyDescent="0.25">
      <c r="A596" s="78">
        <f t="shared" si="280"/>
        <v>590</v>
      </c>
      <c r="B596" s="79"/>
      <c r="C596" s="79"/>
      <c r="D596" s="61"/>
      <c r="E596" s="180" t="str">
        <f>_xlfn.IFNA(HLOOKUP(TEXT(C596,"#"),Table_Conduit[#All],2,FALSE),"")</f>
        <v/>
      </c>
      <c r="F596" s="63" t="str">
        <f t="shared" si="281"/>
        <v/>
      </c>
      <c r="G596" s="61"/>
      <c r="H596" s="180" t="str">
        <f>_xlfn.IFNA(IF(HLOOKUP(TEXT(C596,"#"),Table_BoxMaterial[#All],2,FALSE)=0,"",HLOOKUP(TEXT(C596,"#"),Table_BoxMaterial[#All],2,FALSE)),"")</f>
        <v/>
      </c>
      <c r="I596" s="183" t="str">
        <f>_xlfn.IFNA(HLOOKUP(TEXT(C596,"#"),Table_MountingKits[#All],2,FALSE),"")</f>
        <v/>
      </c>
      <c r="J596" s="183" t="str">
        <f>_xlfn.IFNA(HLOOKUP(H596,Table_BoxColors[#All],2,FALSE),"")</f>
        <v/>
      </c>
      <c r="K596" s="61" t="str">
        <f t="shared" si="282"/>
        <v/>
      </c>
      <c r="L596" s="64" t="str">
        <f t="shared" si="283"/>
        <v/>
      </c>
      <c r="M596" s="185" t="str">
        <f>_xlfn.IFNA("E-"&amp;VLOOKUP(C596,Table_PN_DeviceType[],2,TRUE),"")&amp;IF(D596&lt;&gt;"",IF(D596&gt;99,D596,IF(D596&gt;9,"0"&amp;D596,"00"&amp;D596))&amp;VLOOKUP(E596,Table_PN_ConduitSize[],2,FALSE)&amp;VLOOKUP(F596,Table_PN_ConduitColor[],2,FALSE)&amp;IF(G596&lt;10,"0"&amp;G596,G596)&amp;VLOOKUP(H596,Table_PN_BoxMaterial[],2,FALSE)&amp;IF(I596&lt;&gt;"",VLOOKUP(I596,Table_PN_MountingKit[],2,FALSE)&amp;IF(OR(J596="Yes"),VLOOKUP(F596,Table_PN_BoxColor[],2,FALSE),"")&amp;VLOOKUP(K596,Table_PN_CircuitBreaker[],2,FALSE),""),"")</f>
        <v/>
      </c>
      <c r="N596" s="65"/>
      <c r="O596" s="65"/>
      <c r="P596" s="65"/>
      <c r="Q596" s="65"/>
      <c r="R596" s="65"/>
      <c r="S596" s="170" t="str">
        <f>IFERROR(VLOOKUP(C596,Table_DevicePN[],2,FALSE),"")</f>
        <v/>
      </c>
      <c r="T596" s="66" t="str">
        <f t="shared" si="284"/>
        <v/>
      </c>
      <c r="U596" s="80"/>
      <c r="V596" s="81" t="str">
        <f t="shared" si="285"/>
        <v/>
      </c>
      <c r="W596" s="65" t="str">
        <f t="shared" si="286"/>
        <v/>
      </c>
      <c r="X596" s="65" t="str">
        <f t="shared" si="287"/>
        <v/>
      </c>
      <c r="Y596" s="82" t="str">
        <f t="shared" si="288"/>
        <v/>
      </c>
      <c r="Z596" s="83" t="str">
        <f t="shared" si="289"/>
        <v/>
      </c>
      <c r="AA596" s="65" t="str">
        <f t="shared" si="290"/>
        <v/>
      </c>
      <c r="AB596" s="65" t="str">
        <f t="shared" si="291"/>
        <v/>
      </c>
      <c r="AC596" s="65" t="str">
        <f t="shared" si="292"/>
        <v/>
      </c>
      <c r="AD596" s="84" t="str">
        <f t="shared" si="293"/>
        <v/>
      </c>
      <c r="AE596" s="85" t="str">
        <f t="shared" si="294"/>
        <v/>
      </c>
      <c r="AF596" s="85" t="str">
        <f t="shared" si="295"/>
        <v/>
      </c>
      <c r="AG596" s="86" t="str">
        <f t="shared" si="296"/>
        <v/>
      </c>
      <c r="AH596" s="87" t="str">
        <f t="shared" si="297"/>
        <v/>
      </c>
      <c r="AI596" s="84" t="str">
        <f t="shared" si="298"/>
        <v/>
      </c>
      <c r="AJ596" s="84" t="str">
        <f t="shared" si="299"/>
        <v/>
      </c>
      <c r="AK596" s="88" t="str">
        <f t="shared" si="300"/>
        <v/>
      </c>
      <c r="AL596" s="65" t="str">
        <f t="shared" si="301"/>
        <v/>
      </c>
      <c r="AM596" s="84" t="str">
        <f t="shared" si="302"/>
        <v/>
      </c>
      <c r="AN596" s="85" t="str">
        <f t="shared" si="303"/>
        <v/>
      </c>
      <c r="AO596" s="85" t="str">
        <f t="shared" si="304"/>
        <v/>
      </c>
      <c r="AP596" s="86" t="str">
        <f t="shared" si="305"/>
        <v/>
      </c>
    </row>
    <row r="597" spans="1:42" s="76" customFormat="1" x14ac:dyDescent="0.25">
      <c r="A597" s="78">
        <f t="shared" si="280"/>
        <v>591</v>
      </c>
      <c r="B597" s="79"/>
      <c r="C597" s="79"/>
      <c r="D597" s="61"/>
      <c r="E597" s="180" t="str">
        <f>_xlfn.IFNA(HLOOKUP(TEXT(C597,"#"),Table_Conduit[#All],2,FALSE),"")</f>
        <v/>
      </c>
      <c r="F597" s="63" t="str">
        <f t="shared" si="281"/>
        <v/>
      </c>
      <c r="G597" s="61"/>
      <c r="H597" s="180" t="str">
        <f>_xlfn.IFNA(IF(HLOOKUP(TEXT(C597,"#"),Table_BoxMaterial[#All],2,FALSE)=0,"",HLOOKUP(TEXT(C597,"#"),Table_BoxMaterial[#All],2,FALSE)),"")</f>
        <v/>
      </c>
      <c r="I597" s="183" t="str">
        <f>_xlfn.IFNA(HLOOKUP(TEXT(C597,"#"),Table_MountingKits[#All],2,FALSE),"")</f>
        <v/>
      </c>
      <c r="J597" s="183" t="str">
        <f>_xlfn.IFNA(HLOOKUP(H597,Table_BoxColors[#All],2,FALSE),"")</f>
        <v/>
      </c>
      <c r="K597" s="61" t="str">
        <f t="shared" si="282"/>
        <v/>
      </c>
      <c r="L597" s="64" t="str">
        <f t="shared" si="283"/>
        <v/>
      </c>
      <c r="M597" s="185" t="str">
        <f>_xlfn.IFNA("E-"&amp;VLOOKUP(C597,Table_PN_DeviceType[],2,TRUE),"")&amp;IF(D597&lt;&gt;"",IF(D597&gt;99,D597,IF(D597&gt;9,"0"&amp;D597,"00"&amp;D597))&amp;VLOOKUP(E597,Table_PN_ConduitSize[],2,FALSE)&amp;VLOOKUP(F597,Table_PN_ConduitColor[],2,FALSE)&amp;IF(G597&lt;10,"0"&amp;G597,G597)&amp;VLOOKUP(H597,Table_PN_BoxMaterial[],2,FALSE)&amp;IF(I597&lt;&gt;"",VLOOKUP(I597,Table_PN_MountingKit[],2,FALSE)&amp;IF(OR(J597="Yes"),VLOOKUP(F597,Table_PN_BoxColor[],2,FALSE),"")&amp;VLOOKUP(K597,Table_PN_CircuitBreaker[],2,FALSE),""),"")</f>
        <v/>
      </c>
      <c r="N597" s="65"/>
      <c r="O597" s="65"/>
      <c r="P597" s="65"/>
      <c r="Q597" s="65"/>
      <c r="R597" s="65"/>
      <c r="S597" s="170" t="str">
        <f>IFERROR(VLOOKUP(C597,Table_DevicePN[],2,FALSE),"")</f>
        <v/>
      </c>
      <c r="T597" s="66" t="str">
        <f t="shared" si="284"/>
        <v/>
      </c>
      <c r="U597" s="80"/>
      <c r="V597" s="81" t="str">
        <f t="shared" si="285"/>
        <v/>
      </c>
      <c r="W597" s="65" t="str">
        <f t="shared" si="286"/>
        <v/>
      </c>
      <c r="X597" s="65" t="str">
        <f t="shared" si="287"/>
        <v/>
      </c>
      <c r="Y597" s="82" t="str">
        <f t="shared" si="288"/>
        <v/>
      </c>
      <c r="Z597" s="83" t="str">
        <f t="shared" si="289"/>
        <v/>
      </c>
      <c r="AA597" s="65" t="str">
        <f t="shared" si="290"/>
        <v/>
      </c>
      <c r="AB597" s="65" t="str">
        <f t="shared" si="291"/>
        <v/>
      </c>
      <c r="AC597" s="65" t="str">
        <f t="shared" si="292"/>
        <v/>
      </c>
      <c r="AD597" s="84" t="str">
        <f t="shared" si="293"/>
        <v/>
      </c>
      <c r="AE597" s="85" t="str">
        <f t="shared" si="294"/>
        <v/>
      </c>
      <c r="AF597" s="85" t="str">
        <f t="shared" si="295"/>
        <v/>
      </c>
      <c r="AG597" s="86" t="str">
        <f t="shared" si="296"/>
        <v/>
      </c>
      <c r="AH597" s="87" t="str">
        <f t="shared" si="297"/>
        <v/>
      </c>
      <c r="AI597" s="84" t="str">
        <f t="shared" si="298"/>
        <v/>
      </c>
      <c r="AJ597" s="84" t="str">
        <f t="shared" si="299"/>
        <v/>
      </c>
      <c r="AK597" s="88" t="str">
        <f t="shared" si="300"/>
        <v/>
      </c>
      <c r="AL597" s="65" t="str">
        <f t="shared" si="301"/>
        <v/>
      </c>
      <c r="AM597" s="84" t="str">
        <f t="shared" si="302"/>
        <v/>
      </c>
      <c r="AN597" s="85" t="str">
        <f t="shared" si="303"/>
        <v/>
      </c>
      <c r="AO597" s="85" t="str">
        <f t="shared" si="304"/>
        <v/>
      </c>
      <c r="AP597" s="86" t="str">
        <f t="shared" si="305"/>
        <v/>
      </c>
    </row>
    <row r="598" spans="1:42" s="76" customFormat="1" x14ac:dyDescent="0.25">
      <c r="A598" s="78">
        <f t="shared" si="280"/>
        <v>592</v>
      </c>
      <c r="B598" s="79"/>
      <c r="C598" s="79"/>
      <c r="D598" s="61"/>
      <c r="E598" s="180" t="str">
        <f>_xlfn.IFNA(HLOOKUP(TEXT(C598,"#"),Table_Conduit[#All],2,FALSE),"")</f>
        <v/>
      </c>
      <c r="F598" s="63" t="str">
        <f t="shared" si="281"/>
        <v/>
      </c>
      <c r="G598" s="61"/>
      <c r="H598" s="180" t="str">
        <f>_xlfn.IFNA(IF(HLOOKUP(TEXT(C598,"#"),Table_BoxMaterial[#All],2,FALSE)=0,"",HLOOKUP(TEXT(C598,"#"),Table_BoxMaterial[#All],2,FALSE)),"")</f>
        <v/>
      </c>
      <c r="I598" s="183" t="str">
        <f>_xlfn.IFNA(HLOOKUP(TEXT(C598,"#"),Table_MountingKits[#All],2,FALSE),"")</f>
        <v/>
      </c>
      <c r="J598" s="183" t="str">
        <f>_xlfn.IFNA(HLOOKUP(H598,Table_BoxColors[#All],2,FALSE),"")</f>
        <v/>
      </c>
      <c r="K598" s="61" t="str">
        <f t="shared" si="282"/>
        <v/>
      </c>
      <c r="L598" s="64" t="str">
        <f t="shared" si="283"/>
        <v/>
      </c>
      <c r="M598" s="185" t="str">
        <f>_xlfn.IFNA("E-"&amp;VLOOKUP(C598,Table_PN_DeviceType[],2,TRUE),"")&amp;IF(D598&lt;&gt;"",IF(D598&gt;99,D598,IF(D598&gt;9,"0"&amp;D598,"00"&amp;D598))&amp;VLOOKUP(E598,Table_PN_ConduitSize[],2,FALSE)&amp;VLOOKUP(F598,Table_PN_ConduitColor[],2,FALSE)&amp;IF(G598&lt;10,"0"&amp;G598,G598)&amp;VLOOKUP(H598,Table_PN_BoxMaterial[],2,FALSE)&amp;IF(I598&lt;&gt;"",VLOOKUP(I598,Table_PN_MountingKit[],2,FALSE)&amp;IF(OR(J598="Yes"),VLOOKUP(F598,Table_PN_BoxColor[],2,FALSE),"")&amp;VLOOKUP(K598,Table_PN_CircuitBreaker[],2,FALSE),""),"")</f>
        <v/>
      </c>
      <c r="N598" s="65"/>
      <c r="O598" s="65"/>
      <c r="P598" s="65"/>
      <c r="Q598" s="65"/>
      <c r="R598" s="65"/>
      <c r="S598" s="170" t="str">
        <f>IFERROR(VLOOKUP(C598,Table_DevicePN[],2,FALSE),"")</f>
        <v/>
      </c>
      <c r="T598" s="66" t="str">
        <f t="shared" si="284"/>
        <v/>
      </c>
      <c r="U598" s="80"/>
      <c r="V598" s="81" t="str">
        <f t="shared" si="285"/>
        <v/>
      </c>
      <c r="W598" s="65" t="str">
        <f t="shared" si="286"/>
        <v/>
      </c>
      <c r="X598" s="65" t="str">
        <f t="shared" si="287"/>
        <v/>
      </c>
      <c r="Y598" s="82" t="str">
        <f t="shared" si="288"/>
        <v/>
      </c>
      <c r="Z598" s="83" t="str">
        <f t="shared" si="289"/>
        <v/>
      </c>
      <c r="AA598" s="65" t="str">
        <f t="shared" si="290"/>
        <v/>
      </c>
      <c r="AB598" s="65" t="str">
        <f t="shared" si="291"/>
        <v/>
      </c>
      <c r="AC598" s="65" t="str">
        <f t="shared" si="292"/>
        <v/>
      </c>
      <c r="AD598" s="84" t="str">
        <f t="shared" si="293"/>
        <v/>
      </c>
      <c r="AE598" s="85" t="str">
        <f t="shared" si="294"/>
        <v/>
      </c>
      <c r="AF598" s="85" t="str">
        <f t="shared" si="295"/>
        <v/>
      </c>
      <c r="AG598" s="86" t="str">
        <f t="shared" si="296"/>
        <v/>
      </c>
      <c r="AH598" s="87" t="str">
        <f t="shared" si="297"/>
        <v/>
      </c>
      <c r="AI598" s="84" t="str">
        <f t="shared" si="298"/>
        <v/>
      </c>
      <c r="AJ598" s="84" t="str">
        <f t="shared" si="299"/>
        <v/>
      </c>
      <c r="AK598" s="88" t="str">
        <f t="shared" si="300"/>
        <v/>
      </c>
      <c r="AL598" s="65" t="str">
        <f t="shared" si="301"/>
        <v/>
      </c>
      <c r="AM598" s="84" t="str">
        <f t="shared" si="302"/>
        <v/>
      </c>
      <c r="AN598" s="85" t="str">
        <f t="shared" si="303"/>
        <v/>
      </c>
      <c r="AO598" s="85" t="str">
        <f t="shared" si="304"/>
        <v/>
      </c>
      <c r="AP598" s="86" t="str">
        <f t="shared" si="305"/>
        <v/>
      </c>
    </row>
    <row r="599" spans="1:42" s="76" customFormat="1" x14ac:dyDescent="0.25">
      <c r="A599" s="78">
        <f t="shared" si="280"/>
        <v>593</v>
      </c>
      <c r="B599" s="79"/>
      <c r="C599" s="79"/>
      <c r="D599" s="61"/>
      <c r="E599" s="180" t="str">
        <f>_xlfn.IFNA(HLOOKUP(TEXT(C599,"#"),Table_Conduit[#All],2,FALSE),"")</f>
        <v/>
      </c>
      <c r="F599" s="63" t="str">
        <f t="shared" si="281"/>
        <v/>
      </c>
      <c r="G599" s="61"/>
      <c r="H599" s="180" t="str">
        <f>_xlfn.IFNA(IF(HLOOKUP(TEXT(C599,"#"),Table_BoxMaterial[#All],2,FALSE)=0,"",HLOOKUP(TEXT(C599,"#"),Table_BoxMaterial[#All],2,FALSE)),"")</f>
        <v/>
      </c>
      <c r="I599" s="183" t="str">
        <f>_xlfn.IFNA(HLOOKUP(TEXT(C599,"#"),Table_MountingKits[#All],2,FALSE),"")</f>
        <v/>
      </c>
      <c r="J599" s="183" t="str">
        <f>_xlfn.IFNA(HLOOKUP(H599,Table_BoxColors[#All],2,FALSE),"")</f>
        <v/>
      </c>
      <c r="K599" s="61" t="str">
        <f t="shared" si="282"/>
        <v/>
      </c>
      <c r="L599" s="64" t="str">
        <f t="shared" si="283"/>
        <v/>
      </c>
      <c r="M599" s="185" t="str">
        <f>_xlfn.IFNA("E-"&amp;VLOOKUP(C599,Table_PN_DeviceType[],2,TRUE),"")&amp;IF(D599&lt;&gt;"",IF(D599&gt;99,D599,IF(D599&gt;9,"0"&amp;D599,"00"&amp;D599))&amp;VLOOKUP(E599,Table_PN_ConduitSize[],2,FALSE)&amp;VLOOKUP(F599,Table_PN_ConduitColor[],2,FALSE)&amp;IF(G599&lt;10,"0"&amp;G599,G599)&amp;VLOOKUP(H599,Table_PN_BoxMaterial[],2,FALSE)&amp;IF(I599&lt;&gt;"",VLOOKUP(I599,Table_PN_MountingKit[],2,FALSE)&amp;IF(OR(J599="Yes"),VLOOKUP(F599,Table_PN_BoxColor[],2,FALSE),"")&amp;VLOOKUP(K599,Table_PN_CircuitBreaker[],2,FALSE),""),"")</f>
        <v/>
      </c>
      <c r="N599" s="65"/>
      <c r="O599" s="65"/>
      <c r="P599" s="65"/>
      <c r="Q599" s="65"/>
      <c r="R599" s="65"/>
      <c r="S599" s="170" t="str">
        <f>IFERROR(VLOOKUP(C599,Table_DevicePN[],2,FALSE),"")</f>
        <v/>
      </c>
      <c r="T599" s="66" t="str">
        <f t="shared" si="284"/>
        <v/>
      </c>
      <c r="U599" s="80"/>
      <c r="V599" s="81" t="str">
        <f t="shared" si="285"/>
        <v/>
      </c>
      <c r="W599" s="65" t="str">
        <f t="shared" si="286"/>
        <v/>
      </c>
      <c r="X599" s="65" t="str">
        <f t="shared" si="287"/>
        <v/>
      </c>
      <c r="Y599" s="82" t="str">
        <f t="shared" si="288"/>
        <v/>
      </c>
      <c r="Z599" s="83" t="str">
        <f t="shared" si="289"/>
        <v/>
      </c>
      <c r="AA599" s="65" t="str">
        <f t="shared" si="290"/>
        <v/>
      </c>
      <c r="AB599" s="65" t="str">
        <f t="shared" si="291"/>
        <v/>
      </c>
      <c r="AC599" s="65" t="str">
        <f t="shared" si="292"/>
        <v/>
      </c>
      <c r="AD599" s="84" t="str">
        <f t="shared" si="293"/>
        <v/>
      </c>
      <c r="AE599" s="85" t="str">
        <f t="shared" si="294"/>
        <v/>
      </c>
      <c r="AF599" s="85" t="str">
        <f t="shared" si="295"/>
        <v/>
      </c>
      <c r="AG599" s="86" t="str">
        <f t="shared" si="296"/>
        <v/>
      </c>
      <c r="AH599" s="87" t="str">
        <f t="shared" si="297"/>
        <v/>
      </c>
      <c r="AI599" s="84" t="str">
        <f t="shared" si="298"/>
        <v/>
      </c>
      <c r="AJ599" s="84" t="str">
        <f t="shared" si="299"/>
        <v/>
      </c>
      <c r="AK599" s="88" t="str">
        <f t="shared" si="300"/>
        <v/>
      </c>
      <c r="AL599" s="65" t="str">
        <f t="shared" si="301"/>
        <v/>
      </c>
      <c r="AM599" s="84" t="str">
        <f t="shared" si="302"/>
        <v/>
      </c>
      <c r="AN599" s="85" t="str">
        <f t="shared" si="303"/>
        <v/>
      </c>
      <c r="AO599" s="85" t="str">
        <f t="shared" si="304"/>
        <v/>
      </c>
      <c r="AP599" s="86" t="str">
        <f t="shared" si="305"/>
        <v/>
      </c>
    </row>
    <row r="600" spans="1:42" s="76" customFormat="1" x14ac:dyDescent="0.25">
      <c r="A600" s="78">
        <f t="shared" si="280"/>
        <v>594</v>
      </c>
      <c r="B600" s="79"/>
      <c r="C600" s="79"/>
      <c r="D600" s="61"/>
      <c r="E600" s="180" t="str">
        <f>_xlfn.IFNA(HLOOKUP(TEXT(C600,"#"),Table_Conduit[#All],2,FALSE),"")</f>
        <v/>
      </c>
      <c r="F600" s="63" t="str">
        <f t="shared" si="281"/>
        <v/>
      </c>
      <c r="G600" s="61"/>
      <c r="H600" s="180" t="str">
        <f>_xlfn.IFNA(IF(HLOOKUP(TEXT(C600,"#"),Table_BoxMaterial[#All],2,FALSE)=0,"",HLOOKUP(TEXT(C600,"#"),Table_BoxMaterial[#All],2,FALSE)),"")</f>
        <v/>
      </c>
      <c r="I600" s="183" t="str">
        <f>_xlfn.IFNA(HLOOKUP(TEXT(C600,"#"),Table_MountingKits[#All],2,FALSE),"")</f>
        <v/>
      </c>
      <c r="J600" s="183" t="str">
        <f>_xlfn.IFNA(HLOOKUP(H600,Table_BoxColors[#All],2,FALSE),"")</f>
        <v/>
      </c>
      <c r="K600" s="61" t="str">
        <f t="shared" si="282"/>
        <v/>
      </c>
      <c r="L600" s="64" t="str">
        <f t="shared" si="283"/>
        <v/>
      </c>
      <c r="M600" s="185" t="str">
        <f>_xlfn.IFNA("E-"&amp;VLOOKUP(C600,Table_PN_DeviceType[],2,TRUE),"")&amp;IF(D600&lt;&gt;"",IF(D600&gt;99,D600,IF(D600&gt;9,"0"&amp;D600,"00"&amp;D600))&amp;VLOOKUP(E600,Table_PN_ConduitSize[],2,FALSE)&amp;VLOOKUP(F600,Table_PN_ConduitColor[],2,FALSE)&amp;IF(G600&lt;10,"0"&amp;G600,G600)&amp;VLOOKUP(H600,Table_PN_BoxMaterial[],2,FALSE)&amp;IF(I600&lt;&gt;"",VLOOKUP(I600,Table_PN_MountingKit[],2,FALSE)&amp;IF(OR(J600="Yes"),VLOOKUP(F600,Table_PN_BoxColor[],2,FALSE),"")&amp;VLOOKUP(K600,Table_PN_CircuitBreaker[],2,FALSE),""),"")</f>
        <v/>
      </c>
      <c r="N600" s="65"/>
      <c r="O600" s="65"/>
      <c r="P600" s="65"/>
      <c r="Q600" s="65"/>
      <c r="R600" s="65"/>
      <c r="S600" s="170" t="str">
        <f>IFERROR(VLOOKUP(C600,Table_DevicePN[],2,FALSE),"")</f>
        <v/>
      </c>
      <c r="T600" s="66" t="str">
        <f t="shared" si="284"/>
        <v/>
      </c>
      <c r="U600" s="80"/>
      <c r="V600" s="81" t="str">
        <f t="shared" si="285"/>
        <v/>
      </c>
      <c r="W600" s="65" t="str">
        <f t="shared" si="286"/>
        <v/>
      </c>
      <c r="X600" s="65" t="str">
        <f t="shared" si="287"/>
        <v/>
      </c>
      <c r="Y600" s="82" t="str">
        <f t="shared" si="288"/>
        <v/>
      </c>
      <c r="Z600" s="83" t="str">
        <f t="shared" si="289"/>
        <v/>
      </c>
      <c r="AA600" s="65" t="str">
        <f t="shared" si="290"/>
        <v/>
      </c>
      <c r="AB600" s="65" t="str">
        <f t="shared" si="291"/>
        <v/>
      </c>
      <c r="AC600" s="65" t="str">
        <f t="shared" si="292"/>
        <v/>
      </c>
      <c r="AD600" s="84" t="str">
        <f t="shared" si="293"/>
        <v/>
      </c>
      <c r="AE600" s="85" t="str">
        <f t="shared" si="294"/>
        <v/>
      </c>
      <c r="AF600" s="85" t="str">
        <f t="shared" si="295"/>
        <v/>
      </c>
      <c r="AG600" s="86" t="str">
        <f t="shared" si="296"/>
        <v/>
      </c>
      <c r="AH600" s="87" t="str">
        <f t="shared" si="297"/>
        <v/>
      </c>
      <c r="AI600" s="84" t="str">
        <f t="shared" si="298"/>
        <v/>
      </c>
      <c r="AJ600" s="84" t="str">
        <f t="shared" si="299"/>
        <v/>
      </c>
      <c r="AK600" s="88" t="str">
        <f t="shared" si="300"/>
        <v/>
      </c>
      <c r="AL600" s="65" t="str">
        <f t="shared" si="301"/>
        <v/>
      </c>
      <c r="AM600" s="84" t="str">
        <f t="shared" si="302"/>
        <v/>
      </c>
      <c r="AN600" s="85" t="str">
        <f t="shared" si="303"/>
        <v/>
      </c>
      <c r="AO600" s="85" t="str">
        <f t="shared" si="304"/>
        <v/>
      </c>
      <c r="AP600" s="86" t="str">
        <f t="shared" si="305"/>
        <v/>
      </c>
    </row>
    <row r="601" spans="1:42" s="76" customFormat="1" x14ac:dyDescent="0.25">
      <c r="A601" s="78">
        <f t="shared" si="280"/>
        <v>595</v>
      </c>
      <c r="B601" s="79"/>
      <c r="C601" s="79"/>
      <c r="D601" s="61"/>
      <c r="E601" s="180" t="str">
        <f>_xlfn.IFNA(HLOOKUP(TEXT(C601,"#"),Table_Conduit[#All],2,FALSE),"")</f>
        <v/>
      </c>
      <c r="F601" s="63" t="str">
        <f t="shared" si="281"/>
        <v/>
      </c>
      <c r="G601" s="61"/>
      <c r="H601" s="180" t="str">
        <f>_xlfn.IFNA(IF(HLOOKUP(TEXT(C601,"#"),Table_BoxMaterial[#All],2,FALSE)=0,"",HLOOKUP(TEXT(C601,"#"),Table_BoxMaterial[#All],2,FALSE)),"")</f>
        <v/>
      </c>
      <c r="I601" s="183" t="str">
        <f>_xlfn.IFNA(HLOOKUP(TEXT(C601,"#"),Table_MountingKits[#All],2,FALSE),"")</f>
        <v/>
      </c>
      <c r="J601" s="183" t="str">
        <f>_xlfn.IFNA(HLOOKUP(H601,Table_BoxColors[#All],2,FALSE),"")</f>
        <v/>
      </c>
      <c r="K601" s="61" t="str">
        <f t="shared" si="282"/>
        <v/>
      </c>
      <c r="L601" s="64" t="str">
        <f t="shared" si="283"/>
        <v/>
      </c>
      <c r="M601" s="185" t="str">
        <f>_xlfn.IFNA("E-"&amp;VLOOKUP(C601,Table_PN_DeviceType[],2,TRUE),"")&amp;IF(D601&lt;&gt;"",IF(D601&gt;99,D601,IF(D601&gt;9,"0"&amp;D601,"00"&amp;D601))&amp;VLOOKUP(E601,Table_PN_ConduitSize[],2,FALSE)&amp;VLOOKUP(F601,Table_PN_ConduitColor[],2,FALSE)&amp;IF(G601&lt;10,"0"&amp;G601,G601)&amp;VLOOKUP(H601,Table_PN_BoxMaterial[],2,FALSE)&amp;IF(I601&lt;&gt;"",VLOOKUP(I601,Table_PN_MountingKit[],2,FALSE)&amp;IF(OR(J601="Yes"),VLOOKUP(F601,Table_PN_BoxColor[],2,FALSE),"")&amp;VLOOKUP(K601,Table_PN_CircuitBreaker[],2,FALSE),""),"")</f>
        <v/>
      </c>
      <c r="N601" s="65"/>
      <c r="O601" s="65"/>
      <c r="P601" s="65"/>
      <c r="Q601" s="65"/>
      <c r="R601" s="65"/>
      <c r="S601" s="170" t="str">
        <f>IFERROR(VLOOKUP(C601,Table_DevicePN[],2,FALSE),"")</f>
        <v/>
      </c>
      <c r="T601" s="66" t="str">
        <f t="shared" si="284"/>
        <v/>
      </c>
      <c r="U601" s="80"/>
      <c r="V601" s="81" t="str">
        <f t="shared" si="285"/>
        <v/>
      </c>
      <c r="W601" s="65" t="str">
        <f t="shared" si="286"/>
        <v/>
      </c>
      <c r="X601" s="65" t="str">
        <f t="shared" si="287"/>
        <v/>
      </c>
      <c r="Y601" s="82" t="str">
        <f t="shared" si="288"/>
        <v/>
      </c>
      <c r="Z601" s="83" t="str">
        <f t="shared" si="289"/>
        <v/>
      </c>
      <c r="AA601" s="65" t="str">
        <f t="shared" si="290"/>
        <v/>
      </c>
      <c r="AB601" s="65" t="str">
        <f t="shared" si="291"/>
        <v/>
      </c>
      <c r="AC601" s="65" t="str">
        <f t="shared" si="292"/>
        <v/>
      </c>
      <c r="AD601" s="84" t="str">
        <f t="shared" si="293"/>
        <v/>
      </c>
      <c r="AE601" s="85" t="str">
        <f t="shared" si="294"/>
        <v/>
      </c>
      <c r="AF601" s="85" t="str">
        <f t="shared" si="295"/>
        <v/>
      </c>
      <c r="AG601" s="86" t="str">
        <f t="shared" si="296"/>
        <v/>
      </c>
      <c r="AH601" s="87" t="str">
        <f t="shared" si="297"/>
        <v/>
      </c>
      <c r="AI601" s="84" t="str">
        <f t="shared" si="298"/>
        <v/>
      </c>
      <c r="AJ601" s="84" t="str">
        <f t="shared" si="299"/>
        <v/>
      </c>
      <c r="AK601" s="88" t="str">
        <f t="shared" si="300"/>
        <v/>
      </c>
      <c r="AL601" s="65" t="str">
        <f t="shared" si="301"/>
        <v/>
      </c>
      <c r="AM601" s="84" t="str">
        <f t="shared" si="302"/>
        <v/>
      </c>
      <c r="AN601" s="85" t="str">
        <f t="shared" si="303"/>
        <v/>
      </c>
      <c r="AO601" s="85" t="str">
        <f t="shared" si="304"/>
        <v/>
      </c>
      <c r="AP601" s="86" t="str">
        <f t="shared" si="305"/>
        <v/>
      </c>
    </row>
    <row r="602" spans="1:42" s="76" customFormat="1" x14ac:dyDescent="0.25">
      <c r="A602" s="78">
        <f t="shared" si="280"/>
        <v>596</v>
      </c>
      <c r="B602" s="79"/>
      <c r="C602" s="79"/>
      <c r="D602" s="61"/>
      <c r="E602" s="180" t="str">
        <f>_xlfn.IFNA(HLOOKUP(TEXT(C602,"#"),Table_Conduit[#All],2,FALSE),"")</f>
        <v/>
      </c>
      <c r="F602" s="63" t="str">
        <f t="shared" si="281"/>
        <v/>
      </c>
      <c r="G602" s="61"/>
      <c r="H602" s="180" t="str">
        <f>_xlfn.IFNA(IF(HLOOKUP(TEXT(C602,"#"),Table_BoxMaterial[#All],2,FALSE)=0,"",HLOOKUP(TEXT(C602,"#"),Table_BoxMaterial[#All],2,FALSE)),"")</f>
        <v/>
      </c>
      <c r="I602" s="183" t="str">
        <f>_xlfn.IFNA(HLOOKUP(TEXT(C602,"#"),Table_MountingKits[#All],2,FALSE),"")</f>
        <v/>
      </c>
      <c r="J602" s="183" t="str">
        <f>_xlfn.IFNA(HLOOKUP(H602,Table_BoxColors[#All],2,FALSE),"")</f>
        <v/>
      </c>
      <c r="K602" s="61" t="str">
        <f t="shared" si="282"/>
        <v/>
      </c>
      <c r="L602" s="64" t="str">
        <f t="shared" si="283"/>
        <v/>
      </c>
      <c r="M602" s="185" t="str">
        <f>_xlfn.IFNA("E-"&amp;VLOOKUP(C602,Table_PN_DeviceType[],2,TRUE),"")&amp;IF(D602&lt;&gt;"",IF(D602&gt;99,D602,IF(D602&gt;9,"0"&amp;D602,"00"&amp;D602))&amp;VLOOKUP(E602,Table_PN_ConduitSize[],2,FALSE)&amp;VLOOKUP(F602,Table_PN_ConduitColor[],2,FALSE)&amp;IF(G602&lt;10,"0"&amp;G602,G602)&amp;VLOOKUP(H602,Table_PN_BoxMaterial[],2,FALSE)&amp;IF(I602&lt;&gt;"",VLOOKUP(I602,Table_PN_MountingKit[],2,FALSE)&amp;IF(OR(J602="Yes"),VLOOKUP(F602,Table_PN_BoxColor[],2,FALSE),"")&amp;VLOOKUP(K602,Table_PN_CircuitBreaker[],2,FALSE),""),"")</f>
        <v/>
      </c>
      <c r="N602" s="65"/>
      <c r="O602" s="65"/>
      <c r="P602" s="65"/>
      <c r="Q602" s="65"/>
      <c r="R602" s="65"/>
      <c r="S602" s="170" t="str">
        <f>IFERROR(VLOOKUP(C602,Table_DevicePN[],2,FALSE),"")</f>
        <v/>
      </c>
      <c r="T602" s="66" t="str">
        <f t="shared" si="284"/>
        <v/>
      </c>
      <c r="U602" s="80"/>
      <c r="V602" s="81" t="str">
        <f t="shared" si="285"/>
        <v/>
      </c>
      <c r="W602" s="65" t="str">
        <f t="shared" si="286"/>
        <v/>
      </c>
      <c r="X602" s="65" t="str">
        <f t="shared" si="287"/>
        <v/>
      </c>
      <c r="Y602" s="82" t="str">
        <f t="shared" si="288"/>
        <v/>
      </c>
      <c r="Z602" s="83" t="str">
        <f t="shared" si="289"/>
        <v/>
      </c>
      <c r="AA602" s="65" t="str">
        <f t="shared" si="290"/>
        <v/>
      </c>
      <c r="AB602" s="65" t="str">
        <f t="shared" si="291"/>
        <v/>
      </c>
      <c r="AC602" s="65" t="str">
        <f t="shared" si="292"/>
        <v/>
      </c>
      <c r="AD602" s="84" t="str">
        <f t="shared" si="293"/>
        <v/>
      </c>
      <c r="AE602" s="85" t="str">
        <f t="shared" si="294"/>
        <v/>
      </c>
      <c r="AF602" s="85" t="str">
        <f t="shared" si="295"/>
        <v/>
      </c>
      <c r="AG602" s="86" t="str">
        <f t="shared" si="296"/>
        <v/>
      </c>
      <c r="AH602" s="87" t="str">
        <f t="shared" si="297"/>
        <v/>
      </c>
      <c r="AI602" s="84" t="str">
        <f t="shared" si="298"/>
        <v/>
      </c>
      <c r="AJ602" s="84" t="str">
        <f t="shared" si="299"/>
        <v/>
      </c>
      <c r="AK602" s="88" t="str">
        <f t="shared" si="300"/>
        <v/>
      </c>
      <c r="AL602" s="65" t="str">
        <f t="shared" si="301"/>
        <v/>
      </c>
      <c r="AM602" s="84" t="str">
        <f t="shared" si="302"/>
        <v/>
      </c>
      <c r="AN602" s="85" t="str">
        <f t="shared" si="303"/>
        <v/>
      </c>
      <c r="AO602" s="85" t="str">
        <f t="shared" si="304"/>
        <v/>
      </c>
      <c r="AP602" s="86" t="str">
        <f t="shared" si="305"/>
        <v/>
      </c>
    </row>
    <row r="603" spans="1:42" s="76" customFormat="1" x14ac:dyDescent="0.25">
      <c r="A603" s="78">
        <f t="shared" si="280"/>
        <v>597</v>
      </c>
      <c r="B603" s="79"/>
      <c r="C603" s="79"/>
      <c r="D603" s="61"/>
      <c r="E603" s="180" t="str">
        <f>_xlfn.IFNA(HLOOKUP(TEXT(C603,"#"),Table_Conduit[#All],2,FALSE),"")</f>
        <v/>
      </c>
      <c r="F603" s="63" t="str">
        <f t="shared" si="281"/>
        <v/>
      </c>
      <c r="G603" s="61"/>
      <c r="H603" s="180" t="str">
        <f>_xlfn.IFNA(IF(HLOOKUP(TEXT(C603,"#"),Table_BoxMaterial[#All],2,FALSE)=0,"",HLOOKUP(TEXT(C603,"#"),Table_BoxMaterial[#All],2,FALSE)),"")</f>
        <v/>
      </c>
      <c r="I603" s="183" t="str">
        <f>_xlfn.IFNA(HLOOKUP(TEXT(C603,"#"),Table_MountingKits[#All],2,FALSE),"")</f>
        <v/>
      </c>
      <c r="J603" s="183" t="str">
        <f>_xlfn.IFNA(HLOOKUP(H603,Table_BoxColors[#All],2,FALSE),"")</f>
        <v/>
      </c>
      <c r="K603" s="61" t="str">
        <f t="shared" si="282"/>
        <v/>
      </c>
      <c r="L603" s="64" t="str">
        <f t="shared" si="283"/>
        <v/>
      </c>
      <c r="M603" s="185" t="str">
        <f>_xlfn.IFNA("E-"&amp;VLOOKUP(C603,Table_PN_DeviceType[],2,TRUE),"")&amp;IF(D603&lt;&gt;"",IF(D603&gt;99,D603,IF(D603&gt;9,"0"&amp;D603,"00"&amp;D603))&amp;VLOOKUP(E603,Table_PN_ConduitSize[],2,FALSE)&amp;VLOOKUP(F603,Table_PN_ConduitColor[],2,FALSE)&amp;IF(G603&lt;10,"0"&amp;G603,G603)&amp;VLOOKUP(H603,Table_PN_BoxMaterial[],2,FALSE)&amp;IF(I603&lt;&gt;"",VLOOKUP(I603,Table_PN_MountingKit[],2,FALSE)&amp;IF(OR(J603="Yes"),VLOOKUP(F603,Table_PN_BoxColor[],2,FALSE),"")&amp;VLOOKUP(K603,Table_PN_CircuitBreaker[],2,FALSE),""),"")</f>
        <v/>
      </c>
      <c r="N603" s="65"/>
      <c r="O603" s="65"/>
      <c r="P603" s="65"/>
      <c r="Q603" s="65"/>
      <c r="R603" s="65"/>
      <c r="S603" s="170" t="str">
        <f>IFERROR(VLOOKUP(C603,Table_DevicePN[],2,FALSE),"")</f>
        <v/>
      </c>
      <c r="T603" s="66" t="str">
        <f t="shared" si="284"/>
        <v/>
      </c>
      <c r="U603" s="80"/>
      <c r="V603" s="81" t="str">
        <f t="shared" si="285"/>
        <v/>
      </c>
      <c r="W603" s="65" t="str">
        <f t="shared" si="286"/>
        <v/>
      </c>
      <c r="X603" s="65" t="str">
        <f t="shared" si="287"/>
        <v/>
      </c>
      <c r="Y603" s="82" t="str">
        <f t="shared" si="288"/>
        <v/>
      </c>
      <c r="Z603" s="83" t="str">
        <f t="shared" si="289"/>
        <v/>
      </c>
      <c r="AA603" s="65" t="str">
        <f t="shared" si="290"/>
        <v/>
      </c>
      <c r="AB603" s="65" t="str">
        <f t="shared" si="291"/>
        <v/>
      </c>
      <c r="AC603" s="65" t="str">
        <f t="shared" si="292"/>
        <v/>
      </c>
      <c r="AD603" s="84" t="str">
        <f t="shared" si="293"/>
        <v/>
      </c>
      <c r="AE603" s="85" t="str">
        <f t="shared" si="294"/>
        <v/>
      </c>
      <c r="AF603" s="85" t="str">
        <f t="shared" si="295"/>
        <v/>
      </c>
      <c r="AG603" s="86" t="str">
        <f t="shared" si="296"/>
        <v/>
      </c>
      <c r="AH603" s="87" t="str">
        <f t="shared" si="297"/>
        <v/>
      </c>
      <c r="AI603" s="84" t="str">
        <f t="shared" si="298"/>
        <v/>
      </c>
      <c r="AJ603" s="84" t="str">
        <f t="shared" si="299"/>
        <v/>
      </c>
      <c r="AK603" s="88" t="str">
        <f t="shared" si="300"/>
        <v/>
      </c>
      <c r="AL603" s="65" t="str">
        <f t="shared" si="301"/>
        <v/>
      </c>
      <c r="AM603" s="84" t="str">
        <f t="shared" si="302"/>
        <v/>
      </c>
      <c r="AN603" s="85" t="str">
        <f t="shared" si="303"/>
        <v/>
      </c>
      <c r="AO603" s="85" t="str">
        <f t="shared" si="304"/>
        <v/>
      </c>
      <c r="AP603" s="86" t="str">
        <f t="shared" si="305"/>
        <v/>
      </c>
    </row>
    <row r="604" spans="1:42" s="76" customFormat="1" x14ac:dyDescent="0.25">
      <c r="A604" s="78">
        <f t="shared" si="280"/>
        <v>598</v>
      </c>
      <c r="B604" s="79"/>
      <c r="C604" s="79"/>
      <c r="D604" s="61"/>
      <c r="E604" s="180" t="str">
        <f>_xlfn.IFNA(HLOOKUP(TEXT(C604,"#"),Table_Conduit[#All],2,FALSE),"")</f>
        <v/>
      </c>
      <c r="F604" s="63" t="str">
        <f t="shared" si="281"/>
        <v/>
      </c>
      <c r="G604" s="61"/>
      <c r="H604" s="180" t="str">
        <f>_xlfn.IFNA(IF(HLOOKUP(TEXT(C604,"#"),Table_BoxMaterial[#All],2,FALSE)=0,"",HLOOKUP(TEXT(C604,"#"),Table_BoxMaterial[#All],2,FALSE)),"")</f>
        <v/>
      </c>
      <c r="I604" s="183" t="str">
        <f>_xlfn.IFNA(HLOOKUP(TEXT(C604,"#"),Table_MountingKits[#All],2,FALSE),"")</f>
        <v/>
      </c>
      <c r="J604" s="183" t="str">
        <f>_xlfn.IFNA(HLOOKUP(H604,Table_BoxColors[#All],2,FALSE),"")</f>
        <v/>
      </c>
      <c r="K604" s="61" t="str">
        <f t="shared" si="282"/>
        <v/>
      </c>
      <c r="L604" s="64" t="str">
        <f t="shared" si="283"/>
        <v/>
      </c>
      <c r="M604" s="185" t="str">
        <f>_xlfn.IFNA("E-"&amp;VLOOKUP(C604,Table_PN_DeviceType[],2,TRUE),"")&amp;IF(D604&lt;&gt;"",IF(D604&gt;99,D604,IF(D604&gt;9,"0"&amp;D604,"00"&amp;D604))&amp;VLOOKUP(E604,Table_PN_ConduitSize[],2,FALSE)&amp;VLOOKUP(F604,Table_PN_ConduitColor[],2,FALSE)&amp;IF(G604&lt;10,"0"&amp;G604,G604)&amp;VLOOKUP(H604,Table_PN_BoxMaterial[],2,FALSE)&amp;IF(I604&lt;&gt;"",VLOOKUP(I604,Table_PN_MountingKit[],2,FALSE)&amp;IF(OR(J604="Yes"),VLOOKUP(F604,Table_PN_BoxColor[],2,FALSE),"")&amp;VLOOKUP(K604,Table_PN_CircuitBreaker[],2,FALSE),""),"")</f>
        <v/>
      </c>
      <c r="N604" s="65"/>
      <c r="O604" s="65"/>
      <c r="P604" s="65"/>
      <c r="Q604" s="65"/>
      <c r="R604" s="65"/>
      <c r="S604" s="170" t="str">
        <f>IFERROR(VLOOKUP(C604,Table_DevicePN[],2,FALSE),"")</f>
        <v/>
      </c>
      <c r="T604" s="66" t="str">
        <f t="shared" si="284"/>
        <v/>
      </c>
      <c r="U604" s="80"/>
      <c r="V604" s="81" t="str">
        <f t="shared" si="285"/>
        <v/>
      </c>
      <c r="W604" s="65" t="str">
        <f t="shared" si="286"/>
        <v/>
      </c>
      <c r="X604" s="65" t="str">
        <f t="shared" si="287"/>
        <v/>
      </c>
      <c r="Y604" s="82" t="str">
        <f t="shared" si="288"/>
        <v/>
      </c>
      <c r="Z604" s="83" t="str">
        <f t="shared" si="289"/>
        <v/>
      </c>
      <c r="AA604" s="65" t="str">
        <f t="shared" si="290"/>
        <v/>
      </c>
      <c r="AB604" s="65" t="str">
        <f t="shared" si="291"/>
        <v/>
      </c>
      <c r="AC604" s="65" t="str">
        <f t="shared" si="292"/>
        <v/>
      </c>
      <c r="AD604" s="84" t="str">
        <f t="shared" si="293"/>
        <v/>
      </c>
      <c r="AE604" s="85" t="str">
        <f t="shared" si="294"/>
        <v/>
      </c>
      <c r="AF604" s="85" t="str">
        <f t="shared" si="295"/>
        <v/>
      </c>
      <c r="AG604" s="86" t="str">
        <f t="shared" si="296"/>
        <v/>
      </c>
      <c r="AH604" s="87" t="str">
        <f t="shared" si="297"/>
        <v/>
      </c>
      <c r="AI604" s="84" t="str">
        <f t="shared" si="298"/>
        <v/>
      </c>
      <c r="AJ604" s="84" t="str">
        <f t="shared" si="299"/>
        <v/>
      </c>
      <c r="AK604" s="88" t="str">
        <f t="shared" si="300"/>
        <v/>
      </c>
      <c r="AL604" s="65" t="str">
        <f t="shared" si="301"/>
        <v/>
      </c>
      <c r="AM604" s="84" t="str">
        <f t="shared" si="302"/>
        <v/>
      </c>
      <c r="AN604" s="85" t="str">
        <f t="shared" si="303"/>
        <v/>
      </c>
      <c r="AO604" s="85" t="str">
        <f t="shared" si="304"/>
        <v/>
      </c>
      <c r="AP604" s="86" t="str">
        <f t="shared" si="305"/>
        <v/>
      </c>
    </row>
    <row r="605" spans="1:42" s="76" customFormat="1" x14ac:dyDescent="0.25">
      <c r="A605" s="78">
        <f t="shared" si="280"/>
        <v>599</v>
      </c>
      <c r="B605" s="79"/>
      <c r="C605" s="79"/>
      <c r="D605" s="61"/>
      <c r="E605" s="180" t="str">
        <f>_xlfn.IFNA(HLOOKUP(TEXT(C605,"#"),Table_Conduit[#All],2,FALSE),"")</f>
        <v/>
      </c>
      <c r="F605" s="63" t="str">
        <f t="shared" si="281"/>
        <v/>
      </c>
      <c r="G605" s="61"/>
      <c r="H605" s="180" t="str">
        <f>_xlfn.IFNA(IF(HLOOKUP(TEXT(C605,"#"),Table_BoxMaterial[#All],2,FALSE)=0,"",HLOOKUP(TEXT(C605,"#"),Table_BoxMaterial[#All],2,FALSE)),"")</f>
        <v/>
      </c>
      <c r="I605" s="183" t="str">
        <f>_xlfn.IFNA(HLOOKUP(TEXT(C605,"#"),Table_MountingKits[#All],2,FALSE),"")</f>
        <v/>
      </c>
      <c r="J605" s="183" t="str">
        <f>_xlfn.IFNA(HLOOKUP(H605,Table_BoxColors[#All],2,FALSE),"")</f>
        <v/>
      </c>
      <c r="K605" s="61" t="str">
        <f t="shared" si="282"/>
        <v/>
      </c>
      <c r="L605" s="64" t="str">
        <f t="shared" si="283"/>
        <v/>
      </c>
      <c r="M605" s="185" t="str">
        <f>_xlfn.IFNA("E-"&amp;VLOOKUP(C605,Table_PN_DeviceType[],2,TRUE),"")&amp;IF(D605&lt;&gt;"",IF(D605&gt;99,D605,IF(D605&gt;9,"0"&amp;D605,"00"&amp;D605))&amp;VLOOKUP(E605,Table_PN_ConduitSize[],2,FALSE)&amp;VLOOKUP(F605,Table_PN_ConduitColor[],2,FALSE)&amp;IF(G605&lt;10,"0"&amp;G605,G605)&amp;VLOOKUP(H605,Table_PN_BoxMaterial[],2,FALSE)&amp;IF(I605&lt;&gt;"",VLOOKUP(I605,Table_PN_MountingKit[],2,FALSE)&amp;IF(OR(J605="Yes"),VLOOKUP(F605,Table_PN_BoxColor[],2,FALSE),"")&amp;VLOOKUP(K605,Table_PN_CircuitBreaker[],2,FALSE),""),"")</f>
        <v/>
      </c>
      <c r="N605" s="65"/>
      <c r="O605" s="65"/>
      <c r="P605" s="65"/>
      <c r="Q605" s="65"/>
      <c r="R605" s="65"/>
      <c r="S605" s="170" t="str">
        <f>IFERROR(VLOOKUP(C605,Table_DevicePN[],2,FALSE),"")</f>
        <v/>
      </c>
      <c r="T605" s="66" t="str">
        <f t="shared" si="284"/>
        <v/>
      </c>
      <c r="U605" s="80"/>
      <c r="V605" s="81" t="str">
        <f t="shared" si="285"/>
        <v/>
      </c>
      <c r="W605" s="65" t="str">
        <f t="shared" si="286"/>
        <v/>
      </c>
      <c r="X605" s="65" t="str">
        <f t="shared" si="287"/>
        <v/>
      </c>
      <c r="Y605" s="82" t="str">
        <f t="shared" si="288"/>
        <v/>
      </c>
      <c r="Z605" s="83" t="str">
        <f t="shared" si="289"/>
        <v/>
      </c>
      <c r="AA605" s="65" t="str">
        <f t="shared" si="290"/>
        <v/>
      </c>
      <c r="AB605" s="65" t="str">
        <f t="shared" si="291"/>
        <v/>
      </c>
      <c r="AC605" s="65" t="str">
        <f t="shared" si="292"/>
        <v/>
      </c>
      <c r="AD605" s="84" t="str">
        <f t="shared" si="293"/>
        <v/>
      </c>
      <c r="AE605" s="85" t="str">
        <f t="shared" si="294"/>
        <v/>
      </c>
      <c r="AF605" s="85" t="str">
        <f t="shared" si="295"/>
        <v/>
      </c>
      <c r="AG605" s="86" t="str">
        <f t="shared" si="296"/>
        <v/>
      </c>
      <c r="AH605" s="87" t="str">
        <f t="shared" si="297"/>
        <v/>
      </c>
      <c r="AI605" s="84" t="str">
        <f t="shared" si="298"/>
        <v/>
      </c>
      <c r="AJ605" s="84" t="str">
        <f t="shared" si="299"/>
        <v/>
      </c>
      <c r="AK605" s="88" t="str">
        <f t="shared" si="300"/>
        <v/>
      </c>
      <c r="AL605" s="65" t="str">
        <f t="shared" si="301"/>
        <v/>
      </c>
      <c r="AM605" s="84" t="str">
        <f t="shared" si="302"/>
        <v/>
      </c>
      <c r="AN605" s="85" t="str">
        <f t="shared" si="303"/>
        <v/>
      </c>
      <c r="AO605" s="85" t="str">
        <f t="shared" si="304"/>
        <v/>
      </c>
      <c r="AP605" s="86" t="str">
        <f t="shared" si="305"/>
        <v/>
      </c>
    </row>
    <row r="606" spans="1:42" s="76" customFormat="1" x14ac:dyDescent="0.25">
      <c r="A606" s="78">
        <f t="shared" si="280"/>
        <v>600</v>
      </c>
      <c r="B606" s="79"/>
      <c r="C606" s="79"/>
      <c r="D606" s="61"/>
      <c r="E606" s="180" t="str">
        <f>_xlfn.IFNA(HLOOKUP(TEXT(C606,"#"),Table_Conduit[#All],2,FALSE),"")</f>
        <v/>
      </c>
      <c r="F606" s="63" t="str">
        <f t="shared" si="281"/>
        <v/>
      </c>
      <c r="G606" s="61"/>
      <c r="H606" s="180" t="str">
        <f>_xlfn.IFNA(IF(HLOOKUP(TEXT(C606,"#"),Table_BoxMaterial[#All],2,FALSE)=0,"",HLOOKUP(TEXT(C606,"#"),Table_BoxMaterial[#All],2,FALSE)),"")</f>
        <v/>
      </c>
      <c r="I606" s="183" t="str">
        <f>_xlfn.IFNA(HLOOKUP(TEXT(C606,"#"),Table_MountingKits[#All],2,FALSE),"")</f>
        <v/>
      </c>
      <c r="J606" s="183" t="str">
        <f>_xlfn.IFNA(HLOOKUP(H606,Table_BoxColors[#All],2,FALSE),"")</f>
        <v/>
      </c>
      <c r="K606" s="61" t="str">
        <f t="shared" si="282"/>
        <v/>
      </c>
      <c r="L606" s="64" t="str">
        <f t="shared" si="283"/>
        <v/>
      </c>
      <c r="M606" s="185" t="str">
        <f>_xlfn.IFNA("E-"&amp;VLOOKUP(C606,Table_PN_DeviceType[],2,TRUE),"")&amp;IF(D606&lt;&gt;"",IF(D606&gt;99,D606,IF(D606&gt;9,"0"&amp;D606,"00"&amp;D606))&amp;VLOOKUP(E606,Table_PN_ConduitSize[],2,FALSE)&amp;VLOOKUP(F606,Table_PN_ConduitColor[],2,FALSE)&amp;IF(G606&lt;10,"0"&amp;G606,G606)&amp;VLOOKUP(H606,Table_PN_BoxMaterial[],2,FALSE)&amp;IF(I606&lt;&gt;"",VLOOKUP(I606,Table_PN_MountingKit[],2,FALSE)&amp;IF(OR(J606="Yes"),VLOOKUP(F606,Table_PN_BoxColor[],2,FALSE),"")&amp;VLOOKUP(K606,Table_PN_CircuitBreaker[],2,FALSE),""),"")</f>
        <v/>
      </c>
      <c r="N606" s="65"/>
      <c r="O606" s="65"/>
      <c r="P606" s="65"/>
      <c r="Q606" s="65"/>
      <c r="R606" s="65"/>
      <c r="S606" s="170" t="str">
        <f>IFERROR(VLOOKUP(C606,Table_DevicePN[],2,FALSE),"")</f>
        <v/>
      </c>
      <c r="T606" s="66" t="str">
        <f t="shared" si="284"/>
        <v/>
      </c>
      <c r="U606" s="80"/>
      <c r="V606" s="81" t="str">
        <f t="shared" si="285"/>
        <v/>
      </c>
      <c r="W606" s="65" t="str">
        <f t="shared" si="286"/>
        <v/>
      </c>
      <c r="X606" s="65" t="str">
        <f t="shared" si="287"/>
        <v/>
      </c>
      <c r="Y606" s="82" t="str">
        <f t="shared" si="288"/>
        <v/>
      </c>
      <c r="Z606" s="83" t="str">
        <f t="shared" si="289"/>
        <v/>
      </c>
      <c r="AA606" s="65" t="str">
        <f t="shared" si="290"/>
        <v/>
      </c>
      <c r="AB606" s="65" t="str">
        <f t="shared" si="291"/>
        <v/>
      </c>
      <c r="AC606" s="65" t="str">
        <f t="shared" si="292"/>
        <v/>
      </c>
      <c r="AD606" s="84" t="str">
        <f t="shared" si="293"/>
        <v/>
      </c>
      <c r="AE606" s="85" t="str">
        <f t="shared" si="294"/>
        <v/>
      </c>
      <c r="AF606" s="85" t="str">
        <f t="shared" si="295"/>
        <v/>
      </c>
      <c r="AG606" s="86" t="str">
        <f t="shared" si="296"/>
        <v/>
      </c>
      <c r="AH606" s="87" t="str">
        <f t="shared" si="297"/>
        <v/>
      </c>
      <c r="AI606" s="84" t="str">
        <f t="shared" si="298"/>
        <v/>
      </c>
      <c r="AJ606" s="84" t="str">
        <f t="shared" si="299"/>
        <v/>
      </c>
      <c r="AK606" s="88" t="str">
        <f t="shared" si="300"/>
        <v/>
      </c>
      <c r="AL606" s="65" t="str">
        <f t="shared" si="301"/>
        <v/>
      </c>
      <c r="AM606" s="84" t="str">
        <f t="shared" si="302"/>
        <v/>
      </c>
      <c r="AN606" s="85" t="str">
        <f t="shared" si="303"/>
        <v/>
      </c>
      <c r="AO606" s="85" t="str">
        <f t="shared" si="304"/>
        <v/>
      </c>
      <c r="AP606" s="86" t="str">
        <f t="shared" si="305"/>
        <v/>
      </c>
    </row>
    <row r="607" spans="1:42" s="76" customFormat="1" x14ac:dyDescent="0.25">
      <c r="A607" s="78">
        <f t="shared" si="280"/>
        <v>601</v>
      </c>
      <c r="B607" s="79"/>
      <c r="C607" s="79"/>
      <c r="D607" s="61"/>
      <c r="E607" s="180" t="str">
        <f>_xlfn.IFNA(HLOOKUP(TEXT(C607,"#"),Table_Conduit[#All],2,FALSE),"")</f>
        <v/>
      </c>
      <c r="F607" s="63" t="str">
        <f t="shared" si="281"/>
        <v/>
      </c>
      <c r="G607" s="61"/>
      <c r="H607" s="180" t="str">
        <f>_xlfn.IFNA(IF(HLOOKUP(TEXT(C607,"#"),Table_BoxMaterial[#All],2,FALSE)=0,"",HLOOKUP(TEXT(C607,"#"),Table_BoxMaterial[#All],2,FALSE)),"")</f>
        <v/>
      </c>
      <c r="I607" s="183" t="str">
        <f>_xlfn.IFNA(HLOOKUP(TEXT(C607,"#"),Table_MountingKits[#All],2,FALSE),"")</f>
        <v/>
      </c>
      <c r="J607" s="183" t="str">
        <f>_xlfn.IFNA(HLOOKUP(H607,Table_BoxColors[#All],2,FALSE),"")</f>
        <v/>
      </c>
      <c r="K607" s="61" t="str">
        <f t="shared" si="282"/>
        <v/>
      </c>
      <c r="L607" s="64" t="str">
        <f t="shared" si="283"/>
        <v/>
      </c>
      <c r="M607" s="185" t="str">
        <f>_xlfn.IFNA("E-"&amp;VLOOKUP(C607,Table_PN_DeviceType[],2,TRUE),"")&amp;IF(D607&lt;&gt;"",IF(D607&gt;99,D607,IF(D607&gt;9,"0"&amp;D607,"00"&amp;D607))&amp;VLOOKUP(E607,Table_PN_ConduitSize[],2,FALSE)&amp;VLOOKUP(F607,Table_PN_ConduitColor[],2,FALSE)&amp;IF(G607&lt;10,"0"&amp;G607,G607)&amp;VLOOKUP(H607,Table_PN_BoxMaterial[],2,FALSE)&amp;IF(I607&lt;&gt;"",VLOOKUP(I607,Table_PN_MountingKit[],2,FALSE)&amp;IF(OR(J607="Yes"),VLOOKUP(F607,Table_PN_BoxColor[],2,FALSE),"")&amp;VLOOKUP(K607,Table_PN_CircuitBreaker[],2,FALSE),""),"")</f>
        <v/>
      </c>
      <c r="N607" s="65"/>
      <c r="O607" s="65"/>
      <c r="P607" s="65"/>
      <c r="Q607" s="65"/>
      <c r="R607" s="65"/>
      <c r="S607" s="170" t="str">
        <f>IFERROR(VLOOKUP(C607,Table_DevicePN[],2,FALSE),"")</f>
        <v/>
      </c>
      <c r="T607" s="66" t="str">
        <f t="shared" si="284"/>
        <v/>
      </c>
      <c r="U607" s="80"/>
      <c r="V607" s="81" t="str">
        <f t="shared" si="285"/>
        <v/>
      </c>
      <c r="W607" s="65" t="str">
        <f t="shared" si="286"/>
        <v/>
      </c>
      <c r="X607" s="65" t="str">
        <f t="shared" si="287"/>
        <v/>
      </c>
      <c r="Y607" s="82" t="str">
        <f t="shared" si="288"/>
        <v/>
      </c>
      <c r="Z607" s="83" t="str">
        <f t="shared" si="289"/>
        <v/>
      </c>
      <c r="AA607" s="65" t="str">
        <f t="shared" si="290"/>
        <v/>
      </c>
      <c r="AB607" s="65" t="str">
        <f t="shared" si="291"/>
        <v/>
      </c>
      <c r="AC607" s="65" t="str">
        <f t="shared" si="292"/>
        <v/>
      </c>
      <c r="AD607" s="84" t="str">
        <f t="shared" si="293"/>
        <v/>
      </c>
      <c r="AE607" s="85" t="str">
        <f t="shared" si="294"/>
        <v/>
      </c>
      <c r="AF607" s="85" t="str">
        <f t="shared" si="295"/>
        <v/>
      </c>
      <c r="AG607" s="86" t="str">
        <f t="shared" si="296"/>
        <v/>
      </c>
      <c r="AH607" s="87" t="str">
        <f t="shared" si="297"/>
        <v/>
      </c>
      <c r="AI607" s="84" t="str">
        <f t="shared" si="298"/>
        <v/>
      </c>
      <c r="AJ607" s="84" t="str">
        <f t="shared" si="299"/>
        <v/>
      </c>
      <c r="AK607" s="88" t="str">
        <f t="shared" si="300"/>
        <v/>
      </c>
      <c r="AL607" s="65" t="str">
        <f t="shared" si="301"/>
        <v/>
      </c>
      <c r="AM607" s="84" t="str">
        <f t="shared" si="302"/>
        <v/>
      </c>
      <c r="AN607" s="85" t="str">
        <f t="shared" si="303"/>
        <v/>
      </c>
      <c r="AO607" s="85" t="str">
        <f t="shared" si="304"/>
        <v/>
      </c>
      <c r="AP607" s="86" t="str">
        <f t="shared" si="305"/>
        <v/>
      </c>
    </row>
    <row r="608" spans="1:42" s="76" customFormat="1" x14ac:dyDescent="0.25">
      <c r="A608" s="78">
        <f t="shared" si="280"/>
        <v>602</v>
      </c>
      <c r="B608" s="79"/>
      <c r="C608" s="79"/>
      <c r="D608" s="61"/>
      <c r="E608" s="180" t="str">
        <f>_xlfn.IFNA(HLOOKUP(TEXT(C608,"#"),Table_Conduit[#All],2,FALSE),"")</f>
        <v/>
      </c>
      <c r="F608" s="63" t="str">
        <f t="shared" si="281"/>
        <v/>
      </c>
      <c r="G608" s="61"/>
      <c r="H608" s="180" t="str">
        <f>_xlfn.IFNA(IF(HLOOKUP(TEXT(C608,"#"),Table_BoxMaterial[#All],2,FALSE)=0,"",HLOOKUP(TEXT(C608,"#"),Table_BoxMaterial[#All],2,FALSE)),"")</f>
        <v/>
      </c>
      <c r="I608" s="183" t="str">
        <f>_xlfn.IFNA(HLOOKUP(TEXT(C608,"#"),Table_MountingKits[#All],2,FALSE),"")</f>
        <v/>
      </c>
      <c r="J608" s="183" t="str">
        <f>_xlfn.IFNA(HLOOKUP(H608,Table_BoxColors[#All],2,FALSE),"")</f>
        <v/>
      </c>
      <c r="K608" s="61" t="str">
        <f t="shared" si="282"/>
        <v/>
      </c>
      <c r="L608" s="64" t="str">
        <f t="shared" si="283"/>
        <v/>
      </c>
      <c r="M608" s="185" t="str">
        <f>_xlfn.IFNA("E-"&amp;VLOOKUP(C608,Table_PN_DeviceType[],2,TRUE),"")&amp;IF(D608&lt;&gt;"",IF(D608&gt;99,D608,IF(D608&gt;9,"0"&amp;D608,"00"&amp;D608))&amp;VLOOKUP(E608,Table_PN_ConduitSize[],2,FALSE)&amp;VLOOKUP(F608,Table_PN_ConduitColor[],2,FALSE)&amp;IF(G608&lt;10,"0"&amp;G608,G608)&amp;VLOOKUP(H608,Table_PN_BoxMaterial[],2,FALSE)&amp;IF(I608&lt;&gt;"",VLOOKUP(I608,Table_PN_MountingKit[],2,FALSE)&amp;IF(OR(J608="Yes"),VLOOKUP(F608,Table_PN_BoxColor[],2,FALSE),"")&amp;VLOOKUP(K608,Table_PN_CircuitBreaker[],2,FALSE),""),"")</f>
        <v/>
      </c>
      <c r="N608" s="65"/>
      <c r="O608" s="65"/>
      <c r="P608" s="65"/>
      <c r="Q608" s="65"/>
      <c r="R608" s="65"/>
      <c r="S608" s="170" t="str">
        <f>IFERROR(VLOOKUP(C608,Table_DevicePN[],2,FALSE),"")</f>
        <v/>
      </c>
      <c r="T608" s="66" t="str">
        <f t="shared" si="284"/>
        <v/>
      </c>
      <c r="U608" s="80"/>
      <c r="V608" s="81" t="str">
        <f t="shared" si="285"/>
        <v/>
      </c>
      <c r="W608" s="65" t="str">
        <f t="shared" si="286"/>
        <v/>
      </c>
      <c r="X608" s="65" t="str">
        <f t="shared" si="287"/>
        <v/>
      </c>
      <c r="Y608" s="82" t="str">
        <f t="shared" si="288"/>
        <v/>
      </c>
      <c r="Z608" s="83" t="str">
        <f t="shared" si="289"/>
        <v/>
      </c>
      <c r="AA608" s="65" t="str">
        <f t="shared" si="290"/>
        <v/>
      </c>
      <c r="AB608" s="65" t="str">
        <f t="shared" si="291"/>
        <v/>
      </c>
      <c r="AC608" s="65" t="str">
        <f t="shared" si="292"/>
        <v/>
      </c>
      <c r="AD608" s="84" t="str">
        <f t="shared" si="293"/>
        <v/>
      </c>
      <c r="AE608" s="85" t="str">
        <f t="shared" si="294"/>
        <v/>
      </c>
      <c r="AF608" s="85" t="str">
        <f t="shared" si="295"/>
        <v/>
      </c>
      <c r="AG608" s="86" t="str">
        <f t="shared" si="296"/>
        <v/>
      </c>
      <c r="AH608" s="87" t="str">
        <f t="shared" si="297"/>
        <v/>
      </c>
      <c r="AI608" s="84" t="str">
        <f t="shared" si="298"/>
        <v/>
      </c>
      <c r="AJ608" s="84" t="str">
        <f t="shared" si="299"/>
        <v/>
      </c>
      <c r="AK608" s="88" t="str">
        <f t="shared" si="300"/>
        <v/>
      </c>
      <c r="AL608" s="65" t="str">
        <f t="shared" si="301"/>
        <v/>
      </c>
      <c r="AM608" s="84" t="str">
        <f t="shared" si="302"/>
        <v/>
      </c>
      <c r="AN608" s="85" t="str">
        <f t="shared" si="303"/>
        <v/>
      </c>
      <c r="AO608" s="85" t="str">
        <f t="shared" si="304"/>
        <v/>
      </c>
      <c r="AP608" s="86" t="str">
        <f t="shared" si="305"/>
        <v/>
      </c>
    </row>
    <row r="609" spans="1:42" s="76" customFormat="1" x14ac:dyDescent="0.25">
      <c r="A609" s="78">
        <f t="shared" si="280"/>
        <v>603</v>
      </c>
      <c r="B609" s="79"/>
      <c r="C609" s="79"/>
      <c r="D609" s="61"/>
      <c r="E609" s="180" t="str">
        <f>_xlfn.IFNA(HLOOKUP(TEXT(C609,"#"),Table_Conduit[#All],2,FALSE),"")</f>
        <v/>
      </c>
      <c r="F609" s="63" t="str">
        <f t="shared" si="281"/>
        <v/>
      </c>
      <c r="G609" s="61"/>
      <c r="H609" s="180" t="str">
        <f>_xlfn.IFNA(IF(HLOOKUP(TEXT(C609,"#"),Table_BoxMaterial[#All],2,FALSE)=0,"",HLOOKUP(TEXT(C609,"#"),Table_BoxMaterial[#All],2,FALSE)),"")</f>
        <v/>
      </c>
      <c r="I609" s="183" t="str">
        <f>_xlfn.IFNA(HLOOKUP(TEXT(C609,"#"),Table_MountingKits[#All],2,FALSE),"")</f>
        <v/>
      </c>
      <c r="J609" s="183" t="str">
        <f>_xlfn.IFNA(HLOOKUP(H609,Table_BoxColors[#All],2,FALSE),"")</f>
        <v/>
      </c>
      <c r="K609" s="61" t="str">
        <f t="shared" si="282"/>
        <v/>
      </c>
      <c r="L609" s="64" t="str">
        <f t="shared" si="283"/>
        <v/>
      </c>
      <c r="M609" s="185" t="str">
        <f>_xlfn.IFNA("E-"&amp;VLOOKUP(C609,Table_PN_DeviceType[],2,TRUE),"")&amp;IF(D609&lt;&gt;"",IF(D609&gt;99,D609,IF(D609&gt;9,"0"&amp;D609,"00"&amp;D609))&amp;VLOOKUP(E609,Table_PN_ConduitSize[],2,FALSE)&amp;VLOOKUP(F609,Table_PN_ConduitColor[],2,FALSE)&amp;IF(G609&lt;10,"0"&amp;G609,G609)&amp;VLOOKUP(H609,Table_PN_BoxMaterial[],2,FALSE)&amp;IF(I609&lt;&gt;"",VLOOKUP(I609,Table_PN_MountingKit[],2,FALSE)&amp;IF(OR(J609="Yes"),VLOOKUP(F609,Table_PN_BoxColor[],2,FALSE),"")&amp;VLOOKUP(K609,Table_PN_CircuitBreaker[],2,FALSE),""),"")</f>
        <v/>
      </c>
      <c r="N609" s="65"/>
      <c r="O609" s="65"/>
      <c r="P609" s="65"/>
      <c r="Q609" s="65"/>
      <c r="R609" s="65"/>
      <c r="S609" s="170" t="str">
        <f>IFERROR(VLOOKUP(C609,Table_DevicePN[],2,FALSE),"")</f>
        <v/>
      </c>
      <c r="T609" s="66" t="str">
        <f t="shared" si="284"/>
        <v/>
      </c>
      <c r="U609" s="80"/>
      <c r="V609" s="81" t="str">
        <f t="shared" si="285"/>
        <v/>
      </c>
      <c r="W609" s="65" t="str">
        <f t="shared" si="286"/>
        <v/>
      </c>
      <c r="X609" s="65" t="str">
        <f t="shared" si="287"/>
        <v/>
      </c>
      <c r="Y609" s="82" t="str">
        <f t="shared" si="288"/>
        <v/>
      </c>
      <c r="Z609" s="83" t="str">
        <f t="shared" si="289"/>
        <v/>
      </c>
      <c r="AA609" s="65" t="str">
        <f t="shared" si="290"/>
        <v/>
      </c>
      <c r="AB609" s="65" t="str">
        <f t="shared" si="291"/>
        <v/>
      </c>
      <c r="AC609" s="65" t="str">
        <f t="shared" si="292"/>
        <v/>
      </c>
      <c r="AD609" s="84" t="str">
        <f t="shared" si="293"/>
        <v/>
      </c>
      <c r="AE609" s="85" t="str">
        <f t="shared" si="294"/>
        <v/>
      </c>
      <c r="AF609" s="85" t="str">
        <f t="shared" si="295"/>
        <v/>
      </c>
      <c r="AG609" s="86" t="str">
        <f t="shared" si="296"/>
        <v/>
      </c>
      <c r="AH609" s="87" t="str">
        <f t="shared" si="297"/>
        <v/>
      </c>
      <c r="AI609" s="84" t="str">
        <f t="shared" si="298"/>
        <v/>
      </c>
      <c r="AJ609" s="84" t="str">
        <f t="shared" si="299"/>
        <v/>
      </c>
      <c r="AK609" s="88" t="str">
        <f t="shared" si="300"/>
        <v/>
      </c>
      <c r="AL609" s="65" t="str">
        <f t="shared" si="301"/>
        <v/>
      </c>
      <c r="AM609" s="84" t="str">
        <f t="shared" si="302"/>
        <v/>
      </c>
      <c r="AN609" s="85" t="str">
        <f t="shared" si="303"/>
        <v/>
      </c>
      <c r="AO609" s="85" t="str">
        <f t="shared" si="304"/>
        <v/>
      </c>
      <c r="AP609" s="86" t="str">
        <f t="shared" si="305"/>
        <v/>
      </c>
    </row>
    <row r="610" spans="1:42" s="76" customFormat="1" x14ac:dyDescent="0.25">
      <c r="A610" s="78">
        <f t="shared" si="280"/>
        <v>604</v>
      </c>
      <c r="B610" s="79"/>
      <c r="C610" s="79"/>
      <c r="D610" s="61"/>
      <c r="E610" s="180" t="str">
        <f>_xlfn.IFNA(HLOOKUP(TEXT(C610,"#"),Table_Conduit[#All],2,FALSE),"")</f>
        <v/>
      </c>
      <c r="F610" s="63" t="str">
        <f t="shared" si="281"/>
        <v/>
      </c>
      <c r="G610" s="61"/>
      <c r="H610" s="180" t="str">
        <f>_xlfn.IFNA(IF(HLOOKUP(TEXT(C610,"#"),Table_BoxMaterial[#All],2,FALSE)=0,"",HLOOKUP(TEXT(C610,"#"),Table_BoxMaterial[#All],2,FALSE)),"")</f>
        <v/>
      </c>
      <c r="I610" s="183" t="str">
        <f>_xlfn.IFNA(HLOOKUP(TEXT(C610,"#"),Table_MountingKits[#All],2,FALSE),"")</f>
        <v/>
      </c>
      <c r="J610" s="183" t="str">
        <f>_xlfn.IFNA(HLOOKUP(H610,Table_BoxColors[#All],2,FALSE),"")</f>
        <v/>
      </c>
      <c r="K610" s="61" t="str">
        <f t="shared" si="282"/>
        <v/>
      </c>
      <c r="L610" s="64" t="str">
        <f t="shared" si="283"/>
        <v/>
      </c>
      <c r="M610" s="185" t="str">
        <f>_xlfn.IFNA("E-"&amp;VLOOKUP(C610,Table_PN_DeviceType[],2,TRUE),"")&amp;IF(D610&lt;&gt;"",IF(D610&gt;99,D610,IF(D610&gt;9,"0"&amp;D610,"00"&amp;D610))&amp;VLOOKUP(E610,Table_PN_ConduitSize[],2,FALSE)&amp;VLOOKUP(F610,Table_PN_ConduitColor[],2,FALSE)&amp;IF(G610&lt;10,"0"&amp;G610,G610)&amp;VLOOKUP(H610,Table_PN_BoxMaterial[],2,FALSE)&amp;IF(I610&lt;&gt;"",VLOOKUP(I610,Table_PN_MountingKit[],2,FALSE)&amp;IF(OR(J610="Yes"),VLOOKUP(F610,Table_PN_BoxColor[],2,FALSE),"")&amp;VLOOKUP(K610,Table_PN_CircuitBreaker[],2,FALSE),""),"")</f>
        <v/>
      </c>
      <c r="N610" s="65"/>
      <c r="O610" s="65"/>
      <c r="P610" s="65"/>
      <c r="Q610" s="65"/>
      <c r="R610" s="65"/>
      <c r="S610" s="170" t="str">
        <f>IFERROR(VLOOKUP(C610,Table_DevicePN[],2,FALSE),"")</f>
        <v/>
      </c>
      <c r="T610" s="66" t="str">
        <f t="shared" si="284"/>
        <v/>
      </c>
      <c r="U610" s="80"/>
      <c r="V610" s="81" t="str">
        <f t="shared" si="285"/>
        <v/>
      </c>
      <c r="W610" s="65" t="str">
        <f t="shared" si="286"/>
        <v/>
      </c>
      <c r="X610" s="65" t="str">
        <f t="shared" si="287"/>
        <v/>
      </c>
      <c r="Y610" s="82" t="str">
        <f t="shared" si="288"/>
        <v/>
      </c>
      <c r="Z610" s="83" t="str">
        <f t="shared" si="289"/>
        <v/>
      </c>
      <c r="AA610" s="65" t="str">
        <f t="shared" si="290"/>
        <v/>
      </c>
      <c r="AB610" s="65" t="str">
        <f t="shared" si="291"/>
        <v/>
      </c>
      <c r="AC610" s="65" t="str">
        <f t="shared" si="292"/>
        <v/>
      </c>
      <c r="AD610" s="84" t="str">
        <f t="shared" si="293"/>
        <v/>
      </c>
      <c r="AE610" s="85" t="str">
        <f t="shared" si="294"/>
        <v/>
      </c>
      <c r="AF610" s="85" t="str">
        <f t="shared" si="295"/>
        <v/>
      </c>
      <c r="AG610" s="86" t="str">
        <f t="shared" si="296"/>
        <v/>
      </c>
      <c r="AH610" s="87" t="str">
        <f t="shared" si="297"/>
        <v/>
      </c>
      <c r="AI610" s="84" t="str">
        <f t="shared" si="298"/>
        <v/>
      </c>
      <c r="AJ610" s="84" t="str">
        <f t="shared" si="299"/>
        <v/>
      </c>
      <c r="AK610" s="88" t="str">
        <f t="shared" si="300"/>
        <v/>
      </c>
      <c r="AL610" s="65" t="str">
        <f t="shared" si="301"/>
        <v/>
      </c>
      <c r="AM610" s="84" t="str">
        <f t="shared" si="302"/>
        <v/>
      </c>
      <c r="AN610" s="85" t="str">
        <f t="shared" si="303"/>
        <v/>
      </c>
      <c r="AO610" s="85" t="str">
        <f t="shared" si="304"/>
        <v/>
      </c>
      <c r="AP610" s="86" t="str">
        <f t="shared" si="305"/>
        <v/>
      </c>
    </row>
    <row r="611" spans="1:42" s="76" customFormat="1" x14ac:dyDescent="0.25">
      <c r="A611" s="78">
        <f t="shared" si="280"/>
        <v>605</v>
      </c>
      <c r="B611" s="79"/>
      <c r="C611" s="79"/>
      <c r="D611" s="61"/>
      <c r="E611" s="180" t="str">
        <f>_xlfn.IFNA(HLOOKUP(TEXT(C611,"#"),Table_Conduit[#All],2,FALSE),"")</f>
        <v/>
      </c>
      <c r="F611" s="63" t="str">
        <f t="shared" si="281"/>
        <v/>
      </c>
      <c r="G611" s="61"/>
      <c r="H611" s="180" t="str">
        <f>_xlfn.IFNA(IF(HLOOKUP(TEXT(C611,"#"),Table_BoxMaterial[#All],2,FALSE)=0,"",HLOOKUP(TEXT(C611,"#"),Table_BoxMaterial[#All],2,FALSE)),"")</f>
        <v/>
      </c>
      <c r="I611" s="183" t="str">
        <f>_xlfn.IFNA(HLOOKUP(TEXT(C611,"#"),Table_MountingKits[#All],2,FALSE),"")</f>
        <v/>
      </c>
      <c r="J611" s="183" t="str">
        <f>_xlfn.IFNA(HLOOKUP(H611,Table_BoxColors[#All],2,FALSE),"")</f>
        <v/>
      </c>
      <c r="K611" s="61" t="str">
        <f t="shared" si="282"/>
        <v/>
      </c>
      <c r="L611" s="64" t="str">
        <f t="shared" si="283"/>
        <v/>
      </c>
      <c r="M611" s="185" t="str">
        <f>_xlfn.IFNA("E-"&amp;VLOOKUP(C611,Table_PN_DeviceType[],2,TRUE),"")&amp;IF(D611&lt;&gt;"",IF(D611&gt;99,D611,IF(D611&gt;9,"0"&amp;D611,"00"&amp;D611))&amp;VLOOKUP(E611,Table_PN_ConduitSize[],2,FALSE)&amp;VLOOKUP(F611,Table_PN_ConduitColor[],2,FALSE)&amp;IF(G611&lt;10,"0"&amp;G611,G611)&amp;VLOOKUP(H611,Table_PN_BoxMaterial[],2,FALSE)&amp;IF(I611&lt;&gt;"",VLOOKUP(I611,Table_PN_MountingKit[],2,FALSE)&amp;IF(OR(J611="Yes"),VLOOKUP(F611,Table_PN_BoxColor[],2,FALSE),"")&amp;VLOOKUP(K611,Table_PN_CircuitBreaker[],2,FALSE),""),"")</f>
        <v/>
      </c>
      <c r="N611" s="65"/>
      <c r="O611" s="65"/>
      <c r="P611" s="65"/>
      <c r="Q611" s="65"/>
      <c r="R611" s="65"/>
      <c r="S611" s="170" t="str">
        <f>IFERROR(VLOOKUP(C611,Table_DevicePN[],2,FALSE),"")</f>
        <v/>
      </c>
      <c r="T611" s="66" t="str">
        <f t="shared" si="284"/>
        <v/>
      </c>
      <c r="U611" s="80"/>
      <c r="V611" s="81" t="str">
        <f t="shared" si="285"/>
        <v/>
      </c>
      <c r="W611" s="65" t="str">
        <f t="shared" si="286"/>
        <v/>
      </c>
      <c r="X611" s="65" t="str">
        <f t="shared" si="287"/>
        <v/>
      </c>
      <c r="Y611" s="82" t="str">
        <f t="shared" si="288"/>
        <v/>
      </c>
      <c r="Z611" s="83" t="str">
        <f t="shared" si="289"/>
        <v/>
      </c>
      <c r="AA611" s="65" t="str">
        <f t="shared" si="290"/>
        <v/>
      </c>
      <c r="AB611" s="65" t="str">
        <f t="shared" si="291"/>
        <v/>
      </c>
      <c r="AC611" s="65" t="str">
        <f t="shared" si="292"/>
        <v/>
      </c>
      <c r="AD611" s="84" t="str">
        <f t="shared" si="293"/>
        <v/>
      </c>
      <c r="AE611" s="85" t="str">
        <f t="shared" si="294"/>
        <v/>
      </c>
      <c r="AF611" s="85" t="str">
        <f t="shared" si="295"/>
        <v/>
      </c>
      <c r="AG611" s="86" t="str">
        <f t="shared" si="296"/>
        <v/>
      </c>
      <c r="AH611" s="87" t="str">
        <f t="shared" si="297"/>
        <v/>
      </c>
      <c r="AI611" s="84" t="str">
        <f t="shared" si="298"/>
        <v/>
      </c>
      <c r="AJ611" s="84" t="str">
        <f t="shared" si="299"/>
        <v/>
      </c>
      <c r="AK611" s="88" t="str">
        <f t="shared" si="300"/>
        <v/>
      </c>
      <c r="AL611" s="65" t="str">
        <f t="shared" si="301"/>
        <v/>
      </c>
      <c r="AM611" s="84" t="str">
        <f t="shared" si="302"/>
        <v/>
      </c>
      <c r="AN611" s="85" t="str">
        <f t="shared" si="303"/>
        <v/>
      </c>
      <c r="AO611" s="85" t="str">
        <f t="shared" si="304"/>
        <v/>
      </c>
      <c r="AP611" s="86" t="str">
        <f t="shared" si="305"/>
        <v/>
      </c>
    </row>
    <row r="612" spans="1:42" s="76" customFormat="1" x14ac:dyDescent="0.25">
      <c r="A612" s="78">
        <f t="shared" si="280"/>
        <v>606</v>
      </c>
      <c r="B612" s="79"/>
      <c r="C612" s="79"/>
      <c r="D612" s="61"/>
      <c r="E612" s="180" t="str">
        <f>_xlfn.IFNA(HLOOKUP(TEXT(C612,"#"),Table_Conduit[#All],2,FALSE),"")</f>
        <v/>
      </c>
      <c r="F612" s="63" t="str">
        <f t="shared" si="281"/>
        <v/>
      </c>
      <c r="G612" s="61"/>
      <c r="H612" s="180" t="str">
        <f>_xlfn.IFNA(IF(HLOOKUP(TEXT(C612,"#"),Table_BoxMaterial[#All],2,FALSE)=0,"",HLOOKUP(TEXT(C612,"#"),Table_BoxMaterial[#All],2,FALSE)),"")</f>
        <v/>
      </c>
      <c r="I612" s="183" t="str">
        <f>_xlfn.IFNA(HLOOKUP(TEXT(C612,"#"),Table_MountingKits[#All],2,FALSE),"")</f>
        <v/>
      </c>
      <c r="J612" s="183" t="str">
        <f>_xlfn.IFNA(HLOOKUP(H612,Table_BoxColors[#All],2,FALSE),"")</f>
        <v/>
      </c>
      <c r="K612" s="61" t="str">
        <f t="shared" si="282"/>
        <v/>
      </c>
      <c r="L612" s="64" t="str">
        <f t="shared" si="283"/>
        <v/>
      </c>
      <c r="M612" s="185" t="str">
        <f>_xlfn.IFNA("E-"&amp;VLOOKUP(C612,Table_PN_DeviceType[],2,TRUE),"")&amp;IF(D612&lt;&gt;"",IF(D612&gt;99,D612,IF(D612&gt;9,"0"&amp;D612,"00"&amp;D612))&amp;VLOOKUP(E612,Table_PN_ConduitSize[],2,FALSE)&amp;VLOOKUP(F612,Table_PN_ConduitColor[],2,FALSE)&amp;IF(G612&lt;10,"0"&amp;G612,G612)&amp;VLOOKUP(H612,Table_PN_BoxMaterial[],2,FALSE)&amp;IF(I612&lt;&gt;"",VLOOKUP(I612,Table_PN_MountingKit[],2,FALSE)&amp;IF(OR(J612="Yes"),VLOOKUP(F612,Table_PN_BoxColor[],2,FALSE),"")&amp;VLOOKUP(K612,Table_PN_CircuitBreaker[],2,FALSE),""),"")</f>
        <v/>
      </c>
      <c r="N612" s="65"/>
      <c r="O612" s="65"/>
      <c r="P612" s="65"/>
      <c r="Q612" s="65"/>
      <c r="R612" s="65"/>
      <c r="S612" s="170" t="str">
        <f>IFERROR(VLOOKUP(C612,Table_DevicePN[],2,FALSE),"")</f>
        <v/>
      </c>
      <c r="T612" s="66" t="str">
        <f t="shared" si="284"/>
        <v/>
      </c>
      <c r="U612" s="80"/>
      <c r="V612" s="81" t="str">
        <f t="shared" si="285"/>
        <v/>
      </c>
      <c r="W612" s="65" t="str">
        <f t="shared" si="286"/>
        <v/>
      </c>
      <c r="X612" s="65" t="str">
        <f t="shared" si="287"/>
        <v/>
      </c>
      <c r="Y612" s="82" t="str">
        <f t="shared" si="288"/>
        <v/>
      </c>
      <c r="Z612" s="83" t="str">
        <f t="shared" si="289"/>
        <v/>
      </c>
      <c r="AA612" s="65" t="str">
        <f t="shared" si="290"/>
        <v/>
      </c>
      <c r="AB612" s="65" t="str">
        <f t="shared" si="291"/>
        <v/>
      </c>
      <c r="AC612" s="65" t="str">
        <f t="shared" si="292"/>
        <v/>
      </c>
      <c r="AD612" s="84" t="str">
        <f t="shared" si="293"/>
        <v/>
      </c>
      <c r="AE612" s="85" t="str">
        <f t="shared" si="294"/>
        <v/>
      </c>
      <c r="AF612" s="85" t="str">
        <f t="shared" si="295"/>
        <v/>
      </c>
      <c r="AG612" s="86" t="str">
        <f t="shared" si="296"/>
        <v/>
      </c>
      <c r="AH612" s="87" t="str">
        <f t="shared" si="297"/>
        <v/>
      </c>
      <c r="AI612" s="84" t="str">
        <f t="shared" si="298"/>
        <v/>
      </c>
      <c r="AJ612" s="84" t="str">
        <f t="shared" si="299"/>
        <v/>
      </c>
      <c r="AK612" s="88" t="str">
        <f t="shared" si="300"/>
        <v/>
      </c>
      <c r="AL612" s="65" t="str">
        <f t="shared" si="301"/>
        <v/>
      </c>
      <c r="AM612" s="84" t="str">
        <f t="shared" si="302"/>
        <v/>
      </c>
      <c r="AN612" s="85" t="str">
        <f t="shared" si="303"/>
        <v/>
      </c>
      <c r="AO612" s="85" t="str">
        <f t="shared" si="304"/>
        <v/>
      </c>
      <c r="AP612" s="86" t="str">
        <f t="shared" si="305"/>
        <v/>
      </c>
    </row>
    <row r="613" spans="1:42" s="76" customFormat="1" x14ac:dyDescent="0.25">
      <c r="A613" s="78">
        <f t="shared" si="280"/>
        <v>607</v>
      </c>
      <c r="B613" s="79"/>
      <c r="C613" s="79"/>
      <c r="D613" s="61"/>
      <c r="E613" s="180" t="str">
        <f>_xlfn.IFNA(HLOOKUP(TEXT(C613,"#"),Table_Conduit[#All],2,FALSE),"")</f>
        <v/>
      </c>
      <c r="F613" s="63" t="str">
        <f t="shared" si="281"/>
        <v/>
      </c>
      <c r="G613" s="61"/>
      <c r="H613" s="180" t="str">
        <f>_xlfn.IFNA(IF(HLOOKUP(TEXT(C613,"#"),Table_BoxMaterial[#All],2,FALSE)=0,"",HLOOKUP(TEXT(C613,"#"),Table_BoxMaterial[#All],2,FALSE)),"")</f>
        <v/>
      </c>
      <c r="I613" s="183" t="str">
        <f>_xlfn.IFNA(HLOOKUP(TEXT(C613,"#"),Table_MountingKits[#All],2,FALSE),"")</f>
        <v/>
      </c>
      <c r="J613" s="183" t="str">
        <f>_xlfn.IFNA(HLOOKUP(H613,Table_BoxColors[#All],2,FALSE),"")</f>
        <v/>
      </c>
      <c r="K613" s="61" t="str">
        <f t="shared" si="282"/>
        <v/>
      </c>
      <c r="L613" s="64" t="str">
        <f t="shared" si="283"/>
        <v/>
      </c>
      <c r="M613" s="185" t="str">
        <f>_xlfn.IFNA("E-"&amp;VLOOKUP(C613,Table_PN_DeviceType[],2,TRUE),"")&amp;IF(D613&lt;&gt;"",IF(D613&gt;99,D613,IF(D613&gt;9,"0"&amp;D613,"00"&amp;D613))&amp;VLOOKUP(E613,Table_PN_ConduitSize[],2,FALSE)&amp;VLOOKUP(F613,Table_PN_ConduitColor[],2,FALSE)&amp;IF(G613&lt;10,"0"&amp;G613,G613)&amp;VLOOKUP(H613,Table_PN_BoxMaterial[],2,FALSE)&amp;IF(I613&lt;&gt;"",VLOOKUP(I613,Table_PN_MountingKit[],2,FALSE)&amp;IF(OR(J613="Yes"),VLOOKUP(F613,Table_PN_BoxColor[],2,FALSE),"")&amp;VLOOKUP(K613,Table_PN_CircuitBreaker[],2,FALSE),""),"")</f>
        <v/>
      </c>
      <c r="N613" s="65"/>
      <c r="O613" s="65"/>
      <c r="P613" s="65"/>
      <c r="Q613" s="65"/>
      <c r="R613" s="65"/>
      <c r="S613" s="170" t="str">
        <f>IFERROR(VLOOKUP(C613,Table_DevicePN[],2,FALSE),"")</f>
        <v/>
      </c>
      <c r="T613" s="66" t="str">
        <f t="shared" si="284"/>
        <v/>
      </c>
      <c r="U613" s="80"/>
      <c r="V613" s="81" t="str">
        <f t="shared" si="285"/>
        <v/>
      </c>
      <c r="W613" s="65" t="str">
        <f t="shared" si="286"/>
        <v/>
      </c>
      <c r="X613" s="65" t="str">
        <f t="shared" si="287"/>
        <v/>
      </c>
      <c r="Y613" s="82" t="str">
        <f t="shared" si="288"/>
        <v/>
      </c>
      <c r="Z613" s="83" t="str">
        <f t="shared" si="289"/>
        <v/>
      </c>
      <c r="AA613" s="65" t="str">
        <f t="shared" si="290"/>
        <v/>
      </c>
      <c r="AB613" s="65" t="str">
        <f t="shared" si="291"/>
        <v/>
      </c>
      <c r="AC613" s="65" t="str">
        <f t="shared" si="292"/>
        <v/>
      </c>
      <c r="AD613" s="84" t="str">
        <f t="shared" si="293"/>
        <v/>
      </c>
      <c r="AE613" s="85" t="str">
        <f t="shared" si="294"/>
        <v/>
      </c>
      <c r="AF613" s="85" t="str">
        <f t="shared" si="295"/>
        <v/>
      </c>
      <c r="AG613" s="86" t="str">
        <f t="shared" si="296"/>
        <v/>
      </c>
      <c r="AH613" s="87" t="str">
        <f t="shared" si="297"/>
        <v/>
      </c>
      <c r="AI613" s="84" t="str">
        <f t="shared" si="298"/>
        <v/>
      </c>
      <c r="AJ613" s="84" t="str">
        <f t="shared" si="299"/>
        <v/>
      </c>
      <c r="AK613" s="88" t="str">
        <f t="shared" si="300"/>
        <v/>
      </c>
      <c r="AL613" s="65" t="str">
        <f t="shared" si="301"/>
        <v/>
      </c>
      <c r="AM613" s="84" t="str">
        <f t="shared" si="302"/>
        <v/>
      </c>
      <c r="AN613" s="85" t="str">
        <f t="shared" si="303"/>
        <v/>
      </c>
      <c r="AO613" s="85" t="str">
        <f t="shared" si="304"/>
        <v/>
      </c>
      <c r="AP613" s="86" t="str">
        <f t="shared" si="305"/>
        <v/>
      </c>
    </row>
    <row r="614" spans="1:42" s="76" customFormat="1" x14ac:dyDescent="0.25">
      <c r="A614" s="78">
        <f t="shared" si="280"/>
        <v>608</v>
      </c>
      <c r="B614" s="79"/>
      <c r="C614" s="79"/>
      <c r="D614" s="61"/>
      <c r="E614" s="180" t="str">
        <f>_xlfn.IFNA(HLOOKUP(TEXT(C614,"#"),Table_Conduit[#All],2,FALSE),"")</f>
        <v/>
      </c>
      <c r="F614" s="63" t="str">
        <f t="shared" si="281"/>
        <v/>
      </c>
      <c r="G614" s="61"/>
      <c r="H614" s="180" t="str">
        <f>_xlfn.IFNA(IF(HLOOKUP(TEXT(C614,"#"),Table_BoxMaterial[#All],2,FALSE)=0,"",HLOOKUP(TEXT(C614,"#"),Table_BoxMaterial[#All],2,FALSE)),"")</f>
        <v/>
      </c>
      <c r="I614" s="183" t="str">
        <f>_xlfn.IFNA(HLOOKUP(TEXT(C614,"#"),Table_MountingKits[#All],2,FALSE),"")</f>
        <v/>
      </c>
      <c r="J614" s="183" t="str">
        <f>_xlfn.IFNA(HLOOKUP(H614,Table_BoxColors[#All],2,FALSE),"")</f>
        <v/>
      </c>
      <c r="K614" s="61" t="str">
        <f t="shared" si="282"/>
        <v/>
      </c>
      <c r="L614" s="64" t="str">
        <f t="shared" si="283"/>
        <v/>
      </c>
      <c r="M614" s="185" t="str">
        <f>_xlfn.IFNA("E-"&amp;VLOOKUP(C614,Table_PN_DeviceType[],2,TRUE),"")&amp;IF(D614&lt;&gt;"",IF(D614&gt;99,D614,IF(D614&gt;9,"0"&amp;D614,"00"&amp;D614))&amp;VLOOKUP(E614,Table_PN_ConduitSize[],2,FALSE)&amp;VLOOKUP(F614,Table_PN_ConduitColor[],2,FALSE)&amp;IF(G614&lt;10,"0"&amp;G614,G614)&amp;VLOOKUP(H614,Table_PN_BoxMaterial[],2,FALSE)&amp;IF(I614&lt;&gt;"",VLOOKUP(I614,Table_PN_MountingKit[],2,FALSE)&amp;IF(OR(J614="Yes"),VLOOKUP(F614,Table_PN_BoxColor[],2,FALSE),"")&amp;VLOOKUP(K614,Table_PN_CircuitBreaker[],2,FALSE),""),"")</f>
        <v/>
      </c>
      <c r="N614" s="65"/>
      <c r="O614" s="65"/>
      <c r="P614" s="65"/>
      <c r="Q614" s="65"/>
      <c r="R614" s="65"/>
      <c r="S614" s="170" t="str">
        <f>IFERROR(VLOOKUP(C614,Table_DevicePN[],2,FALSE),"")</f>
        <v/>
      </c>
      <c r="T614" s="66" t="str">
        <f t="shared" si="284"/>
        <v/>
      </c>
      <c r="U614" s="80"/>
      <c r="V614" s="81" t="str">
        <f t="shared" si="285"/>
        <v/>
      </c>
      <c r="W614" s="65" t="str">
        <f t="shared" si="286"/>
        <v/>
      </c>
      <c r="X614" s="65" t="str">
        <f t="shared" si="287"/>
        <v/>
      </c>
      <c r="Y614" s="82" t="str">
        <f t="shared" si="288"/>
        <v/>
      </c>
      <c r="Z614" s="83" t="str">
        <f t="shared" si="289"/>
        <v/>
      </c>
      <c r="AA614" s="65" t="str">
        <f t="shared" si="290"/>
        <v/>
      </c>
      <c r="AB614" s="65" t="str">
        <f t="shared" si="291"/>
        <v/>
      </c>
      <c r="AC614" s="65" t="str">
        <f t="shared" si="292"/>
        <v/>
      </c>
      <c r="AD614" s="84" t="str">
        <f t="shared" si="293"/>
        <v/>
      </c>
      <c r="AE614" s="85" t="str">
        <f t="shared" si="294"/>
        <v/>
      </c>
      <c r="AF614" s="85" t="str">
        <f t="shared" si="295"/>
        <v/>
      </c>
      <c r="AG614" s="86" t="str">
        <f t="shared" si="296"/>
        <v/>
      </c>
      <c r="AH614" s="87" t="str">
        <f t="shared" si="297"/>
        <v/>
      </c>
      <c r="AI614" s="84" t="str">
        <f t="shared" si="298"/>
        <v/>
      </c>
      <c r="AJ614" s="84" t="str">
        <f t="shared" si="299"/>
        <v/>
      </c>
      <c r="AK614" s="88" t="str">
        <f t="shared" si="300"/>
        <v/>
      </c>
      <c r="AL614" s="65" t="str">
        <f t="shared" si="301"/>
        <v/>
      </c>
      <c r="AM614" s="84" t="str">
        <f t="shared" si="302"/>
        <v/>
      </c>
      <c r="AN614" s="85" t="str">
        <f t="shared" si="303"/>
        <v/>
      </c>
      <c r="AO614" s="85" t="str">
        <f t="shared" si="304"/>
        <v/>
      </c>
      <c r="AP614" s="86" t="str">
        <f t="shared" si="305"/>
        <v/>
      </c>
    </row>
    <row r="615" spans="1:42" s="76" customFormat="1" x14ac:dyDescent="0.25">
      <c r="A615" s="78">
        <f t="shared" si="280"/>
        <v>609</v>
      </c>
      <c r="B615" s="79"/>
      <c r="C615" s="79"/>
      <c r="D615" s="61"/>
      <c r="E615" s="180" t="str">
        <f>_xlfn.IFNA(HLOOKUP(TEXT(C615,"#"),Table_Conduit[#All],2,FALSE),"")</f>
        <v/>
      </c>
      <c r="F615" s="63" t="str">
        <f t="shared" si="281"/>
        <v/>
      </c>
      <c r="G615" s="61"/>
      <c r="H615" s="180" t="str">
        <f>_xlfn.IFNA(IF(HLOOKUP(TEXT(C615,"#"),Table_BoxMaterial[#All],2,FALSE)=0,"",HLOOKUP(TEXT(C615,"#"),Table_BoxMaterial[#All],2,FALSE)),"")</f>
        <v/>
      </c>
      <c r="I615" s="183" t="str">
        <f>_xlfn.IFNA(HLOOKUP(TEXT(C615,"#"),Table_MountingKits[#All],2,FALSE),"")</f>
        <v/>
      </c>
      <c r="J615" s="183" t="str">
        <f>_xlfn.IFNA(HLOOKUP(H615,Table_BoxColors[#All],2,FALSE),"")</f>
        <v/>
      </c>
      <c r="K615" s="61" t="str">
        <f t="shared" si="282"/>
        <v/>
      </c>
      <c r="L615" s="64" t="str">
        <f t="shared" si="283"/>
        <v/>
      </c>
      <c r="M615" s="185" t="str">
        <f>_xlfn.IFNA("E-"&amp;VLOOKUP(C615,Table_PN_DeviceType[],2,TRUE),"")&amp;IF(D615&lt;&gt;"",IF(D615&gt;99,D615,IF(D615&gt;9,"0"&amp;D615,"00"&amp;D615))&amp;VLOOKUP(E615,Table_PN_ConduitSize[],2,FALSE)&amp;VLOOKUP(F615,Table_PN_ConduitColor[],2,FALSE)&amp;IF(G615&lt;10,"0"&amp;G615,G615)&amp;VLOOKUP(H615,Table_PN_BoxMaterial[],2,FALSE)&amp;IF(I615&lt;&gt;"",VLOOKUP(I615,Table_PN_MountingKit[],2,FALSE)&amp;IF(OR(J615="Yes"),VLOOKUP(F615,Table_PN_BoxColor[],2,FALSE),"")&amp;VLOOKUP(K615,Table_PN_CircuitBreaker[],2,FALSE),""),"")</f>
        <v/>
      </c>
      <c r="N615" s="65"/>
      <c r="O615" s="65"/>
      <c r="P615" s="65"/>
      <c r="Q615" s="65"/>
      <c r="R615" s="65"/>
      <c r="S615" s="170" t="str">
        <f>IFERROR(VLOOKUP(C615,Table_DevicePN[],2,FALSE),"")</f>
        <v/>
      </c>
      <c r="T615" s="66" t="str">
        <f t="shared" si="284"/>
        <v/>
      </c>
      <c r="U615" s="80"/>
      <c r="V615" s="81" t="str">
        <f t="shared" si="285"/>
        <v/>
      </c>
      <c r="W615" s="65" t="str">
        <f t="shared" si="286"/>
        <v/>
      </c>
      <c r="X615" s="65" t="str">
        <f t="shared" si="287"/>
        <v/>
      </c>
      <c r="Y615" s="82" t="str">
        <f t="shared" si="288"/>
        <v/>
      </c>
      <c r="Z615" s="83" t="str">
        <f t="shared" si="289"/>
        <v/>
      </c>
      <c r="AA615" s="65" t="str">
        <f t="shared" si="290"/>
        <v/>
      </c>
      <c r="AB615" s="65" t="str">
        <f t="shared" si="291"/>
        <v/>
      </c>
      <c r="AC615" s="65" t="str">
        <f t="shared" si="292"/>
        <v/>
      </c>
      <c r="AD615" s="84" t="str">
        <f t="shared" si="293"/>
        <v/>
      </c>
      <c r="AE615" s="85" t="str">
        <f t="shared" si="294"/>
        <v/>
      </c>
      <c r="AF615" s="85" t="str">
        <f t="shared" si="295"/>
        <v/>
      </c>
      <c r="AG615" s="86" t="str">
        <f t="shared" si="296"/>
        <v/>
      </c>
      <c r="AH615" s="87" t="str">
        <f t="shared" si="297"/>
        <v/>
      </c>
      <c r="AI615" s="84" t="str">
        <f t="shared" si="298"/>
        <v/>
      </c>
      <c r="AJ615" s="84" t="str">
        <f t="shared" si="299"/>
        <v/>
      </c>
      <c r="AK615" s="88" t="str">
        <f t="shared" si="300"/>
        <v/>
      </c>
      <c r="AL615" s="65" t="str">
        <f t="shared" si="301"/>
        <v/>
      </c>
      <c r="AM615" s="84" t="str">
        <f t="shared" si="302"/>
        <v/>
      </c>
      <c r="AN615" s="85" t="str">
        <f t="shared" si="303"/>
        <v/>
      </c>
      <c r="AO615" s="85" t="str">
        <f t="shared" si="304"/>
        <v/>
      </c>
      <c r="AP615" s="86" t="str">
        <f t="shared" si="305"/>
        <v/>
      </c>
    </row>
    <row r="616" spans="1:42" s="76" customFormat="1" x14ac:dyDescent="0.25">
      <c r="A616" s="78">
        <f t="shared" si="280"/>
        <v>610</v>
      </c>
      <c r="B616" s="79"/>
      <c r="C616" s="79"/>
      <c r="D616" s="61"/>
      <c r="E616" s="180" t="str">
        <f>_xlfn.IFNA(HLOOKUP(TEXT(C616,"#"),Table_Conduit[#All],2,FALSE),"")</f>
        <v/>
      </c>
      <c r="F616" s="63" t="str">
        <f t="shared" si="281"/>
        <v/>
      </c>
      <c r="G616" s="61"/>
      <c r="H616" s="180" t="str">
        <f>_xlfn.IFNA(IF(HLOOKUP(TEXT(C616,"#"),Table_BoxMaterial[#All],2,FALSE)=0,"",HLOOKUP(TEXT(C616,"#"),Table_BoxMaterial[#All],2,FALSE)),"")</f>
        <v/>
      </c>
      <c r="I616" s="183" t="str">
        <f>_xlfn.IFNA(HLOOKUP(TEXT(C616,"#"),Table_MountingKits[#All],2,FALSE),"")</f>
        <v/>
      </c>
      <c r="J616" s="183" t="str">
        <f>_xlfn.IFNA(HLOOKUP(H616,Table_BoxColors[#All],2,FALSE),"")</f>
        <v/>
      </c>
      <c r="K616" s="61" t="str">
        <f t="shared" si="282"/>
        <v/>
      </c>
      <c r="L616" s="64" t="str">
        <f t="shared" si="283"/>
        <v/>
      </c>
      <c r="M616" s="185" t="str">
        <f>_xlfn.IFNA("E-"&amp;VLOOKUP(C616,Table_PN_DeviceType[],2,TRUE),"")&amp;IF(D616&lt;&gt;"",IF(D616&gt;99,D616,IF(D616&gt;9,"0"&amp;D616,"00"&amp;D616))&amp;VLOOKUP(E616,Table_PN_ConduitSize[],2,FALSE)&amp;VLOOKUP(F616,Table_PN_ConduitColor[],2,FALSE)&amp;IF(G616&lt;10,"0"&amp;G616,G616)&amp;VLOOKUP(H616,Table_PN_BoxMaterial[],2,FALSE)&amp;IF(I616&lt;&gt;"",VLOOKUP(I616,Table_PN_MountingKit[],2,FALSE)&amp;IF(OR(J616="Yes"),VLOOKUP(F616,Table_PN_BoxColor[],2,FALSE),"")&amp;VLOOKUP(K616,Table_PN_CircuitBreaker[],2,FALSE),""),"")</f>
        <v/>
      </c>
      <c r="N616" s="65"/>
      <c r="O616" s="65"/>
      <c r="P616" s="65"/>
      <c r="Q616" s="65"/>
      <c r="R616" s="65"/>
      <c r="S616" s="170" t="str">
        <f>IFERROR(VLOOKUP(C616,Table_DevicePN[],2,FALSE),"")</f>
        <v/>
      </c>
      <c r="T616" s="66" t="str">
        <f t="shared" si="284"/>
        <v/>
      </c>
      <c r="U616" s="80"/>
      <c r="V616" s="81" t="str">
        <f t="shared" si="285"/>
        <v/>
      </c>
      <c r="W616" s="65" t="str">
        <f t="shared" si="286"/>
        <v/>
      </c>
      <c r="X616" s="65" t="str">
        <f t="shared" si="287"/>
        <v/>
      </c>
      <c r="Y616" s="82" t="str">
        <f t="shared" si="288"/>
        <v/>
      </c>
      <c r="Z616" s="83" t="str">
        <f t="shared" si="289"/>
        <v/>
      </c>
      <c r="AA616" s="65" t="str">
        <f t="shared" si="290"/>
        <v/>
      </c>
      <c r="AB616" s="65" t="str">
        <f t="shared" si="291"/>
        <v/>
      </c>
      <c r="AC616" s="65" t="str">
        <f t="shared" si="292"/>
        <v/>
      </c>
      <c r="AD616" s="84" t="str">
        <f t="shared" si="293"/>
        <v/>
      </c>
      <c r="AE616" s="85" t="str">
        <f t="shared" si="294"/>
        <v/>
      </c>
      <c r="AF616" s="85" t="str">
        <f t="shared" si="295"/>
        <v/>
      </c>
      <c r="AG616" s="86" t="str">
        <f t="shared" si="296"/>
        <v/>
      </c>
      <c r="AH616" s="87" t="str">
        <f t="shared" si="297"/>
        <v/>
      </c>
      <c r="AI616" s="84" t="str">
        <f t="shared" si="298"/>
        <v/>
      </c>
      <c r="AJ616" s="84" t="str">
        <f t="shared" si="299"/>
        <v/>
      </c>
      <c r="AK616" s="88" t="str">
        <f t="shared" si="300"/>
        <v/>
      </c>
      <c r="AL616" s="65" t="str">
        <f t="shared" si="301"/>
        <v/>
      </c>
      <c r="AM616" s="84" t="str">
        <f t="shared" si="302"/>
        <v/>
      </c>
      <c r="AN616" s="85" t="str">
        <f t="shared" si="303"/>
        <v/>
      </c>
      <c r="AO616" s="85" t="str">
        <f t="shared" si="304"/>
        <v/>
      </c>
      <c r="AP616" s="86" t="str">
        <f t="shared" si="305"/>
        <v/>
      </c>
    </row>
    <row r="617" spans="1:42" s="76" customFormat="1" x14ac:dyDescent="0.25">
      <c r="A617" s="78">
        <f t="shared" si="280"/>
        <v>611</v>
      </c>
      <c r="B617" s="79"/>
      <c r="C617" s="79"/>
      <c r="D617" s="61"/>
      <c r="E617" s="180" t="str">
        <f>_xlfn.IFNA(HLOOKUP(TEXT(C617,"#"),Table_Conduit[#All],2,FALSE),"")</f>
        <v/>
      </c>
      <c r="F617" s="63" t="str">
        <f t="shared" si="281"/>
        <v/>
      </c>
      <c r="G617" s="61"/>
      <c r="H617" s="180" t="str">
        <f>_xlfn.IFNA(IF(HLOOKUP(TEXT(C617,"#"),Table_BoxMaterial[#All],2,FALSE)=0,"",HLOOKUP(TEXT(C617,"#"),Table_BoxMaterial[#All],2,FALSE)),"")</f>
        <v/>
      </c>
      <c r="I617" s="183" t="str">
        <f>_xlfn.IFNA(HLOOKUP(TEXT(C617,"#"),Table_MountingKits[#All],2,FALSE),"")</f>
        <v/>
      </c>
      <c r="J617" s="183" t="str">
        <f>_xlfn.IFNA(HLOOKUP(H617,Table_BoxColors[#All],2,FALSE),"")</f>
        <v/>
      </c>
      <c r="K617" s="61" t="str">
        <f t="shared" si="282"/>
        <v/>
      </c>
      <c r="L617" s="64" t="str">
        <f t="shared" si="283"/>
        <v/>
      </c>
      <c r="M617" s="185" t="str">
        <f>_xlfn.IFNA("E-"&amp;VLOOKUP(C617,Table_PN_DeviceType[],2,TRUE),"")&amp;IF(D617&lt;&gt;"",IF(D617&gt;99,D617,IF(D617&gt;9,"0"&amp;D617,"00"&amp;D617))&amp;VLOOKUP(E617,Table_PN_ConduitSize[],2,FALSE)&amp;VLOOKUP(F617,Table_PN_ConduitColor[],2,FALSE)&amp;IF(G617&lt;10,"0"&amp;G617,G617)&amp;VLOOKUP(H617,Table_PN_BoxMaterial[],2,FALSE)&amp;IF(I617&lt;&gt;"",VLOOKUP(I617,Table_PN_MountingKit[],2,FALSE)&amp;IF(OR(J617="Yes"),VLOOKUP(F617,Table_PN_BoxColor[],2,FALSE),"")&amp;VLOOKUP(K617,Table_PN_CircuitBreaker[],2,FALSE),""),"")</f>
        <v/>
      </c>
      <c r="N617" s="65"/>
      <c r="O617" s="65"/>
      <c r="P617" s="65"/>
      <c r="Q617" s="65"/>
      <c r="R617" s="65"/>
      <c r="S617" s="170" t="str">
        <f>IFERROR(VLOOKUP(C617,Table_DevicePN[],2,FALSE),"")</f>
        <v/>
      </c>
      <c r="T617" s="66" t="str">
        <f t="shared" si="284"/>
        <v/>
      </c>
      <c r="U617" s="80"/>
      <c r="V617" s="81" t="str">
        <f t="shared" si="285"/>
        <v/>
      </c>
      <c r="W617" s="65" t="str">
        <f t="shared" si="286"/>
        <v/>
      </c>
      <c r="X617" s="65" t="str">
        <f t="shared" si="287"/>
        <v/>
      </c>
      <c r="Y617" s="82" t="str">
        <f t="shared" si="288"/>
        <v/>
      </c>
      <c r="Z617" s="83" t="str">
        <f t="shared" si="289"/>
        <v/>
      </c>
      <c r="AA617" s="65" t="str">
        <f t="shared" si="290"/>
        <v/>
      </c>
      <c r="AB617" s="65" t="str">
        <f t="shared" si="291"/>
        <v/>
      </c>
      <c r="AC617" s="65" t="str">
        <f t="shared" si="292"/>
        <v/>
      </c>
      <c r="AD617" s="84" t="str">
        <f t="shared" si="293"/>
        <v/>
      </c>
      <c r="AE617" s="85" t="str">
        <f t="shared" si="294"/>
        <v/>
      </c>
      <c r="AF617" s="85" t="str">
        <f t="shared" si="295"/>
        <v/>
      </c>
      <c r="AG617" s="86" t="str">
        <f t="shared" si="296"/>
        <v/>
      </c>
      <c r="AH617" s="87" t="str">
        <f t="shared" si="297"/>
        <v/>
      </c>
      <c r="AI617" s="84" t="str">
        <f t="shared" si="298"/>
        <v/>
      </c>
      <c r="AJ617" s="84" t="str">
        <f t="shared" si="299"/>
        <v/>
      </c>
      <c r="AK617" s="88" t="str">
        <f t="shared" si="300"/>
        <v/>
      </c>
      <c r="AL617" s="65" t="str">
        <f t="shared" si="301"/>
        <v/>
      </c>
      <c r="AM617" s="84" t="str">
        <f t="shared" si="302"/>
        <v/>
      </c>
      <c r="AN617" s="85" t="str">
        <f t="shared" si="303"/>
        <v/>
      </c>
      <c r="AO617" s="85" t="str">
        <f t="shared" si="304"/>
        <v/>
      </c>
      <c r="AP617" s="86" t="str">
        <f t="shared" si="305"/>
        <v/>
      </c>
    </row>
    <row r="618" spans="1:42" s="76" customFormat="1" x14ac:dyDescent="0.25">
      <c r="A618" s="78">
        <f t="shared" si="280"/>
        <v>612</v>
      </c>
      <c r="B618" s="79"/>
      <c r="C618" s="79"/>
      <c r="D618" s="61"/>
      <c r="E618" s="180" t="str">
        <f>_xlfn.IFNA(HLOOKUP(TEXT(C618,"#"),Table_Conduit[#All],2,FALSE),"")</f>
        <v/>
      </c>
      <c r="F618" s="63" t="str">
        <f t="shared" si="281"/>
        <v/>
      </c>
      <c r="G618" s="61"/>
      <c r="H618" s="180" t="str">
        <f>_xlfn.IFNA(IF(HLOOKUP(TEXT(C618,"#"),Table_BoxMaterial[#All],2,FALSE)=0,"",HLOOKUP(TEXT(C618,"#"),Table_BoxMaterial[#All],2,FALSE)),"")</f>
        <v/>
      </c>
      <c r="I618" s="183" t="str">
        <f>_xlfn.IFNA(HLOOKUP(TEXT(C618,"#"),Table_MountingKits[#All],2,FALSE),"")</f>
        <v/>
      </c>
      <c r="J618" s="183" t="str">
        <f>_xlfn.IFNA(HLOOKUP(H618,Table_BoxColors[#All],2,FALSE),"")</f>
        <v/>
      </c>
      <c r="K618" s="61" t="str">
        <f t="shared" si="282"/>
        <v/>
      </c>
      <c r="L618" s="64" t="str">
        <f t="shared" si="283"/>
        <v/>
      </c>
      <c r="M618" s="185" t="str">
        <f>_xlfn.IFNA("E-"&amp;VLOOKUP(C618,Table_PN_DeviceType[],2,TRUE),"")&amp;IF(D618&lt;&gt;"",IF(D618&gt;99,D618,IF(D618&gt;9,"0"&amp;D618,"00"&amp;D618))&amp;VLOOKUP(E618,Table_PN_ConduitSize[],2,FALSE)&amp;VLOOKUP(F618,Table_PN_ConduitColor[],2,FALSE)&amp;IF(G618&lt;10,"0"&amp;G618,G618)&amp;VLOOKUP(H618,Table_PN_BoxMaterial[],2,FALSE)&amp;IF(I618&lt;&gt;"",VLOOKUP(I618,Table_PN_MountingKit[],2,FALSE)&amp;IF(OR(J618="Yes"),VLOOKUP(F618,Table_PN_BoxColor[],2,FALSE),"")&amp;VLOOKUP(K618,Table_PN_CircuitBreaker[],2,FALSE),""),"")</f>
        <v/>
      </c>
      <c r="N618" s="65"/>
      <c r="O618" s="65"/>
      <c r="P618" s="65"/>
      <c r="Q618" s="65"/>
      <c r="R618" s="65"/>
      <c r="S618" s="170" t="str">
        <f>IFERROR(VLOOKUP(C618,Table_DevicePN[],2,FALSE),"")</f>
        <v/>
      </c>
      <c r="T618" s="66" t="str">
        <f t="shared" si="284"/>
        <v/>
      </c>
      <c r="U618" s="80"/>
      <c r="V618" s="81" t="str">
        <f t="shared" si="285"/>
        <v/>
      </c>
      <c r="W618" s="65" t="str">
        <f t="shared" si="286"/>
        <v/>
      </c>
      <c r="X618" s="65" t="str">
        <f t="shared" si="287"/>
        <v/>
      </c>
      <c r="Y618" s="82" t="str">
        <f t="shared" si="288"/>
        <v/>
      </c>
      <c r="Z618" s="83" t="str">
        <f t="shared" si="289"/>
        <v/>
      </c>
      <c r="AA618" s="65" t="str">
        <f t="shared" si="290"/>
        <v/>
      </c>
      <c r="AB618" s="65" t="str">
        <f t="shared" si="291"/>
        <v/>
      </c>
      <c r="AC618" s="65" t="str">
        <f t="shared" si="292"/>
        <v/>
      </c>
      <c r="AD618" s="84" t="str">
        <f t="shared" si="293"/>
        <v/>
      </c>
      <c r="AE618" s="85" t="str">
        <f t="shared" si="294"/>
        <v/>
      </c>
      <c r="AF618" s="85" t="str">
        <f t="shared" si="295"/>
        <v/>
      </c>
      <c r="AG618" s="86" t="str">
        <f t="shared" si="296"/>
        <v/>
      </c>
      <c r="AH618" s="87" t="str">
        <f t="shared" si="297"/>
        <v/>
      </c>
      <c r="AI618" s="84" t="str">
        <f t="shared" si="298"/>
        <v/>
      </c>
      <c r="AJ618" s="84" t="str">
        <f t="shared" si="299"/>
        <v/>
      </c>
      <c r="AK618" s="88" t="str">
        <f t="shared" si="300"/>
        <v/>
      </c>
      <c r="AL618" s="65" t="str">
        <f t="shared" si="301"/>
        <v/>
      </c>
      <c r="AM618" s="84" t="str">
        <f t="shared" si="302"/>
        <v/>
      </c>
      <c r="AN618" s="85" t="str">
        <f t="shared" si="303"/>
        <v/>
      </c>
      <c r="AO618" s="85" t="str">
        <f t="shared" si="304"/>
        <v/>
      </c>
      <c r="AP618" s="86" t="str">
        <f t="shared" si="305"/>
        <v/>
      </c>
    </row>
    <row r="619" spans="1:42" s="76" customFormat="1" x14ac:dyDescent="0.25">
      <c r="A619" s="78">
        <f t="shared" si="280"/>
        <v>613</v>
      </c>
      <c r="B619" s="79"/>
      <c r="C619" s="79"/>
      <c r="D619" s="61"/>
      <c r="E619" s="180" t="str">
        <f>_xlfn.IFNA(HLOOKUP(TEXT(C619,"#"),Table_Conduit[#All],2,FALSE),"")</f>
        <v/>
      </c>
      <c r="F619" s="63" t="str">
        <f t="shared" si="281"/>
        <v/>
      </c>
      <c r="G619" s="61"/>
      <c r="H619" s="180" t="str">
        <f>_xlfn.IFNA(IF(HLOOKUP(TEXT(C619,"#"),Table_BoxMaterial[#All],2,FALSE)=0,"",HLOOKUP(TEXT(C619,"#"),Table_BoxMaterial[#All],2,FALSE)),"")</f>
        <v/>
      </c>
      <c r="I619" s="183" t="str">
        <f>_xlfn.IFNA(HLOOKUP(TEXT(C619,"#"),Table_MountingKits[#All],2,FALSE),"")</f>
        <v/>
      </c>
      <c r="J619" s="183" t="str">
        <f>_xlfn.IFNA(HLOOKUP(H619,Table_BoxColors[#All],2,FALSE),"")</f>
        <v/>
      </c>
      <c r="K619" s="61" t="str">
        <f t="shared" si="282"/>
        <v/>
      </c>
      <c r="L619" s="64" t="str">
        <f t="shared" si="283"/>
        <v/>
      </c>
      <c r="M619" s="185" t="str">
        <f>_xlfn.IFNA("E-"&amp;VLOOKUP(C619,Table_PN_DeviceType[],2,TRUE),"")&amp;IF(D619&lt;&gt;"",IF(D619&gt;99,D619,IF(D619&gt;9,"0"&amp;D619,"00"&amp;D619))&amp;VLOOKUP(E619,Table_PN_ConduitSize[],2,FALSE)&amp;VLOOKUP(F619,Table_PN_ConduitColor[],2,FALSE)&amp;IF(G619&lt;10,"0"&amp;G619,G619)&amp;VLOOKUP(H619,Table_PN_BoxMaterial[],2,FALSE)&amp;IF(I619&lt;&gt;"",VLOOKUP(I619,Table_PN_MountingKit[],2,FALSE)&amp;IF(OR(J619="Yes"),VLOOKUP(F619,Table_PN_BoxColor[],2,FALSE),"")&amp;VLOOKUP(K619,Table_PN_CircuitBreaker[],2,FALSE),""),"")</f>
        <v/>
      </c>
      <c r="N619" s="65"/>
      <c r="O619" s="65"/>
      <c r="P619" s="65"/>
      <c r="Q619" s="65"/>
      <c r="R619" s="65"/>
      <c r="S619" s="170" t="str">
        <f>IFERROR(VLOOKUP(C619,Table_DevicePN[],2,FALSE),"")</f>
        <v/>
      </c>
      <c r="T619" s="66" t="str">
        <f t="shared" si="284"/>
        <v/>
      </c>
      <c r="U619" s="80"/>
      <c r="V619" s="81" t="str">
        <f t="shared" si="285"/>
        <v/>
      </c>
      <c r="W619" s="65" t="str">
        <f t="shared" si="286"/>
        <v/>
      </c>
      <c r="X619" s="65" t="str">
        <f t="shared" si="287"/>
        <v/>
      </c>
      <c r="Y619" s="82" t="str">
        <f t="shared" si="288"/>
        <v/>
      </c>
      <c r="Z619" s="83" t="str">
        <f t="shared" si="289"/>
        <v/>
      </c>
      <c r="AA619" s="65" t="str">
        <f t="shared" si="290"/>
        <v/>
      </c>
      <c r="AB619" s="65" t="str">
        <f t="shared" si="291"/>
        <v/>
      </c>
      <c r="AC619" s="65" t="str">
        <f t="shared" si="292"/>
        <v/>
      </c>
      <c r="AD619" s="84" t="str">
        <f t="shared" si="293"/>
        <v/>
      </c>
      <c r="AE619" s="85" t="str">
        <f t="shared" si="294"/>
        <v/>
      </c>
      <c r="AF619" s="85" t="str">
        <f t="shared" si="295"/>
        <v/>
      </c>
      <c r="AG619" s="86" t="str">
        <f t="shared" si="296"/>
        <v/>
      </c>
      <c r="AH619" s="87" t="str">
        <f t="shared" si="297"/>
        <v/>
      </c>
      <c r="AI619" s="84" t="str">
        <f t="shared" si="298"/>
        <v/>
      </c>
      <c r="AJ619" s="84" t="str">
        <f t="shared" si="299"/>
        <v/>
      </c>
      <c r="AK619" s="88" t="str">
        <f t="shared" si="300"/>
        <v/>
      </c>
      <c r="AL619" s="65" t="str">
        <f t="shared" si="301"/>
        <v/>
      </c>
      <c r="AM619" s="84" t="str">
        <f t="shared" si="302"/>
        <v/>
      </c>
      <c r="AN619" s="85" t="str">
        <f t="shared" si="303"/>
        <v/>
      </c>
      <c r="AO619" s="85" t="str">
        <f t="shared" si="304"/>
        <v/>
      </c>
      <c r="AP619" s="86" t="str">
        <f t="shared" si="305"/>
        <v/>
      </c>
    </row>
    <row r="620" spans="1:42" s="76" customFormat="1" x14ac:dyDescent="0.25">
      <c r="A620" s="78">
        <f t="shared" si="280"/>
        <v>614</v>
      </c>
      <c r="B620" s="79"/>
      <c r="C620" s="79"/>
      <c r="D620" s="61"/>
      <c r="E620" s="180" t="str">
        <f>_xlfn.IFNA(HLOOKUP(TEXT(C620,"#"),Table_Conduit[#All],2,FALSE),"")</f>
        <v/>
      </c>
      <c r="F620" s="63" t="str">
        <f t="shared" si="281"/>
        <v/>
      </c>
      <c r="G620" s="61"/>
      <c r="H620" s="180" t="str">
        <f>_xlfn.IFNA(IF(HLOOKUP(TEXT(C620,"#"),Table_BoxMaterial[#All],2,FALSE)=0,"",HLOOKUP(TEXT(C620,"#"),Table_BoxMaterial[#All],2,FALSE)),"")</f>
        <v/>
      </c>
      <c r="I620" s="183" t="str">
        <f>_xlfn.IFNA(HLOOKUP(TEXT(C620,"#"),Table_MountingKits[#All],2,FALSE),"")</f>
        <v/>
      </c>
      <c r="J620" s="183" t="str">
        <f>_xlfn.IFNA(HLOOKUP(H620,Table_BoxColors[#All],2,FALSE),"")</f>
        <v/>
      </c>
      <c r="K620" s="61" t="str">
        <f t="shared" si="282"/>
        <v/>
      </c>
      <c r="L620" s="64" t="str">
        <f t="shared" si="283"/>
        <v/>
      </c>
      <c r="M620" s="185" t="str">
        <f>_xlfn.IFNA("E-"&amp;VLOOKUP(C620,Table_PN_DeviceType[],2,TRUE),"")&amp;IF(D620&lt;&gt;"",IF(D620&gt;99,D620,IF(D620&gt;9,"0"&amp;D620,"00"&amp;D620))&amp;VLOOKUP(E620,Table_PN_ConduitSize[],2,FALSE)&amp;VLOOKUP(F620,Table_PN_ConduitColor[],2,FALSE)&amp;IF(G620&lt;10,"0"&amp;G620,G620)&amp;VLOOKUP(H620,Table_PN_BoxMaterial[],2,FALSE)&amp;IF(I620&lt;&gt;"",VLOOKUP(I620,Table_PN_MountingKit[],2,FALSE)&amp;IF(OR(J620="Yes"),VLOOKUP(F620,Table_PN_BoxColor[],2,FALSE),"")&amp;VLOOKUP(K620,Table_PN_CircuitBreaker[],2,FALSE),""),"")</f>
        <v/>
      </c>
      <c r="N620" s="65"/>
      <c r="O620" s="65"/>
      <c r="P620" s="65"/>
      <c r="Q620" s="65"/>
      <c r="R620" s="65"/>
      <c r="S620" s="170" t="str">
        <f>IFERROR(VLOOKUP(C620,Table_DevicePN[],2,FALSE),"")</f>
        <v/>
      </c>
      <c r="T620" s="66" t="str">
        <f t="shared" si="284"/>
        <v/>
      </c>
      <c r="U620" s="80"/>
      <c r="V620" s="81" t="str">
        <f t="shared" si="285"/>
        <v/>
      </c>
      <c r="W620" s="65" t="str">
        <f t="shared" si="286"/>
        <v/>
      </c>
      <c r="X620" s="65" t="str">
        <f t="shared" si="287"/>
        <v/>
      </c>
      <c r="Y620" s="82" t="str">
        <f t="shared" si="288"/>
        <v/>
      </c>
      <c r="Z620" s="83" t="str">
        <f t="shared" si="289"/>
        <v/>
      </c>
      <c r="AA620" s="65" t="str">
        <f t="shared" si="290"/>
        <v/>
      </c>
      <c r="AB620" s="65" t="str">
        <f t="shared" si="291"/>
        <v/>
      </c>
      <c r="AC620" s="65" t="str">
        <f t="shared" si="292"/>
        <v/>
      </c>
      <c r="AD620" s="84" t="str">
        <f t="shared" si="293"/>
        <v/>
      </c>
      <c r="AE620" s="85" t="str">
        <f t="shared" si="294"/>
        <v/>
      </c>
      <c r="AF620" s="85" t="str">
        <f t="shared" si="295"/>
        <v/>
      </c>
      <c r="AG620" s="86" t="str">
        <f t="shared" si="296"/>
        <v/>
      </c>
      <c r="AH620" s="87" t="str">
        <f t="shared" si="297"/>
        <v/>
      </c>
      <c r="AI620" s="84" t="str">
        <f t="shared" si="298"/>
        <v/>
      </c>
      <c r="AJ620" s="84" t="str">
        <f t="shared" si="299"/>
        <v/>
      </c>
      <c r="AK620" s="88" t="str">
        <f t="shared" si="300"/>
        <v/>
      </c>
      <c r="AL620" s="65" t="str">
        <f t="shared" si="301"/>
        <v/>
      </c>
      <c r="AM620" s="84" t="str">
        <f t="shared" si="302"/>
        <v/>
      </c>
      <c r="AN620" s="85" t="str">
        <f t="shared" si="303"/>
        <v/>
      </c>
      <c r="AO620" s="85" t="str">
        <f t="shared" si="304"/>
        <v/>
      </c>
      <c r="AP620" s="86" t="str">
        <f t="shared" si="305"/>
        <v/>
      </c>
    </row>
    <row r="621" spans="1:42" s="76" customFormat="1" x14ac:dyDescent="0.25">
      <c r="A621" s="78">
        <f t="shared" si="280"/>
        <v>615</v>
      </c>
      <c r="B621" s="79"/>
      <c r="C621" s="79"/>
      <c r="D621" s="61"/>
      <c r="E621" s="180" t="str">
        <f>_xlfn.IFNA(HLOOKUP(TEXT(C621,"#"),Table_Conduit[#All],2,FALSE),"")</f>
        <v/>
      </c>
      <c r="F621" s="63" t="str">
        <f t="shared" si="281"/>
        <v/>
      </c>
      <c r="G621" s="61"/>
      <c r="H621" s="180" t="str">
        <f>_xlfn.IFNA(IF(HLOOKUP(TEXT(C621,"#"),Table_BoxMaterial[#All],2,FALSE)=0,"",HLOOKUP(TEXT(C621,"#"),Table_BoxMaterial[#All],2,FALSE)),"")</f>
        <v/>
      </c>
      <c r="I621" s="183" t="str">
        <f>_xlfn.IFNA(HLOOKUP(TEXT(C621,"#"),Table_MountingKits[#All],2,FALSE),"")</f>
        <v/>
      </c>
      <c r="J621" s="183" t="str">
        <f>_xlfn.IFNA(HLOOKUP(H621,Table_BoxColors[#All],2,FALSE),"")</f>
        <v/>
      </c>
      <c r="K621" s="61" t="str">
        <f t="shared" si="282"/>
        <v/>
      </c>
      <c r="L621" s="64" t="str">
        <f t="shared" si="283"/>
        <v/>
      </c>
      <c r="M621" s="185" t="str">
        <f>_xlfn.IFNA("E-"&amp;VLOOKUP(C621,Table_PN_DeviceType[],2,TRUE),"")&amp;IF(D621&lt;&gt;"",IF(D621&gt;99,D621,IF(D621&gt;9,"0"&amp;D621,"00"&amp;D621))&amp;VLOOKUP(E621,Table_PN_ConduitSize[],2,FALSE)&amp;VLOOKUP(F621,Table_PN_ConduitColor[],2,FALSE)&amp;IF(G621&lt;10,"0"&amp;G621,G621)&amp;VLOOKUP(H621,Table_PN_BoxMaterial[],2,FALSE)&amp;IF(I621&lt;&gt;"",VLOOKUP(I621,Table_PN_MountingKit[],2,FALSE)&amp;IF(OR(J621="Yes"),VLOOKUP(F621,Table_PN_BoxColor[],2,FALSE),"")&amp;VLOOKUP(K621,Table_PN_CircuitBreaker[],2,FALSE),""),"")</f>
        <v/>
      </c>
      <c r="N621" s="65"/>
      <c r="O621" s="65"/>
      <c r="P621" s="65"/>
      <c r="Q621" s="65"/>
      <c r="R621" s="65"/>
      <c r="S621" s="170" t="str">
        <f>IFERROR(VLOOKUP(C621,Table_DevicePN[],2,FALSE),"")</f>
        <v/>
      </c>
      <c r="T621" s="66" t="str">
        <f t="shared" si="284"/>
        <v/>
      </c>
      <c r="U621" s="80"/>
      <c r="V621" s="81" t="str">
        <f t="shared" si="285"/>
        <v/>
      </c>
      <c r="W621" s="65" t="str">
        <f t="shared" si="286"/>
        <v/>
      </c>
      <c r="X621" s="65" t="str">
        <f t="shared" si="287"/>
        <v/>
      </c>
      <c r="Y621" s="82" t="str">
        <f t="shared" si="288"/>
        <v/>
      </c>
      <c r="Z621" s="83" t="str">
        <f t="shared" si="289"/>
        <v/>
      </c>
      <c r="AA621" s="65" t="str">
        <f t="shared" si="290"/>
        <v/>
      </c>
      <c r="AB621" s="65" t="str">
        <f t="shared" si="291"/>
        <v/>
      </c>
      <c r="AC621" s="65" t="str">
        <f t="shared" si="292"/>
        <v/>
      </c>
      <c r="AD621" s="84" t="str">
        <f t="shared" si="293"/>
        <v/>
      </c>
      <c r="AE621" s="85" t="str">
        <f t="shared" si="294"/>
        <v/>
      </c>
      <c r="AF621" s="85" t="str">
        <f t="shared" si="295"/>
        <v/>
      </c>
      <c r="AG621" s="86" t="str">
        <f t="shared" si="296"/>
        <v/>
      </c>
      <c r="AH621" s="87" t="str">
        <f t="shared" si="297"/>
        <v/>
      </c>
      <c r="AI621" s="84" t="str">
        <f t="shared" si="298"/>
        <v/>
      </c>
      <c r="AJ621" s="84" t="str">
        <f t="shared" si="299"/>
        <v/>
      </c>
      <c r="AK621" s="88" t="str">
        <f t="shared" si="300"/>
        <v/>
      </c>
      <c r="AL621" s="65" t="str">
        <f t="shared" si="301"/>
        <v/>
      </c>
      <c r="AM621" s="84" t="str">
        <f t="shared" si="302"/>
        <v/>
      </c>
      <c r="AN621" s="85" t="str">
        <f t="shared" si="303"/>
        <v/>
      </c>
      <c r="AO621" s="85" t="str">
        <f t="shared" si="304"/>
        <v/>
      </c>
      <c r="AP621" s="86" t="str">
        <f t="shared" si="305"/>
        <v/>
      </c>
    </row>
    <row r="622" spans="1:42" s="76" customFormat="1" x14ac:dyDescent="0.25">
      <c r="A622" s="78">
        <f t="shared" si="280"/>
        <v>616</v>
      </c>
      <c r="B622" s="79"/>
      <c r="C622" s="79"/>
      <c r="D622" s="61"/>
      <c r="E622" s="180" t="str">
        <f>_xlfn.IFNA(HLOOKUP(TEXT(C622,"#"),Table_Conduit[#All],2,FALSE),"")</f>
        <v/>
      </c>
      <c r="F622" s="63" t="str">
        <f t="shared" si="281"/>
        <v/>
      </c>
      <c r="G622" s="61"/>
      <c r="H622" s="180" t="str">
        <f>_xlfn.IFNA(IF(HLOOKUP(TEXT(C622,"#"),Table_BoxMaterial[#All],2,FALSE)=0,"",HLOOKUP(TEXT(C622,"#"),Table_BoxMaterial[#All],2,FALSE)),"")</f>
        <v/>
      </c>
      <c r="I622" s="183" t="str">
        <f>_xlfn.IFNA(HLOOKUP(TEXT(C622,"#"),Table_MountingKits[#All],2,FALSE),"")</f>
        <v/>
      </c>
      <c r="J622" s="183" t="str">
        <f>_xlfn.IFNA(HLOOKUP(H622,Table_BoxColors[#All],2,FALSE),"")</f>
        <v/>
      </c>
      <c r="K622" s="61" t="str">
        <f t="shared" si="282"/>
        <v/>
      </c>
      <c r="L622" s="64" t="str">
        <f t="shared" si="283"/>
        <v/>
      </c>
      <c r="M622" s="185" t="str">
        <f>_xlfn.IFNA("E-"&amp;VLOOKUP(C622,Table_PN_DeviceType[],2,TRUE),"")&amp;IF(D622&lt;&gt;"",IF(D622&gt;99,D622,IF(D622&gt;9,"0"&amp;D622,"00"&amp;D622))&amp;VLOOKUP(E622,Table_PN_ConduitSize[],2,FALSE)&amp;VLOOKUP(F622,Table_PN_ConduitColor[],2,FALSE)&amp;IF(G622&lt;10,"0"&amp;G622,G622)&amp;VLOOKUP(H622,Table_PN_BoxMaterial[],2,FALSE)&amp;IF(I622&lt;&gt;"",VLOOKUP(I622,Table_PN_MountingKit[],2,FALSE)&amp;IF(OR(J622="Yes"),VLOOKUP(F622,Table_PN_BoxColor[],2,FALSE),"")&amp;VLOOKUP(K622,Table_PN_CircuitBreaker[],2,FALSE),""),"")</f>
        <v/>
      </c>
      <c r="N622" s="65"/>
      <c r="O622" s="65"/>
      <c r="P622" s="65"/>
      <c r="Q622" s="65"/>
      <c r="R622" s="65"/>
      <c r="S622" s="170" t="str">
        <f>IFERROR(VLOOKUP(C622,Table_DevicePN[],2,FALSE),"")</f>
        <v/>
      </c>
      <c r="T622" s="66" t="str">
        <f t="shared" si="284"/>
        <v/>
      </c>
      <c r="U622" s="80"/>
      <c r="V622" s="81" t="str">
        <f t="shared" si="285"/>
        <v/>
      </c>
      <c r="W622" s="65" t="str">
        <f t="shared" si="286"/>
        <v/>
      </c>
      <c r="X622" s="65" t="str">
        <f t="shared" si="287"/>
        <v/>
      </c>
      <c r="Y622" s="82" t="str">
        <f t="shared" si="288"/>
        <v/>
      </c>
      <c r="Z622" s="83" t="str">
        <f t="shared" si="289"/>
        <v/>
      </c>
      <c r="AA622" s="65" t="str">
        <f t="shared" si="290"/>
        <v/>
      </c>
      <c r="AB622" s="65" t="str">
        <f t="shared" si="291"/>
        <v/>
      </c>
      <c r="AC622" s="65" t="str">
        <f t="shared" si="292"/>
        <v/>
      </c>
      <c r="AD622" s="84" t="str">
        <f t="shared" si="293"/>
        <v/>
      </c>
      <c r="AE622" s="85" t="str">
        <f t="shared" si="294"/>
        <v/>
      </c>
      <c r="AF622" s="85" t="str">
        <f t="shared" si="295"/>
        <v/>
      </c>
      <c r="AG622" s="86" t="str">
        <f t="shared" si="296"/>
        <v/>
      </c>
      <c r="AH622" s="87" t="str">
        <f t="shared" si="297"/>
        <v/>
      </c>
      <c r="AI622" s="84" t="str">
        <f t="shared" si="298"/>
        <v/>
      </c>
      <c r="AJ622" s="84" t="str">
        <f t="shared" si="299"/>
        <v/>
      </c>
      <c r="AK622" s="88" t="str">
        <f t="shared" si="300"/>
        <v/>
      </c>
      <c r="AL622" s="65" t="str">
        <f t="shared" si="301"/>
        <v/>
      </c>
      <c r="AM622" s="84" t="str">
        <f t="shared" si="302"/>
        <v/>
      </c>
      <c r="AN622" s="85" t="str">
        <f t="shared" si="303"/>
        <v/>
      </c>
      <c r="AO622" s="85" t="str">
        <f t="shared" si="304"/>
        <v/>
      </c>
      <c r="AP622" s="86" t="str">
        <f t="shared" si="305"/>
        <v/>
      </c>
    </row>
    <row r="623" spans="1:42" s="76" customFormat="1" x14ac:dyDescent="0.25">
      <c r="A623" s="78">
        <f t="shared" si="280"/>
        <v>617</v>
      </c>
      <c r="B623" s="79"/>
      <c r="C623" s="79"/>
      <c r="D623" s="61"/>
      <c r="E623" s="180" t="str">
        <f>_xlfn.IFNA(HLOOKUP(TEXT(C623,"#"),Table_Conduit[#All],2,FALSE),"")</f>
        <v/>
      </c>
      <c r="F623" s="63" t="str">
        <f t="shared" si="281"/>
        <v/>
      </c>
      <c r="G623" s="61"/>
      <c r="H623" s="180" t="str">
        <f>_xlfn.IFNA(IF(HLOOKUP(TEXT(C623,"#"),Table_BoxMaterial[#All],2,FALSE)=0,"",HLOOKUP(TEXT(C623,"#"),Table_BoxMaterial[#All],2,FALSE)),"")</f>
        <v/>
      </c>
      <c r="I623" s="183" t="str">
        <f>_xlfn.IFNA(HLOOKUP(TEXT(C623,"#"),Table_MountingKits[#All],2,FALSE),"")</f>
        <v/>
      </c>
      <c r="J623" s="183" t="str">
        <f>_xlfn.IFNA(HLOOKUP(H623,Table_BoxColors[#All],2,FALSE),"")</f>
        <v/>
      </c>
      <c r="K623" s="61" t="str">
        <f t="shared" si="282"/>
        <v/>
      </c>
      <c r="L623" s="64" t="str">
        <f t="shared" si="283"/>
        <v/>
      </c>
      <c r="M623" s="185" t="str">
        <f>_xlfn.IFNA("E-"&amp;VLOOKUP(C623,Table_PN_DeviceType[],2,TRUE),"")&amp;IF(D623&lt;&gt;"",IF(D623&gt;99,D623,IF(D623&gt;9,"0"&amp;D623,"00"&amp;D623))&amp;VLOOKUP(E623,Table_PN_ConduitSize[],2,FALSE)&amp;VLOOKUP(F623,Table_PN_ConduitColor[],2,FALSE)&amp;IF(G623&lt;10,"0"&amp;G623,G623)&amp;VLOOKUP(H623,Table_PN_BoxMaterial[],2,FALSE)&amp;IF(I623&lt;&gt;"",VLOOKUP(I623,Table_PN_MountingKit[],2,FALSE)&amp;IF(OR(J623="Yes"),VLOOKUP(F623,Table_PN_BoxColor[],2,FALSE),"")&amp;VLOOKUP(K623,Table_PN_CircuitBreaker[],2,FALSE),""),"")</f>
        <v/>
      </c>
      <c r="N623" s="65"/>
      <c r="O623" s="65"/>
      <c r="P623" s="65"/>
      <c r="Q623" s="65"/>
      <c r="R623" s="65"/>
      <c r="S623" s="170" t="str">
        <f>IFERROR(VLOOKUP(C623,Table_DevicePN[],2,FALSE),"")</f>
        <v/>
      </c>
      <c r="T623" s="66" t="str">
        <f t="shared" si="284"/>
        <v/>
      </c>
      <c r="U623" s="80"/>
      <c r="V623" s="81" t="str">
        <f t="shared" si="285"/>
        <v/>
      </c>
      <c r="W623" s="65" t="str">
        <f t="shared" si="286"/>
        <v/>
      </c>
      <c r="X623" s="65" t="str">
        <f t="shared" si="287"/>
        <v/>
      </c>
      <c r="Y623" s="82" t="str">
        <f t="shared" si="288"/>
        <v/>
      </c>
      <c r="Z623" s="83" t="str">
        <f t="shared" si="289"/>
        <v/>
      </c>
      <c r="AA623" s="65" t="str">
        <f t="shared" si="290"/>
        <v/>
      </c>
      <c r="AB623" s="65" t="str">
        <f t="shared" si="291"/>
        <v/>
      </c>
      <c r="AC623" s="65" t="str">
        <f t="shared" si="292"/>
        <v/>
      </c>
      <c r="AD623" s="84" t="str">
        <f t="shared" si="293"/>
        <v/>
      </c>
      <c r="AE623" s="85" t="str">
        <f t="shared" si="294"/>
        <v/>
      </c>
      <c r="AF623" s="85" t="str">
        <f t="shared" si="295"/>
        <v/>
      </c>
      <c r="AG623" s="86" t="str">
        <f t="shared" si="296"/>
        <v/>
      </c>
      <c r="AH623" s="87" t="str">
        <f t="shared" si="297"/>
        <v/>
      </c>
      <c r="AI623" s="84" t="str">
        <f t="shared" si="298"/>
        <v/>
      </c>
      <c r="AJ623" s="84" t="str">
        <f t="shared" si="299"/>
        <v/>
      </c>
      <c r="AK623" s="88" t="str">
        <f t="shared" si="300"/>
        <v/>
      </c>
      <c r="AL623" s="65" t="str">
        <f t="shared" si="301"/>
        <v/>
      </c>
      <c r="AM623" s="84" t="str">
        <f t="shared" si="302"/>
        <v/>
      </c>
      <c r="AN623" s="85" t="str">
        <f t="shared" si="303"/>
        <v/>
      </c>
      <c r="AO623" s="85" t="str">
        <f t="shared" si="304"/>
        <v/>
      </c>
      <c r="AP623" s="86" t="str">
        <f t="shared" si="305"/>
        <v/>
      </c>
    </row>
    <row r="624" spans="1:42" s="76" customFormat="1" x14ac:dyDescent="0.25">
      <c r="A624" s="78">
        <f t="shared" si="280"/>
        <v>618</v>
      </c>
      <c r="B624" s="79"/>
      <c r="C624" s="79"/>
      <c r="D624" s="61"/>
      <c r="E624" s="180" t="str">
        <f>_xlfn.IFNA(HLOOKUP(TEXT(C624,"#"),Table_Conduit[#All],2,FALSE),"")</f>
        <v/>
      </c>
      <c r="F624" s="63" t="str">
        <f t="shared" si="281"/>
        <v/>
      </c>
      <c r="G624" s="61"/>
      <c r="H624" s="180" t="str">
        <f>_xlfn.IFNA(IF(HLOOKUP(TEXT(C624,"#"),Table_BoxMaterial[#All],2,FALSE)=0,"",HLOOKUP(TEXT(C624,"#"),Table_BoxMaterial[#All],2,FALSE)),"")</f>
        <v/>
      </c>
      <c r="I624" s="183" t="str">
        <f>_xlfn.IFNA(HLOOKUP(TEXT(C624,"#"),Table_MountingKits[#All],2,FALSE),"")</f>
        <v/>
      </c>
      <c r="J624" s="183" t="str">
        <f>_xlfn.IFNA(HLOOKUP(H624,Table_BoxColors[#All],2,FALSE),"")</f>
        <v/>
      </c>
      <c r="K624" s="61" t="str">
        <f t="shared" si="282"/>
        <v/>
      </c>
      <c r="L624" s="64" t="str">
        <f t="shared" si="283"/>
        <v/>
      </c>
      <c r="M624" s="185" t="str">
        <f>_xlfn.IFNA("E-"&amp;VLOOKUP(C624,Table_PN_DeviceType[],2,TRUE),"")&amp;IF(D624&lt;&gt;"",IF(D624&gt;99,D624,IF(D624&gt;9,"0"&amp;D624,"00"&amp;D624))&amp;VLOOKUP(E624,Table_PN_ConduitSize[],2,FALSE)&amp;VLOOKUP(F624,Table_PN_ConduitColor[],2,FALSE)&amp;IF(G624&lt;10,"0"&amp;G624,G624)&amp;VLOOKUP(H624,Table_PN_BoxMaterial[],2,FALSE)&amp;IF(I624&lt;&gt;"",VLOOKUP(I624,Table_PN_MountingKit[],2,FALSE)&amp;IF(OR(J624="Yes"),VLOOKUP(F624,Table_PN_BoxColor[],2,FALSE),"")&amp;VLOOKUP(K624,Table_PN_CircuitBreaker[],2,FALSE),""),"")</f>
        <v/>
      </c>
      <c r="N624" s="65"/>
      <c r="O624" s="65"/>
      <c r="P624" s="65"/>
      <c r="Q624" s="65"/>
      <c r="R624" s="65"/>
      <c r="S624" s="170" t="str">
        <f>IFERROR(VLOOKUP(C624,Table_DevicePN[],2,FALSE),"")</f>
        <v/>
      </c>
      <c r="T624" s="66" t="str">
        <f t="shared" si="284"/>
        <v/>
      </c>
      <c r="U624" s="80"/>
      <c r="V624" s="81" t="str">
        <f t="shared" si="285"/>
        <v/>
      </c>
      <c r="W624" s="65" t="str">
        <f t="shared" si="286"/>
        <v/>
      </c>
      <c r="X624" s="65" t="str">
        <f t="shared" si="287"/>
        <v/>
      </c>
      <c r="Y624" s="82" t="str">
        <f t="shared" si="288"/>
        <v/>
      </c>
      <c r="Z624" s="83" t="str">
        <f t="shared" si="289"/>
        <v/>
      </c>
      <c r="AA624" s="65" t="str">
        <f t="shared" si="290"/>
        <v/>
      </c>
      <c r="AB624" s="65" t="str">
        <f t="shared" si="291"/>
        <v/>
      </c>
      <c r="AC624" s="65" t="str">
        <f t="shared" si="292"/>
        <v/>
      </c>
      <c r="AD624" s="84" t="str">
        <f t="shared" si="293"/>
        <v/>
      </c>
      <c r="AE624" s="85" t="str">
        <f t="shared" si="294"/>
        <v/>
      </c>
      <c r="AF624" s="85" t="str">
        <f t="shared" si="295"/>
        <v/>
      </c>
      <c r="AG624" s="86" t="str">
        <f t="shared" si="296"/>
        <v/>
      </c>
      <c r="AH624" s="87" t="str">
        <f t="shared" si="297"/>
        <v/>
      </c>
      <c r="AI624" s="84" t="str">
        <f t="shared" si="298"/>
        <v/>
      </c>
      <c r="AJ624" s="84" t="str">
        <f t="shared" si="299"/>
        <v/>
      </c>
      <c r="AK624" s="88" t="str">
        <f t="shared" si="300"/>
        <v/>
      </c>
      <c r="AL624" s="65" t="str">
        <f t="shared" si="301"/>
        <v/>
      </c>
      <c r="AM624" s="84" t="str">
        <f t="shared" si="302"/>
        <v/>
      </c>
      <c r="AN624" s="85" t="str">
        <f t="shared" si="303"/>
        <v/>
      </c>
      <c r="AO624" s="85" t="str">
        <f t="shared" si="304"/>
        <v/>
      </c>
      <c r="AP624" s="86" t="str">
        <f t="shared" si="305"/>
        <v/>
      </c>
    </row>
    <row r="625" spans="1:42" s="76" customFormat="1" x14ac:dyDescent="0.25">
      <c r="A625" s="78">
        <f t="shared" si="280"/>
        <v>619</v>
      </c>
      <c r="B625" s="79"/>
      <c r="C625" s="79"/>
      <c r="D625" s="61"/>
      <c r="E625" s="180" t="str">
        <f>_xlfn.IFNA(HLOOKUP(TEXT(C625,"#"),Table_Conduit[#All],2,FALSE),"")</f>
        <v/>
      </c>
      <c r="F625" s="63" t="str">
        <f t="shared" si="281"/>
        <v/>
      </c>
      <c r="G625" s="61"/>
      <c r="H625" s="180" t="str">
        <f>_xlfn.IFNA(IF(HLOOKUP(TEXT(C625,"#"),Table_BoxMaterial[#All],2,FALSE)=0,"",HLOOKUP(TEXT(C625,"#"),Table_BoxMaterial[#All],2,FALSE)),"")</f>
        <v/>
      </c>
      <c r="I625" s="183" t="str">
        <f>_xlfn.IFNA(HLOOKUP(TEXT(C625,"#"),Table_MountingKits[#All],2,FALSE),"")</f>
        <v/>
      </c>
      <c r="J625" s="183" t="str">
        <f>_xlfn.IFNA(HLOOKUP(H625,Table_BoxColors[#All],2,FALSE),"")</f>
        <v/>
      </c>
      <c r="K625" s="61" t="str">
        <f t="shared" si="282"/>
        <v/>
      </c>
      <c r="L625" s="64" t="str">
        <f t="shared" si="283"/>
        <v/>
      </c>
      <c r="M625" s="185" t="str">
        <f>_xlfn.IFNA("E-"&amp;VLOOKUP(C625,Table_PN_DeviceType[],2,TRUE),"")&amp;IF(D625&lt;&gt;"",IF(D625&gt;99,D625,IF(D625&gt;9,"0"&amp;D625,"00"&amp;D625))&amp;VLOOKUP(E625,Table_PN_ConduitSize[],2,FALSE)&amp;VLOOKUP(F625,Table_PN_ConduitColor[],2,FALSE)&amp;IF(G625&lt;10,"0"&amp;G625,G625)&amp;VLOOKUP(H625,Table_PN_BoxMaterial[],2,FALSE)&amp;IF(I625&lt;&gt;"",VLOOKUP(I625,Table_PN_MountingKit[],2,FALSE)&amp;IF(OR(J625="Yes"),VLOOKUP(F625,Table_PN_BoxColor[],2,FALSE),"")&amp;VLOOKUP(K625,Table_PN_CircuitBreaker[],2,FALSE),""),"")</f>
        <v/>
      </c>
      <c r="N625" s="65"/>
      <c r="O625" s="65"/>
      <c r="P625" s="65"/>
      <c r="Q625" s="65"/>
      <c r="R625" s="65"/>
      <c r="S625" s="170" t="str">
        <f>IFERROR(VLOOKUP(C625,Table_DevicePN[],2,FALSE),"")</f>
        <v/>
      </c>
      <c r="T625" s="66" t="str">
        <f t="shared" si="284"/>
        <v/>
      </c>
      <c r="U625" s="80"/>
      <c r="V625" s="81" t="str">
        <f t="shared" si="285"/>
        <v/>
      </c>
      <c r="W625" s="65" t="str">
        <f t="shared" si="286"/>
        <v/>
      </c>
      <c r="X625" s="65" t="str">
        <f t="shared" si="287"/>
        <v/>
      </c>
      <c r="Y625" s="82" t="str">
        <f t="shared" si="288"/>
        <v/>
      </c>
      <c r="Z625" s="83" t="str">
        <f t="shared" si="289"/>
        <v/>
      </c>
      <c r="AA625" s="65" t="str">
        <f t="shared" si="290"/>
        <v/>
      </c>
      <c r="AB625" s="65" t="str">
        <f t="shared" si="291"/>
        <v/>
      </c>
      <c r="AC625" s="65" t="str">
        <f t="shared" si="292"/>
        <v/>
      </c>
      <c r="AD625" s="84" t="str">
        <f t="shared" si="293"/>
        <v/>
      </c>
      <c r="AE625" s="85" t="str">
        <f t="shared" si="294"/>
        <v/>
      </c>
      <c r="AF625" s="85" t="str">
        <f t="shared" si="295"/>
        <v/>
      </c>
      <c r="AG625" s="86" t="str">
        <f t="shared" si="296"/>
        <v/>
      </c>
      <c r="AH625" s="87" t="str">
        <f t="shared" si="297"/>
        <v/>
      </c>
      <c r="AI625" s="84" t="str">
        <f t="shared" si="298"/>
        <v/>
      </c>
      <c r="AJ625" s="84" t="str">
        <f t="shared" si="299"/>
        <v/>
      </c>
      <c r="AK625" s="88" t="str">
        <f t="shared" si="300"/>
        <v/>
      </c>
      <c r="AL625" s="65" t="str">
        <f t="shared" si="301"/>
        <v/>
      </c>
      <c r="AM625" s="84" t="str">
        <f t="shared" si="302"/>
        <v/>
      </c>
      <c r="AN625" s="85" t="str">
        <f t="shared" si="303"/>
        <v/>
      </c>
      <c r="AO625" s="85" t="str">
        <f t="shared" si="304"/>
        <v/>
      </c>
      <c r="AP625" s="86" t="str">
        <f t="shared" si="305"/>
        <v/>
      </c>
    </row>
    <row r="626" spans="1:42" s="76" customFormat="1" x14ac:dyDescent="0.25">
      <c r="A626" s="78">
        <f t="shared" si="280"/>
        <v>620</v>
      </c>
      <c r="B626" s="79"/>
      <c r="C626" s="79"/>
      <c r="D626" s="61"/>
      <c r="E626" s="180" t="str">
        <f>_xlfn.IFNA(HLOOKUP(TEXT(C626,"#"),Table_Conduit[#All],2,FALSE),"")</f>
        <v/>
      </c>
      <c r="F626" s="63" t="str">
        <f t="shared" si="281"/>
        <v/>
      </c>
      <c r="G626" s="61"/>
      <c r="H626" s="180" t="str">
        <f>_xlfn.IFNA(IF(HLOOKUP(TEXT(C626,"#"),Table_BoxMaterial[#All],2,FALSE)=0,"",HLOOKUP(TEXT(C626,"#"),Table_BoxMaterial[#All],2,FALSE)),"")</f>
        <v/>
      </c>
      <c r="I626" s="183" t="str">
        <f>_xlfn.IFNA(HLOOKUP(TEXT(C626,"#"),Table_MountingKits[#All],2,FALSE),"")</f>
        <v/>
      </c>
      <c r="J626" s="183" t="str">
        <f>_xlfn.IFNA(HLOOKUP(H626,Table_BoxColors[#All],2,FALSE),"")</f>
        <v/>
      </c>
      <c r="K626" s="61" t="str">
        <f t="shared" si="282"/>
        <v/>
      </c>
      <c r="L626" s="64" t="str">
        <f t="shared" si="283"/>
        <v/>
      </c>
      <c r="M626" s="185" t="str">
        <f>_xlfn.IFNA("E-"&amp;VLOOKUP(C626,Table_PN_DeviceType[],2,TRUE),"")&amp;IF(D626&lt;&gt;"",IF(D626&gt;99,D626,IF(D626&gt;9,"0"&amp;D626,"00"&amp;D626))&amp;VLOOKUP(E626,Table_PN_ConduitSize[],2,FALSE)&amp;VLOOKUP(F626,Table_PN_ConduitColor[],2,FALSE)&amp;IF(G626&lt;10,"0"&amp;G626,G626)&amp;VLOOKUP(H626,Table_PN_BoxMaterial[],2,FALSE)&amp;IF(I626&lt;&gt;"",VLOOKUP(I626,Table_PN_MountingKit[],2,FALSE)&amp;IF(OR(J626="Yes"),VLOOKUP(F626,Table_PN_BoxColor[],2,FALSE),"")&amp;VLOOKUP(K626,Table_PN_CircuitBreaker[],2,FALSE),""),"")</f>
        <v/>
      </c>
      <c r="N626" s="65"/>
      <c r="O626" s="65"/>
      <c r="P626" s="65"/>
      <c r="Q626" s="65"/>
      <c r="R626" s="65"/>
      <c r="S626" s="170" t="str">
        <f>IFERROR(VLOOKUP(C626,Table_DevicePN[],2,FALSE),"")</f>
        <v/>
      </c>
      <c r="T626" s="66" t="str">
        <f t="shared" si="284"/>
        <v/>
      </c>
      <c r="U626" s="80"/>
      <c r="V626" s="81" t="str">
        <f t="shared" si="285"/>
        <v/>
      </c>
      <c r="W626" s="65" t="str">
        <f t="shared" si="286"/>
        <v/>
      </c>
      <c r="X626" s="65" t="str">
        <f t="shared" si="287"/>
        <v/>
      </c>
      <c r="Y626" s="82" t="str">
        <f t="shared" si="288"/>
        <v/>
      </c>
      <c r="Z626" s="83" t="str">
        <f t="shared" si="289"/>
        <v/>
      </c>
      <c r="AA626" s="65" t="str">
        <f t="shared" si="290"/>
        <v/>
      </c>
      <c r="AB626" s="65" t="str">
        <f t="shared" si="291"/>
        <v/>
      </c>
      <c r="AC626" s="65" t="str">
        <f t="shared" si="292"/>
        <v/>
      </c>
      <c r="AD626" s="84" t="str">
        <f t="shared" si="293"/>
        <v/>
      </c>
      <c r="AE626" s="85" t="str">
        <f t="shared" si="294"/>
        <v/>
      </c>
      <c r="AF626" s="85" t="str">
        <f t="shared" si="295"/>
        <v/>
      </c>
      <c r="AG626" s="86" t="str">
        <f t="shared" si="296"/>
        <v/>
      </c>
      <c r="AH626" s="87" t="str">
        <f t="shared" si="297"/>
        <v/>
      </c>
      <c r="AI626" s="84" t="str">
        <f t="shared" si="298"/>
        <v/>
      </c>
      <c r="AJ626" s="84" t="str">
        <f t="shared" si="299"/>
        <v/>
      </c>
      <c r="AK626" s="88" t="str">
        <f t="shared" si="300"/>
        <v/>
      </c>
      <c r="AL626" s="65" t="str">
        <f t="shared" si="301"/>
        <v/>
      </c>
      <c r="AM626" s="84" t="str">
        <f t="shared" si="302"/>
        <v/>
      </c>
      <c r="AN626" s="85" t="str">
        <f t="shared" si="303"/>
        <v/>
      </c>
      <c r="AO626" s="85" t="str">
        <f t="shared" si="304"/>
        <v/>
      </c>
      <c r="AP626" s="86" t="str">
        <f t="shared" si="305"/>
        <v/>
      </c>
    </row>
    <row r="627" spans="1:42" s="76" customFormat="1" x14ac:dyDescent="0.25">
      <c r="A627" s="78">
        <f t="shared" si="280"/>
        <v>621</v>
      </c>
      <c r="B627" s="79"/>
      <c r="C627" s="79"/>
      <c r="D627" s="61"/>
      <c r="E627" s="180" t="str">
        <f>_xlfn.IFNA(HLOOKUP(TEXT(C627,"#"),Table_Conduit[#All],2,FALSE),"")</f>
        <v/>
      </c>
      <c r="F627" s="63" t="str">
        <f t="shared" si="281"/>
        <v/>
      </c>
      <c r="G627" s="61"/>
      <c r="H627" s="180" t="str">
        <f>_xlfn.IFNA(IF(HLOOKUP(TEXT(C627,"#"),Table_BoxMaterial[#All],2,FALSE)=0,"",HLOOKUP(TEXT(C627,"#"),Table_BoxMaterial[#All],2,FALSE)),"")</f>
        <v/>
      </c>
      <c r="I627" s="183" t="str">
        <f>_xlfn.IFNA(HLOOKUP(TEXT(C627,"#"),Table_MountingKits[#All],2,FALSE),"")</f>
        <v/>
      </c>
      <c r="J627" s="183" t="str">
        <f>_xlfn.IFNA(HLOOKUP(H627,Table_BoxColors[#All],2,FALSE),"")</f>
        <v/>
      </c>
      <c r="K627" s="61" t="str">
        <f t="shared" si="282"/>
        <v/>
      </c>
      <c r="L627" s="64" t="str">
        <f t="shared" si="283"/>
        <v/>
      </c>
      <c r="M627" s="185" t="str">
        <f>_xlfn.IFNA("E-"&amp;VLOOKUP(C627,Table_PN_DeviceType[],2,TRUE),"")&amp;IF(D627&lt;&gt;"",IF(D627&gt;99,D627,IF(D627&gt;9,"0"&amp;D627,"00"&amp;D627))&amp;VLOOKUP(E627,Table_PN_ConduitSize[],2,FALSE)&amp;VLOOKUP(F627,Table_PN_ConduitColor[],2,FALSE)&amp;IF(G627&lt;10,"0"&amp;G627,G627)&amp;VLOOKUP(H627,Table_PN_BoxMaterial[],2,FALSE)&amp;IF(I627&lt;&gt;"",VLOOKUP(I627,Table_PN_MountingKit[],2,FALSE)&amp;IF(OR(J627="Yes"),VLOOKUP(F627,Table_PN_BoxColor[],2,FALSE),"")&amp;VLOOKUP(K627,Table_PN_CircuitBreaker[],2,FALSE),""),"")</f>
        <v/>
      </c>
      <c r="N627" s="65"/>
      <c r="O627" s="65"/>
      <c r="P627" s="65"/>
      <c r="Q627" s="65"/>
      <c r="R627" s="65"/>
      <c r="S627" s="170" t="str">
        <f>IFERROR(VLOOKUP(C627,Table_DevicePN[],2,FALSE),"")</f>
        <v/>
      </c>
      <c r="T627" s="66" t="str">
        <f t="shared" si="284"/>
        <v/>
      </c>
      <c r="U627" s="80"/>
      <c r="V627" s="81" t="str">
        <f t="shared" si="285"/>
        <v/>
      </c>
      <c r="W627" s="65" t="str">
        <f t="shared" si="286"/>
        <v/>
      </c>
      <c r="X627" s="65" t="str">
        <f t="shared" si="287"/>
        <v/>
      </c>
      <c r="Y627" s="82" t="str">
        <f t="shared" si="288"/>
        <v/>
      </c>
      <c r="Z627" s="83" t="str">
        <f t="shared" si="289"/>
        <v/>
      </c>
      <c r="AA627" s="65" t="str">
        <f t="shared" si="290"/>
        <v/>
      </c>
      <c r="AB627" s="65" t="str">
        <f t="shared" si="291"/>
        <v/>
      </c>
      <c r="AC627" s="65" t="str">
        <f t="shared" si="292"/>
        <v/>
      </c>
      <c r="AD627" s="84" t="str">
        <f t="shared" si="293"/>
        <v/>
      </c>
      <c r="AE627" s="85" t="str">
        <f t="shared" si="294"/>
        <v/>
      </c>
      <c r="AF627" s="85" t="str">
        <f t="shared" si="295"/>
        <v/>
      </c>
      <c r="AG627" s="86" t="str">
        <f t="shared" si="296"/>
        <v/>
      </c>
      <c r="AH627" s="87" t="str">
        <f t="shared" si="297"/>
        <v/>
      </c>
      <c r="AI627" s="84" t="str">
        <f t="shared" si="298"/>
        <v/>
      </c>
      <c r="AJ627" s="84" t="str">
        <f t="shared" si="299"/>
        <v/>
      </c>
      <c r="AK627" s="88" t="str">
        <f t="shared" si="300"/>
        <v/>
      </c>
      <c r="AL627" s="65" t="str">
        <f t="shared" si="301"/>
        <v/>
      </c>
      <c r="AM627" s="84" t="str">
        <f t="shared" si="302"/>
        <v/>
      </c>
      <c r="AN627" s="85" t="str">
        <f t="shared" si="303"/>
        <v/>
      </c>
      <c r="AO627" s="85" t="str">
        <f t="shared" si="304"/>
        <v/>
      </c>
      <c r="AP627" s="86" t="str">
        <f t="shared" si="305"/>
        <v/>
      </c>
    </row>
    <row r="628" spans="1:42" s="76" customFormat="1" x14ac:dyDescent="0.25">
      <c r="A628" s="78">
        <f t="shared" si="280"/>
        <v>622</v>
      </c>
      <c r="B628" s="79"/>
      <c r="C628" s="79"/>
      <c r="D628" s="61"/>
      <c r="E628" s="180" t="str">
        <f>_xlfn.IFNA(HLOOKUP(TEXT(C628,"#"),Table_Conduit[#All],2,FALSE),"")</f>
        <v/>
      </c>
      <c r="F628" s="63" t="str">
        <f t="shared" si="281"/>
        <v/>
      </c>
      <c r="G628" s="61"/>
      <c r="H628" s="180" t="str">
        <f>_xlfn.IFNA(IF(HLOOKUP(TEXT(C628,"#"),Table_BoxMaterial[#All],2,FALSE)=0,"",HLOOKUP(TEXT(C628,"#"),Table_BoxMaterial[#All],2,FALSE)),"")</f>
        <v/>
      </c>
      <c r="I628" s="183" t="str">
        <f>_xlfn.IFNA(HLOOKUP(TEXT(C628,"#"),Table_MountingKits[#All],2,FALSE),"")</f>
        <v/>
      </c>
      <c r="J628" s="183" t="str">
        <f>_xlfn.IFNA(HLOOKUP(H628,Table_BoxColors[#All],2,FALSE),"")</f>
        <v/>
      </c>
      <c r="K628" s="61" t="str">
        <f t="shared" si="282"/>
        <v/>
      </c>
      <c r="L628" s="64" t="str">
        <f t="shared" si="283"/>
        <v/>
      </c>
      <c r="M628" s="185" t="str">
        <f>_xlfn.IFNA("E-"&amp;VLOOKUP(C628,Table_PN_DeviceType[],2,TRUE),"")&amp;IF(D628&lt;&gt;"",IF(D628&gt;99,D628,IF(D628&gt;9,"0"&amp;D628,"00"&amp;D628))&amp;VLOOKUP(E628,Table_PN_ConduitSize[],2,FALSE)&amp;VLOOKUP(F628,Table_PN_ConduitColor[],2,FALSE)&amp;IF(G628&lt;10,"0"&amp;G628,G628)&amp;VLOOKUP(H628,Table_PN_BoxMaterial[],2,FALSE)&amp;IF(I628&lt;&gt;"",VLOOKUP(I628,Table_PN_MountingKit[],2,FALSE)&amp;IF(OR(J628="Yes"),VLOOKUP(F628,Table_PN_BoxColor[],2,FALSE),"")&amp;VLOOKUP(K628,Table_PN_CircuitBreaker[],2,FALSE),""),"")</f>
        <v/>
      </c>
      <c r="N628" s="65"/>
      <c r="O628" s="65"/>
      <c r="P628" s="65"/>
      <c r="Q628" s="65"/>
      <c r="R628" s="65"/>
      <c r="S628" s="170" t="str">
        <f>IFERROR(VLOOKUP(C628,Table_DevicePN[],2,FALSE),"")</f>
        <v/>
      </c>
      <c r="T628" s="66" t="str">
        <f t="shared" si="284"/>
        <v/>
      </c>
      <c r="U628" s="80"/>
      <c r="V628" s="81" t="str">
        <f t="shared" si="285"/>
        <v/>
      </c>
      <c r="W628" s="65" t="str">
        <f t="shared" si="286"/>
        <v/>
      </c>
      <c r="X628" s="65" t="str">
        <f t="shared" si="287"/>
        <v/>
      </c>
      <c r="Y628" s="82" t="str">
        <f t="shared" si="288"/>
        <v/>
      </c>
      <c r="Z628" s="83" t="str">
        <f t="shared" si="289"/>
        <v/>
      </c>
      <c r="AA628" s="65" t="str">
        <f t="shared" si="290"/>
        <v/>
      </c>
      <c r="AB628" s="65" t="str">
        <f t="shared" si="291"/>
        <v/>
      </c>
      <c r="AC628" s="65" t="str">
        <f t="shared" si="292"/>
        <v/>
      </c>
      <c r="AD628" s="84" t="str">
        <f t="shared" si="293"/>
        <v/>
      </c>
      <c r="AE628" s="85" t="str">
        <f t="shared" si="294"/>
        <v/>
      </c>
      <c r="AF628" s="85" t="str">
        <f t="shared" si="295"/>
        <v/>
      </c>
      <c r="AG628" s="86" t="str">
        <f t="shared" si="296"/>
        <v/>
      </c>
      <c r="AH628" s="87" t="str">
        <f t="shared" si="297"/>
        <v/>
      </c>
      <c r="AI628" s="84" t="str">
        <f t="shared" si="298"/>
        <v/>
      </c>
      <c r="AJ628" s="84" t="str">
        <f t="shared" si="299"/>
        <v/>
      </c>
      <c r="AK628" s="88" t="str">
        <f t="shared" si="300"/>
        <v/>
      </c>
      <c r="AL628" s="65" t="str">
        <f t="shared" si="301"/>
        <v/>
      </c>
      <c r="AM628" s="84" t="str">
        <f t="shared" si="302"/>
        <v/>
      </c>
      <c r="AN628" s="85" t="str">
        <f t="shared" si="303"/>
        <v/>
      </c>
      <c r="AO628" s="85" t="str">
        <f t="shared" si="304"/>
        <v/>
      </c>
      <c r="AP628" s="86" t="str">
        <f t="shared" si="305"/>
        <v/>
      </c>
    </row>
    <row r="629" spans="1:42" s="76" customFormat="1" x14ac:dyDescent="0.25">
      <c r="A629" s="78">
        <f t="shared" si="280"/>
        <v>623</v>
      </c>
      <c r="B629" s="79"/>
      <c r="C629" s="79"/>
      <c r="D629" s="61"/>
      <c r="E629" s="180" t="str">
        <f>_xlfn.IFNA(HLOOKUP(TEXT(C629,"#"),Table_Conduit[#All],2,FALSE),"")</f>
        <v/>
      </c>
      <c r="F629" s="63" t="str">
        <f t="shared" si="281"/>
        <v/>
      </c>
      <c r="G629" s="61"/>
      <c r="H629" s="180" t="str">
        <f>_xlfn.IFNA(IF(HLOOKUP(TEXT(C629,"#"),Table_BoxMaterial[#All],2,FALSE)=0,"",HLOOKUP(TEXT(C629,"#"),Table_BoxMaterial[#All],2,FALSE)),"")</f>
        <v/>
      </c>
      <c r="I629" s="183" t="str">
        <f>_xlfn.IFNA(HLOOKUP(TEXT(C629,"#"),Table_MountingKits[#All],2,FALSE),"")</f>
        <v/>
      </c>
      <c r="J629" s="183" t="str">
        <f>_xlfn.IFNA(HLOOKUP(H629,Table_BoxColors[#All],2,FALSE),"")</f>
        <v/>
      </c>
      <c r="K629" s="61" t="str">
        <f t="shared" si="282"/>
        <v/>
      </c>
      <c r="L629" s="64" t="str">
        <f t="shared" si="283"/>
        <v/>
      </c>
      <c r="M629" s="185" t="str">
        <f>_xlfn.IFNA("E-"&amp;VLOOKUP(C629,Table_PN_DeviceType[],2,TRUE),"")&amp;IF(D629&lt;&gt;"",IF(D629&gt;99,D629,IF(D629&gt;9,"0"&amp;D629,"00"&amp;D629))&amp;VLOOKUP(E629,Table_PN_ConduitSize[],2,FALSE)&amp;VLOOKUP(F629,Table_PN_ConduitColor[],2,FALSE)&amp;IF(G629&lt;10,"0"&amp;G629,G629)&amp;VLOOKUP(H629,Table_PN_BoxMaterial[],2,FALSE)&amp;IF(I629&lt;&gt;"",VLOOKUP(I629,Table_PN_MountingKit[],2,FALSE)&amp;IF(OR(J629="Yes"),VLOOKUP(F629,Table_PN_BoxColor[],2,FALSE),"")&amp;VLOOKUP(K629,Table_PN_CircuitBreaker[],2,FALSE),""),"")</f>
        <v/>
      </c>
      <c r="N629" s="65"/>
      <c r="O629" s="65"/>
      <c r="P629" s="65"/>
      <c r="Q629" s="65"/>
      <c r="R629" s="65"/>
      <c r="S629" s="170" t="str">
        <f>IFERROR(VLOOKUP(C629,Table_DevicePN[],2,FALSE),"")</f>
        <v/>
      </c>
      <c r="T629" s="66" t="str">
        <f t="shared" si="284"/>
        <v/>
      </c>
      <c r="U629" s="80"/>
      <c r="V629" s="81" t="str">
        <f t="shared" si="285"/>
        <v/>
      </c>
      <c r="W629" s="65" t="str">
        <f t="shared" si="286"/>
        <v/>
      </c>
      <c r="X629" s="65" t="str">
        <f t="shared" si="287"/>
        <v/>
      </c>
      <c r="Y629" s="82" t="str">
        <f t="shared" si="288"/>
        <v/>
      </c>
      <c r="Z629" s="83" t="str">
        <f t="shared" si="289"/>
        <v/>
      </c>
      <c r="AA629" s="65" t="str">
        <f t="shared" si="290"/>
        <v/>
      </c>
      <c r="AB629" s="65" t="str">
        <f t="shared" si="291"/>
        <v/>
      </c>
      <c r="AC629" s="65" t="str">
        <f t="shared" si="292"/>
        <v/>
      </c>
      <c r="AD629" s="84" t="str">
        <f t="shared" si="293"/>
        <v/>
      </c>
      <c r="AE629" s="85" t="str">
        <f t="shared" si="294"/>
        <v/>
      </c>
      <c r="AF629" s="85" t="str">
        <f t="shared" si="295"/>
        <v/>
      </c>
      <c r="AG629" s="86" t="str">
        <f t="shared" si="296"/>
        <v/>
      </c>
      <c r="AH629" s="87" t="str">
        <f t="shared" si="297"/>
        <v/>
      </c>
      <c r="AI629" s="84" t="str">
        <f t="shared" si="298"/>
        <v/>
      </c>
      <c r="AJ629" s="84" t="str">
        <f t="shared" si="299"/>
        <v/>
      </c>
      <c r="AK629" s="88" t="str">
        <f t="shared" si="300"/>
        <v/>
      </c>
      <c r="AL629" s="65" t="str">
        <f t="shared" si="301"/>
        <v/>
      </c>
      <c r="AM629" s="84" t="str">
        <f t="shared" si="302"/>
        <v/>
      </c>
      <c r="AN629" s="85" t="str">
        <f t="shared" si="303"/>
        <v/>
      </c>
      <c r="AO629" s="85" t="str">
        <f t="shared" si="304"/>
        <v/>
      </c>
      <c r="AP629" s="86" t="str">
        <f t="shared" si="305"/>
        <v/>
      </c>
    </row>
    <row r="630" spans="1:42" s="76" customFormat="1" x14ac:dyDescent="0.25">
      <c r="A630" s="78">
        <f t="shared" si="280"/>
        <v>624</v>
      </c>
      <c r="B630" s="79"/>
      <c r="C630" s="79"/>
      <c r="D630" s="61"/>
      <c r="E630" s="180" t="str">
        <f>_xlfn.IFNA(HLOOKUP(TEXT(C630,"#"),Table_Conduit[#All],2,FALSE),"")</f>
        <v/>
      </c>
      <c r="F630" s="63" t="str">
        <f t="shared" si="281"/>
        <v/>
      </c>
      <c r="G630" s="61"/>
      <c r="H630" s="180" t="str">
        <f>_xlfn.IFNA(IF(HLOOKUP(TEXT(C630,"#"),Table_BoxMaterial[#All],2,FALSE)=0,"",HLOOKUP(TEXT(C630,"#"),Table_BoxMaterial[#All],2,FALSE)),"")</f>
        <v/>
      </c>
      <c r="I630" s="183" t="str">
        <f>_xlfn.IFNA(HLOOKUP(TEXT(C630,"#"),Table_MountingKits[#All],2,FALSE),"")</f>
        <v/>
      </c>
      <c r="J630" s="183" t="str">
        <f>_xlfn.IFNA(HLOOKUP(H630,Table_BoxColors[#All],2,FALSE),"")</f>
        <v/>
      </c>
      <c r="K630" s="61" t="str">
        <f t="shared" si="282"/>
        <v/>
      </c>
      <c r="L630" s="64" t="str">
        <f t="shared" si="283"/>
        <v/>
      </c>
      <c r="M630" s="185" t="str">
        <f>_xlfn.IFNA("E-"&amp;VLOOKUP(C630,Table_PN_DeviceType[],2,TRUE),"")&amp;IF(D630&lt;&gt;"",IF(D630&gt;99,D630,IF(D630&gt;9,"0"&amp;D630,"00"&amp;D630))&amp;VLOOKUP(E630,Table_PN_ConduitSize[],2,FALSE)&amp;VLOOKUP(F630,Table_PN_ConduitColor[],2,FALSE)&amp;IF(G630&lt;10,"0"&amp;G630,G630)&amp;VLOOKUP(H630,Table_PN_BoxMaterial[],2,FALSE)&amp;IF(I630&lt;&gt;"",VLOOKUP(I630,Table_PN_MountingKit[],2,FALSE)&amp;IF(OR(J630="Yes"),VLOOKUP(F630,Table_PN_BoxColor[],2,FALSE),"")&amp;VLOOKUP(K630,Table_PN_CircuitBreaker[],2,FALSE),""),"")</f>
        <v/>
      </c>
      <c r="N630" s="65"/>
      <c r="O630" s="65"/>
      <c r="P630" s="65"/>
      <c r="Q630" s="65"/>
      <c r="R630" s="65"/>
      <c r="S630" s="170" t="str">
        <f>IFERROR(VLOOKUP(C630,Table_DevicePN[],2,FALSE),"")</f>
        <v/>
      </c>
      <c r="T630" s="66" t="str">
        <f t="shared" si="284"/>
        <v/>
      </c>
      <c r="U630" s="80"/>
      <c r="V630" s="81" t="str">
        <f t="shared" si="285"/>
        <v/>
      </c>
      <c r="W630" s="65" t="str">
        <f t="shared" si="286"/>
        <v/>
      </c>
      <c r="X630" s="65" t="str">
        <f t="shared" si="287"/>
        <v/>
      </c>
      <c r="Y630" s="82" t="str">
        <f t="shared" si="288"/>
        <v/>
      </c>
      <c r="Z630" s="83" t="str">
        <f t="shared" si="289"/>
        <v/>
      </c>
      <c r="AA630" s="65" t="str">
        <f t="shared" si="290"/>
        <v/>
      </c>
      <c r="AB630" s="65" t="str">
        <f t="shared" si="291"/>
        <v/>
      </c>
      <c r="AC630" s="65" t="str">
        <f t="shared" si="292"/>
        <v/>
      </c>
      <c r="AD630" s="84" t="str">
        <f t="shared" si="293"/>
        <v/>
      </c>
      <c r="AE630" s="85" t="str">
        <f t="shared" si="294"/>
        <v/>
      </c>
      <c r="AF630" s="85" t="str">
        <f t="shared" si="295"/>
        <v/>
      </c>
      <c r="AG630" s="86" t="str">
        <f t="shared" si="296"/>
        <v/>
      </c>
      <c r="AH630" s="87" t="str">
        <f t="shared" si="297"/>
        <v/>
      </c>
      <c r="AI630" s="84" t="str">
        <f t="shared" si="298"/>
        <v/>
      </c>
      <c r="AJ630" s="84" t="str">
        <f t="shared" si="299"/>
        <v/>
      </c>
      <c r="AK630" s="88" t="str">
        <f t="shared" si="300"/>
        <v/>
      </c>
      <c r="AL630" s="65" t="str">
        <f t="shared" si="301"/>
        <v/>
      </c>
      <c r="AM630" s="84" t="str">
        <f t="shared" si="302"/>
        <v/>
      </c>
      <c r="AN630" s="85" t="str">
        <f t="shared" si="303"/>
        <v/>
      </c>
      <c r="AO630" s="85" t="str">
        <f t="shared" si="304"/>
        <v/>
      </c>
      <c r="AP630" s="86" t="str">
        <f t="shared" si="305"/>
        <v/>
      </c>
    </row>
    <row r="631" spans="1:42" s="76" customFormat="1" x14ac:dyDescent="0.25">
      <c r="A631" s="78">
        <f t="shared" si="280"/>
        <v>625</v>
      </c>
      <c r="B631" s="79"/>
      <c r="C631" s="79"/>
      <c r="D631" s="61"/>
      <c r="E631" s="180" t="str">
        <f>_xlfn.IFNA(HLOOKUP(TEXT(C631,"#"),Table_Conduit[#All],2,FALSE),"")</f>
        <v/>
      </c>
      <c r="F631" s="63" t="str">
        <f t="shared" si="281"/>
        <v/>
      </c>
      <c r="G631" s="61"/>
      <c r="H631" s="180" t="str">
        <f>_xlfn.IFNA(IF(HLOOKUP(TEXT(C631,"#"),Table_BoxMaterial[#All],2,FALSE)=0,"",HLOOKUP(TEXT(C631,"#"),Table_BoxMaterial[#All],2,FALSE)),"")</f>
        <v/>
      </c>
      <c r="I631" s="183" t="str">
        <f>_xlfn.IFNA(HLOOKUP(TEXT(C631,"#"),Table_MountingKits[#All],2,FALSE),"")</f>
        <v/>
      </c>
      <c r="J631" s="183" t="str">
        <f>_xlfn.IFNA(HLOOKUP(H631,Table_BoxColors[#All],2,FALSE),"")</f>
        <v/>
      </c>
      <c r="K631" s="61" t="str">
        <f t="shared" si="282"/>
        <v/>
      </c>
      <c r="L631" s="64" t="str">
        <f t="shared" si="283"/>
        <v/>
      </c>
      <c r="M631" s="185" t="str">
        <f>_xlfn.IFNA("E-"&amp;VLOOKUP(C631,Table_PN_DeviceType[],2,TRUE),"")&amp;IF(D631&lt;&gt;"",IF(D631&gt;99,D631,IF(D631&gt;9,"0"&amp;D631,"00"&amp;D631))&amp;VLOOKUP(E631,Table_PN_ConduitSize[],2,FALSE)&amp;VLOOKUP(F631,Table_PN_ConduitColor[],2,FALSE)&amp;IF(G631&lt;10,"0"&amp;G631,G631)&amp;VLOOKUP(H631,Table_PN_BoxMaterial[],2,FALSE)&amp;IF(I631&lt;&gt;"",VLOOKUP(I631,Table_PN_MountingKit[],2,FALSE)&amp;IF(OR(J631="Yes"),VLOOKUP(F631,Table_PN_BoxColor[],2,FALSE),"")&amp;VLOOKUP(K631,Table_PN_CircuitBreaker[],2,FALSE),""),"")</f>
        <v/>
      </c>
      <c r="N631" s="65"/>
      <c r="O631" s="65"/>
      <c r="P631" s="65"/>
      <c r="Q631" s="65"/>
      <c r="R631" s="65"/>
      <c r="S631" s="170" t="str">
        <f>IFERROR(VLOOKUP(C631,Table_DevicePN[],2,FALSE),"")</f>
        <v/>
      </c>
      <c r="T631" s="66" t="str">
        <f t="shared" si="284"/>
        <v/>
      </c>
      <c r="U631" s="80"/>
      <c r="V631" s="81" t="str">
        <f t="shared" si="285"/>
        <v/>
      </c>
      <c r="W631" s="65" t="str">
        <f t="shared" si="286"/>
        <v/>
      </c>
      <c r="X631" s="65" t="str">
        <f t="shared" si="287"/>
        <v/>
      </c>
      <c r="Y631" s="82" t="str">
        <f t="shared" si="288"/>
        <v/>
      </c>
      <c r="Z631" s="83" t="str">
        <f t="shared" si="289"/>
        <v/>
      </c>
      <c r="AA631" s="65" t="str">
        <f t="shared" si="290"/>
        <v/>
      </c>
      <c r="AB631" s="65" t="str">
        <f t="shared" si="291"/>
        <v/>
      </c>
      <c r="AC631" s="65" t="str">
        <f t="shared" si="292"/>
        <v/>
      </c>
      <c r="AD631" s="84" t="str">
        <f t="shared" si="293"/>
        <v/>
      </c>
      <c r="AE631" s="85" t="str">
        <f t="shared" si="294"/>
        <v/>
      </c>
      <c r="AF631" s="85" t="str">
        <f t="shared" si="295"/>
        <v/>
      </c>
      <c r="AG631" s="86" t="str">
        <f t="shared" si="296"/>
        <v/>
      </c>
      <c r="AH631" s="87" t="str">
        <f t="shared" si="297"/>
        <v/>
      </c>
      <c r="AI631" s="84" t="str">
        <f t="shared" si="298"/>
        <v/>
      </c>
      <c r="AJ631" s="84" t="str">
        <f t="shared" si="299"/>
        <v/>
      </c>
      <c r="AK631" s="88" t="str">
        <f t="shared" si="300"/>
        <v/>
      </c>
      <c r="AL631" s="65" t="str">
        <f t="shared" si="301"/>
        <v/>
      </c>
      <c r="AM631" s="84" t="str">
        <f t="shared" si="302"/>
        <v/>
      </c>
      <c r="AN631" s="85" t="str">
        <f t="shared" si="303"/>
        <v/>
      </c>
      <c r="AO631" s="85" t="str">
        <f t="shared" si="304"/>
        <v/>
      </c>
      <c r="AP631" s="86" t="str">
        <f t="shared" si="305"/>
        <v/>
      </c>
    </row>
    <row r="632" spans="1:42" s="76" customFormat="1" x14ac:dyDescent="0.25">
      <c r="A632" s="78">
        <f t="shared" si="280"/>
        <v>626</v>
      </c>
      <c r="B632" s="79"/>
      <c r="C632" s="79"/>
      <c r="D632" s="61"/>
      <c r="E632" s="180" t="str">
        <f>_xlfn.IFNA(HLOOKUP(TEXT(C632,"#"),Table_Conduit[#All],2,FALSE),"")</f>
        <v/>
      </c>
      <c r="F632" s="63" t="str">
        <f t="shared" si="281"/>
        <v/>
      </c>
      <c r="G632" s="61"/>
      <c r="H632" s="180" t="str">
        <f>_xlfn.IFNA(IF(HLOOKUP(TEXT(C632,"#"),Table_BoxMaterial[#All],2,FALSE)=0,"",HLOOKUP(TEXT(C632,"#"),Table_BoxMaterial[#All],2,FALSE)),"")</f>
        <v/>
      </c>
      <c r="I632" s="183" t="str">
        <f>_xlfn.IFNA(HLOOKUP(TEXT(C632,"#"),Table_MountingKits[#All],2,FALSE),"")</f>
        <v/>
      </c>
      <c r="J632" s="183" t="str">
        <f>_xlfn.IFNA(HLOOKUP(H632,Table_BoxColors[#All],2,FALSE),"")</f>
        <v/>
      </c>
      <c r="K632" s="61" t="str">
        <f t="shared" si="282"/>
        <v/>
      </c>
      <c r="L632" s="64" t="str">
        <f t="shared" si="283"/>
        <v/>
      </c>
      <c r="M632" s="185" t="str">
        <f>_xlfn.IFNA("E-"&amp;VLOOKUP(C632,Table_PN_DeviceType[],2,TRUE),"")&amp;IF(D632&lt;&gt;"",IF(D632&gt;99,D632,IF(D632&gt;9,"0"&amp;D632,"00"&amp;D632))&amp;VLOOKUP(E632,Table_PN_ConduitSize[],2,FALSE)&amp;VLOOKUP(F632,Table_PN_ConduitColor[],2,FALSE)&amp;IF(G632&lt;10,"0"&amp;G632,G632)&amp;VLOOKUP(H632,Table_PN_BoxMaterial[],2,FALSE)&amp;IF(I632&lt;&gt;"",VLOOKUP(I632,Table_PN_MountingKit[],2,FALSE)&amp;IF(OR(J632="Yes"),VLOOKUP(F632,Table_PN_BoxColor[],2,FALSE),"")&amp;VLOOKUP(K632,Table_PN_CircuitBreaker[],2,FALSE),""),"")</f>
        <v/>
      </c>
      <c r="N632" s="65"/>
      <c r="O632" s="65"/>
      <c r="P632" s="65"/>
      <c r="Q632" s="65"/>
      <c r="R632" s="65"/>
      <c r="S632" s="170" t="str">
        <f>IFERROR(VLOOKUP(C632,Table_DevicePN[],2,FALSE),"")</f>
        <v/>
      </c>
      <c r="T632" s="66" t="str">
        <f t="shared" si="284"/>
        <v/>
      </c>
      <c r="U632" s="80"/>
      <c r="V632" s="81" t="str">
        <f t="shared" si="285"/>
        <v/>
      </c>
      <c r="W632" s="65" t="str">
        <f t="shared" si="286"/>
        <v/>
      </c>
      <c r="X632" s="65" t="str">
        <f t="shared" si="287"/>
        <v/>
      </c>
      <c r="Y632" s="82" t="str">
        <f t="shared" si="288"/>
        <v/>
      </c>
      <c r="Z632" s="83" t="str">
        <f t="shared" si="289"/>
        <v/>
      </c>
      <c r="AA632" s="65" t="str">
        <f t="shared" si="290"/>
        <v/>
      </c>
      <c r="AB632" s="65" t="str">
        <f t="shared" si="291"/>
        <v/>
      </c>
      <c r="AC632" s="65" t="str">
        <f t="shared" si="292"/>
        <v/>
      </c>
      <c r="AD632" s="84" t="str">
        <f t="shared" si="293"/>
        <v/>
      </c>
      <c r="AE632" s="85" t="str">
        <f t="shared" si="294"/>
        <v/>
      </c>
      <c r="AF632" s="85" t="str">
        <f t="shared" si="295"/>
        <v/>
      </c>
      <c r="AG632" s="86" t="str">
        <f t="shared" si="296"/>
        <v/>
      </c>
      <c r="AH632" s="87" t="str">
        <f t="shared" si="297"/>
        <v/>
      </c>
      <c r="AI632" s="84" t="str">
        <f t="shared" si="298"/>
        <v/>
      </c>
      <c r="AJ632" s="84" t="str">
        <f t="shared" si="299"/>
        <v/>
      </c>
      <c r="AK632" s="88" t="str">
        <f t="shared" si="300"/>
        <v/>
      </c>
      <c r="AL632" s="65" t="str">
        <f t="shared" si="301"/>
        <v/>
      </c>
      <c r="AM632" s="84" t="str">
        <f t="shared" si="302"/>
        <v/>
      </c>
      <c r="AN632" s="85" t="str">
        <f t="shared" si="303"/>
        <v/>
      </c>
      <c r="AO632" s="85" t="str">
        <f t="shared" si="304"/>
        <v/>
      </c>
      <c r="AP632" s="86" t="str">
        <f t="shared" si="305"/>
        <v/>
      </c>
    </row>
    <row r="633" spans="1:42" s="76" customFormat="1" x14ac:dyDescent="0.25">
      <c r="A633" s="78">
        <f t="shared" si="280"/>
        <v>627</v>
      </c>
      <c r="B633" s="79"/>
      <c r="C633" s="79"/>
      <c r="D633" s="61"/>
      <c r="E633" s="180" t="str">
        <f>_xlfn.IFNA(HLOOKUP(TEXT(C633,"#"),Table_Conduit[#All],2,FALSE),"")</f>
        <v/>
      </c>
      <c r="F633" s="63" t="str">
        <f t="shared" si="281"/>
        <v/>
      </c>
      <c r="G633" s="61"/>
      <c r="H633" s="180" t="str">
        <f>_xlfn.IFNA(IF(HLOOKUP(TEXT(C633,"#"),Table_BoxMaterial[#All],2,FALSE)=0,"",HLOOKUP(TEXT(C633,"#"),Table_BoxMaterial[#All],2,FALSE)),"")</f>
        <v/>
      </c>
      <c r="I633" s="183" t="str">
        <f>_xlfn.IFNA(HLOOKUP(TEXT(C633,"#"),Table_MountingKits[#All],2,FALSE),"")</f>
        <v/>
      </c>
      <c r="J633" s="183" t="str">
        <f>_xlfn.IFNA(HLOOKUP(H633,Table_BoxColors[#All],2,FALSE),"")</f>
        <v/>
      </c>
      <c r="K633" s="61" t="str">
        <f t="shared" si="282"/>
        <v/>
      </c>
      <c r="L633" s="64" t="str">
        <f t="shared" si="283"/>
        <v/>
      </c>
      <c r="M633" s="185" t="str">
        <f>_xlfn.IFNA("E-"&amp;VLOOKUP(C633,Table_PN_DeviceType[],2,TRUE),"")&amp;IF(D633&lt;&gt;"",IF(D633&gt;99,D633,IF(D633&gt;9,"0"&amp;D633,"00"&amp;D633))&amp;VLOOKUP(E633,Table_PN_ConduitSize[],2,FALSE)&amp;VLOOKUP(F633,Table_PN_ConduitColor[],2,FALSE)&amp;IF(G633&lt;10,"0"&amp;G633,G633)&amp;VLOOKUP(H633,Table_PN_BoxMaterial[],2,FALSE)&amp;IF(I633&lt;&gt;"",VLOOKUP(I633,Table_PN_MountingKit[],2,FALSE)&amp;IF(OR(J633="Yes"),VLOOKUP(F633,Table_PN_BoxColor[],2,FALSE),"")&amp;VLOOKUP(K633,Table_PN_CircuitBreaker[],2,FALSE),""),"")</f>
        <v/>
      </c>
      <c r="N633" s="65"/>
      <c r="O633" s="65"/>
      <c r="P633" s="65"/>
      <c r="Q633" s="65"/>
      <c r="R633" s="65"/>
      <c r="S633" s="170" t="str">
        <f>IFERROR(VLOOKUP(C633,Table_DevicePN[],2,FALSE),"")</f>
        <v/>
      </c>
      <c r="T633" s="66" t="str">
        <f t="shared" si="284"/>
        <v/>
      </c>
      <c r="U633" s="80"/>
      <c r="V633" s="81" t="str">
        <f t="shared" si="285"/>
        <v/>
      </c>
      <c r="W633" s="65" t="str">
        <f t="shared" si="286"/>
        <v/>
      </c>
      <c r="X633" s="65" t="str">
        <f t="shared" si="287"/>
        <v/>
      </c>
      <c r="Y633" s="82" t="str">
        <f t="shared" si="288"/>
        <v/>
      </c>
      <c r="Z633" s="83" t="str">
        <f t="shared" si="289"/>
        <v/>
      </c>
      <c r="AA633" s="65" t="str">
        <f t="shared" si="290"/>
        <v/>
      </c>
      <c r="AB633" s="65" t="str">
        <f t="shared" si="291"/>
        <v/>
      </c>
      <c r="AC633" s="65" t="str">
        <f t="shared" si="292"/>
        <v/>
      </c>
      <c r="AD633" s="84" t="str">
        <f t="shared" si="293"/>
        <v/>
      </c>
      <c r="AE633" s="85" t="str">
        <f t="shared" si="294"/>
        <v/>
      </c>
      <c r="AF633" s="85" t="str">
        <f t="shared" si="295"/>
        <v/>
      </c>
      <c r="AG633" s="86" t="str">
        <f t="shared" si="296"/>
        <v/>
      </c>
      <c r="AH633" s="87" t="str">
        <f t="shared" si="297"/>
        <v/>
      </c>
      <c r="AI633" s="84" t="str">
        <f t="shared" si="298"/>
        <v/>
      </c>
      <c r="AJ633" s="84" t="str">
        <f t="shared" si="299"/>
        <v/>
      </c>
      <c r="AK633" s="88" t="str">
        <f t="shared" si="300"/>
        <v/>
      </c>
      <c r="AL633" s="65" t="str">
        <f t="shared" si="301"/>
        <v/>
      </c>
      <c r="AM633" s="84" t="str">
        <f t="shared" si="302"/>
        <v/>
      </c>
      <c r="AN633" s="85" t="str">
        <f t="shared" si="303"/>
        <v/>
      </c>
      <c r="AO633" s="85" t="str">
        <f t="shared" si="304"/>
        <v/>
      </c>
      <c r="AP633" s="86" t="str">
        <f t="shared" si="305"/>
        <v/>
      </c>
    </row>
    <row r="634" spans="1:42" s="76" customFormat="1" x14ac:dyDescent="0.25">
      <c r="A634" s="78">
        <f t="shared" si="280"/>
        <v>628</v>
      </c>
      <c r="B634" s="79"/>
      <c r="C634" s="79"/>
      <c r="D634" s="61"/>
      <c r="E634" s="180" t="str">
        <f>_xlfn.IFNA(HLOOKUP(TEXT(C634,"#"),Table_Conduit[#All],2,FALSE),"")</f>
        <v/>
      </c>
      <c r="F634" s="63" t="str">
        <f t="shared" si="281"/>
        <v/>
      </c>
      <c r="G634" s="61"/>
      <c r="H634" s="180" t="str">
        <f>_xlfn.IFNA(IF(HLOOKUP(TEXT(C634,"#"),Table_BoxMaterial[#All],2,FALSE)=0,"",HLOOKUP(TEXT(C634,"#"),Table_BoxMaterial[#All],2,FALSE)),"")</f>
        <v/>
      </c>
      <c r="I634" s="183" t="str">
        <f>_xlfn.IFNA(HLOOKUP(TEXT(C634,"#"),Table_MountingKits[#All],2,FALSE),"")</f>
        <v/>
      </c>
      <c r="J634" s="183" t="str">
        <f>_xlfn.IFNA(HLOOKUP(H634,Table_BoxColors[#All],2,FALSE),"")</f>
        <v/>
      </c>
      <c r="K634" s="61" t="str">
        <f t="shared" si="282"/>
        <v/>
      </c>
      <c r="L634" s="64" t="str">
        <f t="shared" si="283"/>
        <v/>
      </c>
      <c r="M634" s="185" t="str">
        <f>_xlfn.IFNA("E-"&amp;VLOOKUP(C634,Table_PN_DeviceType[],2,TRUE),"")&amp;IF(D634&lt;&gt;"",IF(D634&gt;99,D634,IF(D634&gt;9,"0"&amp;D634,"00"&amp;D634))&amp;VLOOKUP(E634,Table_PN_ConduitSize[],2,FALSE)&amp;VLOOKUP(F634,Table_PN_ConduitColor[],2,FALSE)&amp;IF(G634&lt;10,"0"&amp;G634,G634)&amp;VLOOKUP(H634,Table_PN_BoxMaterial[],2,FALSE)&amp;IF(I634&lt;&gt;"",VLOOKUP(I634,Table_PN_MountingKit[],2,FALSE)&amp;IF(OR(J634="Yes"),VLOOKUP(F634,Table_PN_BoxColor[],2,FALSE),"")&amp;VLOOKUP(K634,Table_PN_CircuitBreaker[],2,FALSE),""),"")</f>
        <v/>
      </c>
      <c r="N634" s="65"/>
      <c r="O634" s="65"/>
      <c r="P634" s="65"/>
      <c r="Q634" s="65"/>
      <c r="R634" s="65"/>
      <c r="S634" s="170" t="str">
        <f>IFERROR(VLOOKUP(C634,Table_DevicePN[],2,FALSE),"")</f>
        <v/>
      </c>
      <c r="T634" s="66" t="str">
        <f t="shared" si="284"/>
        <v/>
      </c>
      <c r="U634" s="80"/>
      <c r="V634" s="81" t="str">
        <f t="shared" si="285"/>
        <v/>
      </c>
      <c r="W634" s="65" t="str">
        <f t="shared" si="286"/>
        <v/>
      </c>
      <c r="X634" s="65" t="str">
        <f t="shared" si="287"/>
        <v/>
      </c>
      <c r="Y634" s="82" t="str">
        <f t="shared" si="288"/>
        <v/>
      </c>
      <c r="Z634" s="83" t="str">
        <f t="shared" si="289"/>
        <v/>
      </c>
      <c r="AA634" s="65" t="str">
        <f t="shared" si="290"/>
        <v/>
      </c>
      <c r="AB634" s="65" t="str">
        <f t="shared" si="291"/>
        <v/>
      </c>
      <c r="AC634" s="65" t="str">
        <f t="shared" si="292"/>
        <v/>
      </c>
      <c r="AD634" s="84" t="str">
        <f t="shared" si="293"/>
        <v/>
      </c>
      <c r="AE634" s="85" t="str">
        <f t="shared" si="294"/>
        <v/>
      </c>
      <c r="AF634" s="85" t="str">
        <f t="shared" si="295"/>
        <v/>
      </c>
      <c r="AG634" s="86" t="str">
        <f t="shared" si="296"/>
        <v/>
      </c>
      <c r="AH634" s="87" t="str">
        <f t="shared" si="297"/>
        <v/>
      </c>
      <c r="AI634" s="84" t="str">
        <f t="shared" si="298"/>
        <v/>
      </c>
      <c r="AJ634" s="84" t="str">
        <f t="shared" si="299"/>
        <v/>
      </c>
      <c r="AK634" s="88" t="str">
        <f t="shared" si="300"/>
        <v/>
      </c>
      <c r="AL634" s="65" t="str">
        <f t="shared" si="301"/>
        <v/>
      </c>
      <c r="AM634" s="84" t="str">
        <f t="shared" si="302"/>
        <v/>
      </c>
      <c r="AN634" s="85" t="str">
        <f t="shared" si="303"/>
        <v/>
      </c>
      <c r="AO634" s="85" t="str">
        <f t="shared" si="304"/>
        <v/>
      </c>
      <c r="AP634" s="86" t="str">
        <f t="shared" si="305"/>
        <v/>
      </c>
    </row>
    <row r="635" spans="1:42" s="76" customFormat="1" x14ac:dyDescent="0.25">
      <c r="A635" s="78">
        <f t="shared" si="280"/>
        <v>629</v>
      </c>
      <c r="B635" s="79"/>
      <c r="C635" s="79"/>
      <c r="D635" s="61"/>
      <c r="E635" s="180" t="str">
        <f>_xlfn.IFNA(HLOOKUP(TEXT(C635,"#"),Table_Conduit[#All],2,FALSE),"")</f>
        <v/>
      </c>
      <c r="F635" s="63" t="str">
        <f t="shared" si="281"/>
        <v/>
      </c>
      <c r="G635" s="61"/>
      <c r="H635" s="180" t="str">
        <f>_xlfn.IFNA(IF(HLOOKUP(TEXT(C635,"#"),Table_BoxMaterial[#All],2,FALSE)=0,"",HLOOKUP(TEXT(C635,"#"),Table_BoxMaterial[#All],2,FALSE)),"")</f>
        <v/>
      </c>
      <c r="I635" s="183" t="str">
        <f>_xlfn.IFNA(HLOOKUP(TEXT(C635,"#"),Table_MountingKits[#All],2,FALSE),"")</f>
        <v/>
      </c>
      <c r="J635" s="183" t="str">
        <f>_xlfn.IFNA(HLOOKUP(H635,Table_BoxColors[#All],2,FALSE),"")</f>
        <v/>
      </c>
      <c r="K635" s="61" t="str">
        <f t="shared" si="282"/>
        <v/>
      </c>
      <c r="L635" s="64" t="str">
        <f t="shared" si="283"/>
        <v/>
      </c>
      <c r="M635" s="185" t="str">
        <f>_xlfn.IFNA("E-"&amp;VLOOKUP(C635,Table_PN_DeviceType[],2,TRUE),"")&amp;IF(D635&lt;&gt;"",IF(D635&gt;99,D635,IF(D635&gt;9,"0"&amp;D635,"00"&amp;D635))&amp;VLOOKUP(E635,Table_PN_ConduitSize[],2,FALSE)&amp;VLOOKUP(F635,Table_PN_ConduitColor[],2,FALSE)&amp;IF(G635&lt;10,"0"&amp;G635,G635)&amp;VLOOKUP(H635,Table_PN_BoxMaterial[],2,FALSE)&amp;IF(I635&lt;&gt;"",VLOOKUP(I635,Table_PN_MountingKit[],2,FALSE)&amp;IF(OR(J635="Yes"),VLOOKUP(F635,Table_PN_BoxColor[],2,FALSE),"")&amp;VLOOKUP(K635,Table_PN_CircuitBreaker[],2,FALSE),""),"")</f>
        <v/>
      </c>
      <c r="N635" s="65"/>
      <c r="O635" s="65"/>
      <c r="P635" s="65"/>
      <c r="Q635" s="65"/>
      <c r="R635" s="65"/>
      <c r="S635" s="170" t="str">
        <f>IFERROR(VLOOKUP(C635,Table_DevicePN[],2,FALSE),"")</f>
        <v/>
      </c>
      <c r="T635" s="66" t="str">
        <f t="shared" si="284"/>
        <v/>
      </c>
      <c r="U635" s="80"/>
      <c r="V635" s="81" t="str">
        <f t="shared" si="285"/>
        <v/>
      </c>
      <c r="W635" s="65" t="str">
        <f t="shared" si="286"/>
        <v/>
      </c>
      <c r="X635" s="65" t="str">
        <f t="shared" si="287"/>
        <v/>
      </c>
      <c r="Y635" s="82" t="str">
        <f t="shared" si="288"/>
        <v/>
      </c>
      <c r="Z635" s="83" t="str">
        <f t="shared" si="289"/>
        <v/>
      </c>
      <c r="AA635" s="65" t="str">
        <f t="shared" si="290"/>
        <v/>
      </c>
      <c r="AB635" s="65" t="str">
        <f t="shared" si="291"/>
        <v/>
      </c>
      <c r="AC635" s="65" t="str">
        <f t="shared" si="292"/>
        <v/>
      </c>
      <c r="AD635" s="84" t="str">
        <f t="shared" si="293"/>
        <v/>
      </c>
      <c r="AE635" s="85" t="str">
        <f t="shared" si="294"/>
        <v/>
      </c>
      <c r="AF635" s="85" t="str">
        <f t="shared" si="295"/>
        <v/>
      </c>
      <c r="AG635" s="86" t="str">
        <f t="shared" si="296"/>
        <v/>
      </c>
      <c r="AH635" s="87" t="str">
        <f t="shared" si="297"/>
        <v/>
      </c>
      <c r="AI635" s="84" t="str">
        <f t="shared" si="298"/>
        <v/>
      </c>
      <c r="AJ635" s="84" t="str">
        <f t="shared" si="299"/>
        <v/>
      </c>
      <c r="AK635" s="88" t="str">
        <f t="shared" si="300"/>
        <v/>
      </c>
      <c r="AL635" s="65" t="str">
        <f t="shared" si="301"/>
        <v/>
      </c>
      <c r="AM635" s="84" t="str">
        <f t="shared" si="302"/>
        <v/>
      </c>
      <c r="AN635" s="85" t="str">
        <f t="shared" si="303"/>
        <v/>
      </c>
      <c r="AO635" s="85" t="str">
        <f t="shared" si="304"/>
        <v/>
      </c>
      <c r="AP635" s="86" t="str">
        <f t="shared" si="305"/>
        <v/>
      </c>
    </row>
    <row r="636" spans="1:42" s="76" customFormat="1" x14ac:dyDescent="0.25">
      <c r="A636" s="78">
        <f t="shared" si="280"/>
        <v>630</v>
      </c>
      <c r="B636" s="79"/>
      <c r="C636" s="79"/>
      <c r="D636" s="61"/>
      <c r="E636" s="180" t="str">
        <f>_xlfn.IFNA(HLOOKUP(TEXT(C636,"#"),Table_Conduit[#All],2,FALSE),"")</f>
        <v/>
      </c>
      <c r="F636" s="63" t="str">
        <f t="shared" si="281"/>
        <v/>
      </c>
      <c r="G636" s="61"/>
      <c r="H636" s="180" t="str">
        <f>_xlfn.IFNA(IF(HLOOKUP(TEXT(C636,"#"),Table_BoxMaterial[#All],2,FALSE)=0,"",HLOOKUP(TEXT(C636,"#"),Table_BoxMaterial[#All],2,FALSE)),"")</f>
        <v/>
      </c>
      <c r="I636" s="183" t="str">
        <f>_xlfn.IFNA(HLOOKUP(TEXT(C636,"#"),Table_MountingKits[#All],2,FALSE),"")</f>
        <v/>
      </c>
      <c r="J636" s="183" t="str">
        <f>_xlfn.IFNA(HLOOKUP(H636,Table_BoxColors[#All],2,FALSE),"")</f>
        <v/>
      </c>
      <c r="K636" s="61" t="str">
        <f t="shared" si="282"/>
        <v/>
      </c>
      <c r="L636" s="64" t="str">
        <f t="shared" si="283"/>
        <v/>
      </c>
      <c r="M636" s="185" t="str">
        <f>_xlfn.IFNA("E-"&amp;VLOOKUP(C636,Table_PN_DeviceType[],2,TRUE),"")&amp;IF(D636&lt;&gt;"",IF(D636&gt;99,D636,IF(D636&gt;9,"0"&amp;D636,"00"&amp;D636))&amp;VLOOKUP(E636,Table_PN_ConduitSize[],2,FALSE)&amp;VLOOKUP(F636,Table_PN_ConduitColor[],2,FALSE)&amp;IF(G636&lt;10,"0"&amp;G636,G636)&amp;VLOOKUP(H636,Table_PN_BoxMaterial[],2,FALSE)&amp;IF(I636&lt;&gt;"",VLOOKUP(I636,Table_PN_MountingKit[],2,FALSE)&amp;IF(OR(J636="Yes"),VLOOKUP(F636,Table_PN_BoxColor[],2,FALSE),"")&amp;VLOOKUP(K636,Table_PN_CircuitBreaker[],2,FALSE),""),"")</f>
        <v/>
      </c>
      <c r="N636" s="65"/>
      <c r="O636" s="65"/>
      <c r="P636" s="65"/>
      <c r="Q636" s="65"/>
      <c r="R636" s="65"/>
      <c r="S636" s="170" t="str">
        <f>IFERROR(VLOOKUP(C636,Table_DevicePN[],2,FALSE),"")</f>
        <v/>
      </c>
      <c r="T636" s="66" t="str">
        <f t="shared" si="284"/>
        <v/>
      </c>
      <c r="U636" s="80"/>
      <c r="V636" s="81" t="str">
        <f t="shared" si="285"/>
        <v/>
      </c>
      <c r="W636" s="65" t="str">
        <f t="shared" si="286"/>
        <v/>
      </c>
      <c r="X636" s="65" t="str">
        <f t="shared" si="287"/>
        <v/>
      </c>
      <c r="Y636" s="82" t="str">
        <f t="shared" si="288"/>
        <v/>
      </c>
      <c r="Z636" s="83" t="str">
        <f t="shared" si="289"/>
        <v/>
      </c>
      <c r="AA636" s="65" t="str">
        <f t="shared" si="290"/>
        <v/>
      </c>
      <c r="AB636" s="65" t="str">
        <f t="shared" si="291"/>
        <v/>
      </c>
      <c r="AC636" s="65" t="str">
        <f t="shared" si="292"/>
        <v/>
      </c>
      <c r="AD636" s="84" t="str">
        <f t="shared" si="293"/>
        <v/>
      </c>
      <c r="AE636" s="85" t="str">
        <f t="shared" si="294"/>
        <v/>
      </c>
      <c r="AF636" s="85" t="str">
        <f t="shared" si="295"/>
        <v/>
      </c>
      <c r="AG636" s="86" t="str">
        <f t="shared" si="296"/>
        <v/>
      </c>
      <c r="AH636" s="87" t="str">
        <f t="shared" si="297"/>
        <v/>
      </c>
      <c r="AI636" s="84" t="str">
        <f t="shared" si="298"/>
        <v/>
      </c>
      <c r="AJ636" s="84" t="str">
        <f t="shared" si="299"/>
        <v/>
      </c>
      <c r="AK636" s="88" t="str">
        <f t="shared" si="300"/>
        <v/>
      </c>
      <c r="AL636" s="65" t="str">
        <f t="shared" si="301"/>
        <v/>
      </c>
      <c r="AM636" s="84" t="str">
        <f t="shared" si="302"/>
        <v/>
      </c>
      <c r="AN636" s="85" t="str">
        <f t="shared" si="303"/>
        <v/>
      </c>
      <c r="AO636" s="85" t="str">
        <f t="shared" si="304"/>
        <v/>
      </c>
      <c r="AP636" s="86" t="str">
        <f t="shared" si="305"/>
        <v/>
      </c>
    </row>
    <row r="637" spans="1:42" s="76" customFormat="1" x14ac:dyDescent="0.25">
      <c r="A637" s="78">
        <f t="shared" si="280"/>
        <v>631</v>
      </c>
      <c r="B637" s="79"/>
      <c r="C637" s="79"/>
      <c r="D637" s="61"/>
      <c r="E637" s="180" t="str">
        <f>_xlfn.IFNA(HLOOKUP(TEXT(C637,"#"),Table_Conduit[#All],2,FALSE),"")</f>
        <v/>
      </c>
      <c r="F637" s="63" t="str">
        <f t="shared" si="281"/>
        <v/>
      </c>
      <c r="G637" s="61"/>
      <c r="H637" s="180" t="str">
        <f>_xlfn.IFNA(IF(HLOOKUP(TEXT(C637,"#"),Table_BoxMaterial[#All],2,FALSE)=0,"",HLOOKUP(TEXT(C637,"#"),Table_BoxMaterial[#All],2,FALSE)),"")</f>
        <v/>
      </c>
      <c r="I637" s="183" t="str">
        <f>_xlfn.IFNA(HLOOKUP(TEXT(C637,"#"),Table_MountingKits[#All],2,FALSE),"")</f>
        <v/>
      </c>
      <c r="J637" s="183" t="str">
        <f>_xlfn.IFNA(HLOOKUP(H637,Table_BoxColors[#All],2,FALSE),"")</f>
        <v/>
      </c>
      <c r="K637" s="61" t="str">
        <f t="shared" si="282"/>
        <v/>
      </c>
      <c r="L637" s="64" t="str">
        <f t="shared" si="283"/>
        <v/>
      </c>
      <c r="M637" s="185" t="str">
        <f>_xlfn.IFNA("E-"&amp;VLOOKUP(C637,Table_PN_DeviceType[],2,TRUE),"")&amp;IF(D637&lt;&gt;"",IF(D637&gt;99,D637,IF(D637&gt;9,"0"&amp;D637,"00"&amp;D637))&amp;VLOOKUP(E637,Table_PN_ConduitSize[],2,FALSE)&amp;VLOOKUP(F637,Table_PN_ConduitColor[],2,FALSE)&amp;IF(G637&lt;10,"0"&amp;G637,G637)&amp;VLOOKUP(H637,Table_PN_BoxMaterial[],2,FALSE)&amp;IF(I637&lt;&gt;"",VLOOKUP(I637,Table_PN_MountingKit[],2,FALSE)&amp;IF(OR(J637="Yes"),VLOOKUP(F637,Table_PN_BoxColor[],2,FALSE),"")&amp;VLOOKUP(K637,Table_PN_CircuitBreaker[],2,FALSE),""),"")</f>
        <v/>
      </c>
      <c r="N637" s="65"/>
      <c r="O637" s="65"/>
      <c r="P637" s="65"/>
      <c r="Q637" s="65"/>
      <c r="R637" s="65"/>
      <c r="S637" s="170" t="str">
        <f>IFERROR(VLOOKUP(C637,Table_DevicePN[],2,FALSE),"")</f>
        <v/>
      </c>
      <c r="T637" s="66" t="str">
        <f t="shared" si="284"/>
        <v/>
      </c>
      <c r="U637" s="80"/>
      <c r="V637" s="81" t="str">
        <f t="shared" si="285"/>
        <v/>
      </c>
      <c r="W637" s="65" t="str">
        <f t="shared" si="286"/>
        <v/>
      </c>
      <c r="X637" s="65" t="str">
        <f t="shared" si="287"/>
        <v/>
      </c>
      <c r="Y637" s="82" t="str">
        <f t="shared" si="288"/>
        <v/>
      </c>
      <c r="Z637" s="83" t="str">
        <f t="shared" si="289"/>
        <v/>
      </c>
      <c r="AA637" s="65" t="str">
        <f t="shared" si="290"/>
        <v/>
      </c>
      <c r="AB637" s="65" t="str">
        <f t="shared" si="291"/>
        <v/>
      </c>
      <c r="AC637" s="65" t="str">
        <f t="shared" si="292"/>
        <v/>
      </c>
      <c r="AD637" s="84" t="str">
        <f t="shared" si="293"/>
        <v/>
      </c>
      <c r="AE637" s="85" t="str">
        <f t="shared" si="294"/>
        <v/>
      </c>
      <c r="AF637" s="85" t="str">
        <f t="shared" si="295"/>
        <v/>
      </c>
      <c r="AG637" s="86" t="str">
        <f t="shared" si="296"/>
        <v/>
      </c>
      <c r="AH637" s="87" t="str">
        <f t="shared" si="297"/>
        <v/>
      </c>
      <c r="AI637" s="84" t="str">
        <f t="shared" si="298"/>
        <v/>
      </c>
      <c r="AJ637" s="84" t="str">
        <f t="shared" si="299"/>
        <v/>
      </c>
      <c r="AK637" s="88" t="str">
        <f t="shared" si="300"/>
        <v/>
      </c>
      <c r="AL637" s="65" t="str">
        <f t="shared" si="301"/>
        <v/>
      </c>
      <c r="AM637" s="84" t="str">
        <f t="shared" si="302"/>
        <v/>
      </c>
      <c r="AN637" s="85" t="str">
        <f t="shared" si="303"/>
        <v/>
      </c>
      <c r="AO637" s="85" t="str">
        <f t="shared" si="304"/>
        <v/>
      </c>
      <c r="AP637" s="86" t="str">
        <f t="shared" si="305"/>
        <v/>
      </c>
    </row>
    <row r="638" spans="1:42" s="76" customFormat="1" x14ac:dyDescent="0.25">
      <c r="A638" s="78">
        <f t="shared" si="280"/>
        <v>632</v>
      </c>
      <c r="B638" s="79"/>
      <c r="C638" s="79"/>
      <c r="D638" s="61"/>
      <c r="E638" s="180" t="str">
        <f>_xlfn.IFNA(HLOOKUP(TEXT(C638,"#"),Table_Conduit[#All],2,FALSE),"")</f>
        <v/>
      </c>
      <c r="F638" s="63" t="str">
        <f t="shared" si="281"/>
        <v/>
      </c>
      <c r="G638" s="61"/>
      <c r="H638" s="180" t="str">
        <f>_xlfn.IFNA(IF(HLOOKUP(TEXT(C638,"#"),Table_BoxMaterial[#All],2,FALSE)=0,"",HLOOKUP(TEXT(C638,"#"),Table_BoxMaterial[#All],2,FALSE)),"")</f>
        <v/>
      </c>
      <c r="I638" s="183" t="str">
        <f>_xlfn.IFNA(HLOOKUP(TEXT(C638,"#"),Table_MountingKits[#All],2,FALSE),"")</f>
        <v/>
      </c>
      <c r="J638" s="183" t="str">
        <f>_xlfn.IFNA(HLOOKUP(H638,Table_BoxColors[#All],2,FALSE),"")</f>
        <v/>
      </c>
      <c r="K638" s="61" t="str">
        <f t="shared" si="282"/>
        <v/>
      </c>
      <c r="L638" s="64" t="str">
        <f t="shared" si="283"/>
        <v/>
      </c>
      <c r="M638" s="185" t="str">
        <f>_xlfn.IFNA("E-"&amp;VLOOKUP(C638,Table_PN_DeviceType[],2,TRUE),"")&amp;IF(D638&lt;&gt;"",IF(D638&gt;99,D638,IF(D638&gt;9,"0"&amp;D638,"00"&amp;D638))&amp;VLOOKUP(E638,Table_PN_ConduitSize[],2,FALSE)&amp;VLOOKUP(F638,Table_PN_ConduitColor[],2,FALSE)&amp;IF(G638&lt;10,"0"&amp;G638,G638)&amp;VLOOKUP(H638,Table_PN_BoxMaterial[],2,FALSE)&amp;IF(I638&lt;&gt;"",VLOOKUP(I638,Table_PN_MountingKit[],2,FALSE)&amp;IF(OR(J638="Yes"),VLOOKUP(F638,Table_PN_BoxColor[],2,FALSE),"")&amp;VLOOKUP(K638,Table_PN_CircuitBreaker[],2,FALSE),""),"")</f>
        <v/>
      </c>
      <c r="N638" s="65"/>
      <c r="O638" s="65"/>
      <c r="P638" s="65"/>
      <c r="Q638" s="65"/>
      <c r="R638" s="65"/>
      <c r="S638" s="170" t="str">
        <f>IFERROR(VLOOKUP(C638,Table_DevicePN[],2,FALSE),"")</f>
        <v/>
      </c>
      <c r="T638" s="66" t="str">
        <f t="shared" si="284"/>
        <v/>
      </c>
      <c r="U638" s="80"/>
      <c r="V638" s="81" t="str">
        <f t="shared" si="285"/>
        <v/>
      </c>
      <c r="W638" s="65" t="str">
        <f t="shared" si="286"/>
        <v/>
      </c>
      <c r="X638" s="65" t="str">
        <f t="shared" si="287"/>
        <v/>
      </c>
      <c r="Y638" s="82" t="str">
        <f t="shared" si="288"/>
        <v/>
      </c>
      <c r="Z638" s="83" t="str">
        <f t="shared" si="289"/>
        <v/>
      </c>
      <c r="AA638" s="65" t="str">
        <f t="shared" si="290"/>
        <v/>
      </c>
      <c r="AB638" s="65" t="str">
        <f t="shared" si="291"/>
        <v/>
      </c>
      <c r="AC638" s="65" t="str">
        <f t="shared" si="292"/>
        <v/>
      </c>
      <c r="AD638" s="84" t="str">
        <f t="shared" si="293"/>
        <v/>
      </c>
      <c r="AE638" s="85" t="str">
        <f t="shared" si="294"/>
        <v/>
      </c>
      <c r="AF638" s="85" t="str">
        <f t="shared" si="295"/>
        <v/>
      </c>
      <c r="AG638" s="86" t="str">
        <f t="shared" si="296"/>
        <v/>
      </c>
      <c r="AH638" s="87" t="str">
        <f t="shared" si="297"/>
        <v/>
      </c>
      <c r="AI638" s="84" t="str">
        <f t="shared" si="298"/>
        <v/>
      </c>
      <c r="AJ638" s="84" t="str">
        <f t="shared" si="299"/>
        <v/>
      </c>
      <c r="AK638" s="88" t="str">
        <f t="shared" si="300"/>
        <v/>
      </c>
      <c r="AL638" s="65" t="str">
        <f t="shared" si="301"/>
        <v/>
      </c>
      <c r="AM638" s="84" t="str">
        <f t="shared" si="302"/>
        <v/>
      </c>
      <c r="AN638" s="85" t="str">
        <f t="shared" si="303"/>
        <v/>
      </c>
      <c r="AO638" s="85" t="str">
        <f t="shared" si="304"/>
        <v/>
      </c>
      <c r="AP638" s="86" t="str">
        <f t="shared" si="305"/>
        <v/>
      </c>
    </row>
    <row r="639" spans="1:42" s="76" customFormat="1" x14ac:dyDescent="0.25">
      <c r="A639" s="78">
        <f t="shared" si="280"/>
        <v>633</v>
      </c>
      <c r="B639" s="79"/>
      <c r="C639" s="79"/>
      <c r="D639" s="61"/>
      <c r="E639" s="180" t="str">
        <f>_xlfn.IFNA(HLOOKUP(TEXT(C639,"#"),Table_Conduit[#All],2,FALSE),"")</f>
        <v/>
      </c>
      <c r="F639" s="63" t="str">
        <f t="shared" si="281"/>
        <v/>
      </c>
      <c r="G639" s="61"/>
      <c r="H639" s="180" t="str">
        <f>_xlfn.IFNA(IF(HLOOKUP(TEXT(C639,"#"),Table_BoxMaterial[#All],2,FALSE)=0,"",HLOOKUP(TEXT(C639,"#"),Table_BoxMaterial[#All],2,FALSE)),"")</f>
        <v/>
      </c>
      <c r="I639" s="183" t="str">
        <f>_xlfn.IFNA(HLOOKUP(TEXT(C639,"#"),Table_MountingKits[#All],2,FALSE),"")</f>
        <v/>
      </c>
      <c r="J639" s="183" t="str">
        <f>_xlfn.IFNA(HLOOKUP(H639,Table_BoxColors[#All],2,FALSE),"")</f>
        <v/>
      </c>
      <c r="K639" s="61" t="str">
        <f t="shared" si="282"/>
        <v/>
      </c>
      <c r="L639" s="64" t="str">
        <f t="shared" si="283"/>
        <v/>
      </c>
      <c r="M639" s="185" t="str">
        <f>_xlfn.IFNA("E-"&amp;VLOOKUP(C639,Table_PN_DeviceType[],2,TRUE),"")&amp;IF(D639&lt;&gt;"",IF(D639&gt;99,D639,IF(D639&gt;9,"0"&amp;D639,"00"&amp;D639))&amp;VLOOKUP(E639,Table_PN_ConduitSize[],2,FALSE)&amp;VLOOKUP(F639,Table_PN_ConduitColor[],2,FALSE)&amp;IF(G639&lt;10,"0"&amp;G639,G639)&amp;VLOOKUP(H639,Table_PN_BoxMaterial[],2,FALSE)&amp;IF(I639&lt;&gt;"",VLOOKUP(I639,Table_PN_MountingKit[],2,FALSE)&amp;IF(OR(J639="Yes"),VLOOKUP(F639,Table_PN_BoxColor[],2,FALSE),"")&amp;VLOOKUP(K639,Table_PN_CircuitBreaker[],2,FALSE),""),"")</f>
        <v/>
      </c>
      <c r="N639" s="65"/>
      <c r="O639" s="65"/>
      <c r="P639" s="65"/>
      <c r="Q639" s="65"/>
      <c r="R639" s="65"/>
      <c r="S639" s="170" t="str">
        <f>IFERROR(VLOOKUP(C639,Table_DevicePN[],2,FALSE),"")</f>
        <v/>
      </c>
      <c r="T639" s="66" t="str">
        <f t="shared" si="284"/>
        <v/>
      </c>
      <c r="U639" s="80"/>
      <c r="V639" s="81" t="str">
        <f t="shared" si="285"/>
        <v/>
      </c>
      <c r="W639" s="65" t="str">
        <f t="shared" si="286"/>
        <v/>
      </c>
      <c r="X639" s="65" t="str">
        <f t="shared" si="287"/>
        <v/>
      </c>
      <c r="Y639" s="82" t="str">
        <f t="shared" si="288"/>
        <v/>
      </c>
      <c r="Z639" s="83" t="str">
        <f t="shared" si="289"/>
        <v/>
      </c>
      <c r="AA639" s="65" t="str">
        <f t="shared" si="290"/>
        <v/>
      </c>
      <c r="AB639" s="65" t="str">
        <f t="shared" si="291"/>
        <v/>
      </c>
      <c r="AC639" s="65" t="str">
        <f t="shared" si="292"/>
        <v/>
      </c>
      <c r="AD639" s="84" t="str">
        <f t="shared" si="293"/>
        <v/>
      </c>
      <c r="AE639" s="85" t="str">
        <f t="shared" si="294"/>
        <v/>
      </c>
      <c r="AF639" s="85" t="str">
        <f t="shared" si="295"/>
        <v/>
      </c>
      <c r="AG639" s="86" t="str">
        <f t="shared" si="296"/>
        <v/>
      </c>
      <c r="AH639" s="87" t="str">
        <f t="shared" si="297"/>
        <v/>
      </c>
      <c r="AI639" s="84" t="str">
        <f t="shared" si="298"/>
        <v/>
      </c>
      <c r="AJ639" s="84" t="str">
        <f t="shared" si="299"/>
        <v/>
      </c>
      <c r="AK639" s="88" t="str">
        <f t="shared" si="300"/>
        <v/>
      </c>
      <c r="AL639" s="65" t="str">
        <f t="shared" si="301"/>
        <v/>
      </c>
      <c r="AM639" s="84" t="str">
        <f t="shared" si="302"/>
        <v/>
      </c>
      <c r="AN639" s="85" t="str">
        <f t="shared" si="303"/>
        <v/>
      </c>
      <c r="AO639" s="85" t="str">
        <f t="shared" si="304"/>
        <v/>
      </c>
      <c r="AP639" s="86" t="str">
        <f t="shared" si="305"/>
        <v/>
      </c>
    </row>
    <row r="640" spans="1:42" s="76" customFormat="1" x14ac:dyDescent="0.25">
      <c r="A640" s="78">
        <f t="shared" si="280"/>
        <v>634</v>
      </c>
      <c r="B640" s="79"/>
      <c r="C640" s="79"/>
      <c r="D640" s="61"/>
      <c r="E640" s="180" t="str">
        <f>_xlfn.IFNA(HLOOKUP(TEXT(C640,"#"),Table_Conduit[#All],2,FALSE),"")</f>
        <v/>
      </c>
      <c r="F640" s="63" t="str">
        <f t="shared" si="281"/>
        <v/>
      </c>
      <c r="G640" s="61"/>
      <c r="H640" s="180" t="str">
        <f>_xlfn.IFNA(IF(HLOOKUP(TEXT(C640,"#"),Table_BoxMaterial[#All],2,FALSE)=0,"",HLOOKUP(TEXT(C640,"#"),Table_BoxMaterial[#All],2,FALSE)),"")</f>
        <v/>
      </c>
      <c r="I640" s="183" t="str">
        <f>_xlfn.IFNA(HLOOKUP(TEXT(C640,"#"),Table_MountingKits[#All],2,FALSE),"")</f>
        <v/>
      </c>
      <c r="J640" s="183" t="str">
        <f>_xlfn.IFNA(HLOOKUP(H640,Table_BoxColors[#All],2,FALSE),"")</f>
        <v/>
      </c>
      <c r="K640" s="61" t="str">
        <f t="shared" si="282"/>
        <v/>
      </c>
      <c r="L640" s="64" t="str">
        <f t="shared" si="283"/>
        <v/>
      </c>
      <c r="M640" s="185" t="str">
        <f>_xlfn.IFNA("E-"&amp;VLOOKUP(C640,Table_PN_DeviceType[],2,TRUE),"")&amp;IF(D640&lt;&gt;"",IF(D640&gt;99,D640,IF(D640&gt;9,"0"&amp;D640,"00"&amp;D640))&amp;VLOOKUP(E640,Table_PN_ConduitSize[],2,FALSE)&amp;VLOOKUP(F640,Table_PN_ConduitColor[],2,FALSE)&amp;IF(G640&lt;10,"0"&amp;G640,G640)&amp;VLOOKUP(H640,Table_PN_BoxMaterial[],2,FALSE)&amp;IF(I640&lt;&gt;"",VLOOKUP(I640,Table_PN_MountingKit[],2,FALSE)&amp;IF(OR(J640="Yes"),VLOOKUP(F640,Table_PN_BoxColor[],2,FALSE),"")&amp;VLOOKUP(K640,Table_PN_CircuitBreaker[],2,FALSE),""),"")</f>
        <v/>
      </c>
      <c r="N640" s="65"/>
      <c r="O640" s="65"/>
      <c r="P640" s="65"/>
      <c r="Q640" s="65"/>
      <c r="R640" s="65"/>
      <c r="S640" s="170" t="str">
        <f>IFERROR(VLOOKUP(C640,Table_DevicePN[],2,FALSE),"")</f>
        <v/>
      </c>
      <c r="T640" s="66" t="str">
        <f t="shared" si="284"/>
        <v/>
      </c>
      <c r="U640" s="80"/>
      <c r="V640" s="81" t="str">
        <f t="shared" si="285"/>
        <v/>
      </c>
      <c r="W640" s="65" t="str">
        <f t="shared" si="286"/>
        <v/>
      </c>
      <c r="X640" s="65" t="str">
        <f t="shared" si="287"/>
        <v/>
      </c>
      <c r="Y640" s="82" t="str">
        <f t="shared" si="288"/>
        <v/>
      </c>
      <c r="Z640" s="83" t="str">
        <f t="shared" si="289"/>
        <v/>
      </c>
      <c r="AA640" s="65" t="str">
        <f t="shared" si="290"/>
        <v/>
      </c>
      <c r="AB640" s="65" t="str">
        <f t="shared" si="291"/>
        <v/>
      </c>
      <c r="AC640" s="65" t="str">
        <f t="shared" si="292"/>
        <v/>
      </c>
      <c r="AD640" s="84" t="str">
        <f t="shared" si="293"/>
        <v/>
      </c>
      <c r="AE640" s="85" t="str">
        <f t="shared" si="294"/>
        <v/>
      </c>
      <c r="AF640" s="85" t="str">
        <f t="shared" si="295"/>
        <v/>
      </c>
      <c r="AG640" s="86" t="str">
        <f t="shared" si="296"/>
        <v/>
      </c>
      <c r="AH640" s="87" t="str">
        <f t="shared" si="297"/>
        <v/>
      </c>
      <c r="AI640" s="84" t="str">
        <f t="shared" si="298"/>
        <v/>
      </c>
      <c r="AJ640" s="84" t="str">
        <f t="shared" si="299"/>
        <v/>
      </c>
      <c r="AK640" s="88" t="str">
        <f t="shared" si="300"/>
        <v/>
      </c>
      <c r="AL640" s="65" t="str">
        <f t="shared" si="301"/>
        <v/>
      </c>
      <c r="AM640" s="84" t="str">
        <f t="shared" si="302"/>
        <v/>
      </c>
      <c r="AN640" s="85" t="str">
        <f t="shared" si="303"/>
        <v/>
      </c>
      <c r="AO640" s="85" t="str">
        <f t="shared" si="304"/>
        <v/>
      </c>
      <c r="AP640" s="86" t="str">
        <f t="shared" si="305"/>
        <v/>
      </c>
    </row>
    <row r="641" spans="1:42" s="76" customFormat="1" x14ac:dyDescent="0.25">
      <c r="A641" s="78">
        <f t="shared" si="280"/>
        <v>635</v>
      </c>
      <c r="B641" s="79"/>
      <c r="C641" s="79"/>
      <c r="D641" s="61"/>
      <c r="E641" s="180" t="str">
        <f>_xlfn.IFNA(HLOOKUP(TEXT(C641,"#"),Table_Conduit[#All],2,FALSE),"")</f>
        <v/>
      </c>
      <c r="F641" s="63" t="str">
        <f t="shared" si="281"/>
        <v/>
      </c>
      <c r="G641" s="61"/>
      <c r="H641" s="180" t="str">
        <f>_xlfn.IFNA(IF(HLOOKUP(TEXT(C641,"#"),Table_BoxMaterial[#All],2,FALSE)=0,"",HLOOKUP(TEXT(C641,"#"),Table_BoxMaterial[#All],2,FALSE)),"")</f>
        <v/>
      </c>
      <c r="I641" s="183" t="str">
        <f>_xlfn.IFNA(HLOOKUP(TEXT(C641,"#"),Table_MountingKits[#All],2,FALSE),"")</f>
        <v/>
      </c>
      <c r="J641" s="183" t="str">
        <f>_xlfn.IFNA(HLOOKUP(H641,Table_BoxColors[#All],2,FALSE),"")</f>
        <v/>
      </c>
      <c r="K641" s="61" t="str">
        <f t="shared" si="282"/>
        <v/>
      </c>
      <c r="L641" s="64" t="str">
        <f t="shared" si="283"/>
        <v/>
      </c>
      <c r="M641" s="185" t="str">
        <f>_xlfn.IFNA("E-"&amp;VLOOKUP(C641,Table_PN_DeviceType[],2,TRUE),"")&amp;IF(D641&lt;&gt;"",IF(D641&gt;99,D641,IF(D641&gt;9,"0"&amp;D641,"00"&amp;D641))&amp;VLOOKUP(E641,Table_PN_ConduitSize[],2,FALSE)&amp;VLOOKUP(F641,Table_PN_ConduitColor[],2,FALSE)&amp;IF(G641&lt;10,"0"&amp;G641,G641)&amp;VLOOKUP(H641,Table_PN_BoxMaterial[],2,FALSE)&amp;IF(I641&lt;&gt;"",VLOOKUP(I641,Table_PN_MountingKit[],2,FALSE)&amp;IF(OR(J641="Yes"),VLOOKUP(F641,Table_PN_BoxColor[],2,FALSE),"")&amp;VLOOKUP(K641,Table_PN_CircuitBreaker[],2,FALSE),""),"")</f>
        <v/>
      </c>
      <c r="N641" s="65"/>
      <c r="O641" s="65"/>
      <c r="P641" s="65"/>
      <c r="Q641" s="65"/>
      <c r="R641" s="65"/>
      <c r="S641" s="170" t="str">
        <f>IFERROR(VLOOKUP(C641,Table_DevicePN[],2,FALSE),"")</f>
        <v/>
      </c>
      <c r="T641" s="66" t="str">
        <f t="shared" si="284"/>
        <v/>
      </c>
      <c r="U641" s="80"/>
      <c r="V641" s="81" t="str">
        <f t="shared" si="285"/>
        <v/>
      </c>
      <c r="W641" s="65" t="str">
        <f t="shared" si="286"/>
        <v/>
      </c>
      <c r="X641" s="65" t="str">
        <f t="shared" si="287"/>
        <v/>
      </c>
      <c r="Y641" s="82" t="str">
        <f t="shared" si="288"/>
        <v/>
      </c>
      <c r="Z641" s="83" t="str">
        <f t="shared" si="289"/>
        <v/>
      </c>
      <c r="AA641" s="65" t="str">
        <f t="shared" si="290"/>
        <v/>
      </c>
      <c r="AB641" s="65" t="str">
        <f t="shared" si="291"/>
        <v/>
      </c>
      <c r="AC641" s="65" t="str">
        <f t="shared" si="292"/>
        <v/>
      </c>
      <c r="AD641" s="84" t="str">
        <f t="shared" si="293"/>
        <v/>
      </c>
      <c r="AE641" s="85" t="str">
        <f t="shared" si="294"/>
        <v/>
      </c>
      <c r="AF641" s="85" t="str">
        <f t="shared" si="295"/>
        <v/>
      </c>
      <c r="AG641" s="86" t="str">
        <f t="shared" si="296"/>
        <v/>
      </c>
      <c r="AH641" s="87" t="str">
        <f t="shared" si="297"/>
        <v/>
      </c>
      <c r="AI641" s="84" t="str">
        <f t="shared" si="298"/>
        <v/>
      </c>
      <c r="AJ641" s="84" t="str">
        <f t="shared" si="299"/>
        <v/>
      </c>
      <c r="AK641" s="88" t="str">
        <f t="shared" si="300"/>
        <v/>
      </c>
      <c r="AL641" s="65" t="str">
        <f t="shared" si="301"/>
        <v/>
      </c>
      <c r="AM641" s="84" t="str">
        <f t="shared" si="302"/>
        <v/>
      </c>
      <c r="AN641" s="85" t="str">
        <f t="shared" si="303"/>
        <v/>
      </c>
      <c r="AO641" s="85" t="str">
        <f t="shared" si="304"/>
        <v/>
      </c>
      <c r="AP641" s="86" t="str">
        <f t="shared" si="305"/>
        <v/>
      </c>
    </row>
    <row r="642" spans="1:42" s="76" customFormat="1" x14ac:dyDescent="0.25">
      <c r="A642" s="78">
        <f t="shared" si="280"/>
        <v>636</v>
      </c>
      <c r="B642" s="79"/>
      <c r="C642" s="79"/>
      <c r="D642" s="61"/>
      <c r="E642" s="180" t="str">
        <f>_xlfn.IFNA(HLOOKUP(TEXT(C642,"#"),Table_Conduit[#All],2,FALSE),"")</f>
        <v/>
      </c>
      <c r="F642" s="63" t="str">
        <f t="shared" si="281"/>
        <v/>
      </c>
      <c r="G642" s="61"/>
      <c r="H642" s="180" t="str">
        <f>_xlfn.IFNA(IF(HLOOKUP(TEXT(C642,"#"),Table_BoxMaterial[#All],2,FALSE)=0,"",HLOOKUP(TEXT(C642,"#"),Table_BoxMaterial[#All],2,FALSE)),"")</f>
        <v/>
      </c>
      <c r="I642" s="183" t="str">
        <f>_xlfn.IFNA(HLOOKUP(TEXT(C642,"#"),Table_MountingKits[#All],2,FALSE),"")</f>
        <v/>
      </c>
      <c r="J642" s="183" t="str">
        <f>_xlfn.IFNA(HLOOKUP(H642,Table_BoxColors[#All],2,FALSE),"")</f>
        <v/>
      </c>
      <c r="K642" s="61" t="str">
        <f t="shared" si="282"/>
        <v/>
      </c>
      <c r="L642" s="64" t="str">
        <f t="shared" si="283"/>
        <v/>
      </c>
      <c r="M642" s="185" t="str">
        <f>_xlfn.IFNA("E-"&amp;VLOOKUP(C642,Table_PN_DeviceType[],2,TRUE),"")&amp;IF(D642&lt;&gt;"",IF(D642&gt;99,D642,IF(D642&gt;9,"0"&amp;D642,"00"&amp;D642))&amp;VLOOKUP(E642,Table_PN_ConduitSize[],2,FALSE)&amp;VLOOKUP(F642,Table_PN_ConduitColor[],2,FALSE)&amp;IF(G642&lt;10,"0"&amp;G642,G642)&amp;VLOOKUP(H642,Table_PN_BoxMaterial[],2,FALSE)&amp;IF(I642&lt;&gt;"",VLOOKUP(I642,Table_PN_MountingKit[],2,FALSE)&amp;IF(OR(J642="Yes"),VLOOKUP(F642,Table_PN_BoxColor[],2,FALSE),"")&amp;VLOOKUP(K642,Table_PN_CircuitBreaker[],2,FALSE),""),"")</f>
        <v/>
      </c>
      <c r="N642" s="65"/>
      <c r="O642" s="65"/>
      <c r="P642" s="65"/>
      <c r="Q642" s="65"/>
      <c r="R642" s="65"/>
      <c r="S642" s="170" t="str">
        <f>IFERROR(VLOOKUP(C642,Table_DevicePN[],2,FALSE),"")</f>
        <v/>
      </c>
      <c r="T642" s="66" t="str">
        <f t="shared" si="284"/>
        <v/>
      </c>
      <c r="U642" s="80"/>
      <c r="V642" s="81" t="str">
        <f t="shared" si="285"/>
        <v/>
      </c>
      <c r="W642" s="65" t="str">
        <f t="shared" si="286"/>
        <v/>
      </c>
      <c r="X642" s="65" t="str">
        <f t="shared" si="287"/>
        <v/>
      </c>
      <c r="Y642" s="82" t="str">
        <f t="shared" si="288"/>
        <v/>
      </c>
      <c r="Z642" s="83" t="str">
        <f t="shared" si="289"/>
        <v/>
      </c>
      <c r="AA642" s="65" t="str">
        <f t="shared" si="290"/>
        <v/>
      </c>
      <c r="AB642" s="65" t="str">
        <f t="shared" si="291"/>
        <v/>
      </c>
      <c r="AC642" s="65" t="str">
        <f t="shared" si="292"/>
        <v/>
      </c>
      <c r="AD642" s="84" t="str">
        <f t="shared" si="293"/>
        <v/>
      </c>
      <c r="AE642" s="85" t="str">
        <f t="shared" si="294"/>
        <v/>
      </c>
      <c r="AF642" s="85" t="str">
        <f t="shared" si="295"/>
        <v/>
      </c>
      <c r="AG642" s="86" t="str">
        <f t="shared" si="296"/>
        <v/>
      </c>
      <c r="AH642" s="87" t="str">
        <f t="shared" si="297"/>
        <v/>
      </c>
      <c r="AI642" s="84" t="str">
        <f t="shared" si="298"/>
        <v/>
      </c>
      <c r="AJ642" s="84" t="str">
        <f t="shared" si="299"/>
        <v/>
      </c>
      <c r="AK642" s="88" t="str">
        <f t="shared" si="300"/>
        <v/>
      </c>
      <c r="AL642" s="65" t="str">
        <f t="shared" si="301"/>
        <v/>
      </c>
      <c r="AM642" s="84" t="str">
        <f t="shared" si="302"/>
        <v/>
      </c>
      <c r="AN642" s="85" t="str">
        <f t="shared" si="303"/>
        <v/>
      </c>
      <c r="AO642" s="85" t="str">
        <f t="shared" si="304"/>
        <v/>
      </c>
      <c r="AP642" s="86" t="str">
        <f t="shared" si="305"/>
        <v/>
      </c>
    </row>
    <row r="643" spans="1:42" s="76" customFormat="1" x14ac:dyDescent="0.25">
      <c r="A643" s="78">
        <f t="shared" si="280"/>
        <v>637</v>
      </c>
      <c r="B643" s="79"/>
      <c r="C643" s="79"/>
      <c r="D643" s="61"/>
      <c r="E643" s="180" t="str">
        <f>_xlfn.IFNA(HLOOKUP(TEXT(C643,"#"),Table_Conduit[#All],2,FALSE),"")</f>
        <v/>
      </c>
      <c r="F643" s="63" t="str">
        <f t="shared" si="281"/>
        <v/>
      </c>
      <c r="G643" s="61"/>
      <c r="H643" s="180" t="str">
        <f>_xlfn.IFNA(IF(HLOOKUP(TEXT(C643,"#"),Table_BoxMaterial[#All],2,FALSE)=0,"",HLOOKUP(TEXT(C643,"#"),Table_BoxMaterial[#All],2,FALSE)),"")</f>
        <v/>
      </c>
      <c r="I643" s="183" t="str">
        <f>_xlfn.IFNA(HLOOKUP(TEXT(C643,"#"),Table_MountingKits[#All],2,FALSE),"")</f>
        <v/>
      </c>
      <c r="J643" s="183" t="str">
        <f>_xlfn.IFNA(HLOOKUP(H643,Table_BoxColors[#All],2,FALSE),"")</f>
        <v/>
      </c>
      <c r="K643" s="61" t="str">
        <f t="shared" si="282"/>
        <v/>
      </c>
      <c r="L643" s="64" t="str">
        <f t="shared" si="283"/>
        <v/>
      </c>
      <c r="M643" s="185" t="str">
        <f>_xlfn.IFNA("E-"&amp;VLOOKUP(C643,Table_PN_DeviceType[],2,TRUE),"")&amp;IF(D643&lt;&gt;"",IF(D643&gt;99,D643,IF(D643&gt;9,"0"&amp;D643,"00"&amp;D643))&amp;VLOOKUP(E643,Table_PN_ConduitSize[],2,FALSE)&amp;VLOOKUP(F643,Table_PN_ConduitColor[],2,FALSE)&amp;IF(G643&lt;10,"0"&amp;G643,G643)&amp;VLOOKUP(H643,Table_PN_BoxMaterial[],2,FALSE)&amp;IF(I643&lt;&gt;"",VLOOKUP(I643,Table_PN_MountingKit[],2,FALSE)&amp;IF(OR(J643="Yes"),VLOOKUP(F643,Table_PN_BoxColor[],2,FALSE),"")&amp;VLOOKUP(K643,Table_PN_CircuitBreaker[],2,FALSE),""),"")</f>
        <v/>
      </c>
      <c r="N643" s="65"/>
      <c r="O643" s="65"/>
      <c r="P643" s="65"/>
      <c r="Q643" s="65"/>
      <c r="R643" s="65"/>
      <c r="S643" s="170" t="str">
        <f>IFERROR(VLOOKUP(C643,Table_DevicePN[],2,FALSE),"")</f>
        <v/>
      </c>
      <c r="T643" s="66" t="str">
        <f t="shared" si="284"/>
        <v/>
      </c>
      <c r="U643" s="80"/>
      <c r="V643" s="81" t="str">
        <f t="shared" si="285"/>
        <v/>
      </c>
      <c r="W643" s="65" t="str">
        <f t="shared" si="286"/>
        <v/>
      </c>
      <c r="X643" s="65" t="str">
        <f t="shared" si="287"/>
        <v/>
      </c>
      <c r="Y643" s="82" t="str">
        <f t="shared" si="288"/>
        <v/>
      </c>
      <c r="Z643" s="83" t="str">
        <f t="shared" si="289"/>
        <v/>
      </c>
      <c r="AA643" s="65" t="str">
        <f t="shared" si="290"/>
        <v/>
      </c>
      <c r="AB643" s="65" t="str">
        <f t="shared" si="291"/>
        <v/>
      </c>
      <c r="AC643" s="65" t="str">
        <f t="shared" si="292"/>
        <v/>
      </c>
      <c r="AD643" s="84" t="str">
        <f t="shared" si="293"/>
        <v/>
      </c>
      <c r="AE643" s="85" t="str">
        <f t="shared" si="294"/>
        <v/>
      </c>
      <c r="AF643" s="85" t="str">
        <f t="shared" si="295"/>
        <v/>
      </c>
      <c r="AG643" s="86" t="str">
        <f t="shared" si="296"/>
        <v/>
      </c>
      <c r="AH643" s="87" t="str">
        <f t="shared" si="297"/>
        <v/>
      </c>
      <c r="AI643" s="84" t="str">
        <f t="shared" si="298"/>
        <v/>
      </c>
      <c r="AJ643" s="84" t="str">
        <f t="shared" si="299"/>
        <v/>
      </c>
      <c r="AK643" s="88" t="str">
        <f t="shared" si="300"/>
        <v/>
      </c>
      <c r="AL643" s="65" t="str">
        <f t="shared" si="301"/>
        <v/>
      </c>
      <c r="AM643" s="84" t="str">
        <f t="shared" si="302"/>
        <v/>
      </c>
      <c r="AN643" s="85" t="str">
        <f t="shared" si="303"/>
        <v/>
      </c>
      <c r="AO643" s="85" t="str">
        <f t="shared" si="304"/>
        <v/>
      </c>
      <c r="AP643" s="86" t="str">
        <f t="shared" si="305"/>
        <v/>
      </c>
    </row>
    <row r="644" spans="1:42" s="76" customFormat="1" x14ac:dyDescent="0.25">
      <c r="A644" s="78">
        <f t="shared" si="280"/>
        <v>638</v>
      </c>
      <c r="B644" s="79"/>
      <c r="C644" s="79"/>
      <c r="D644" s="61"/>
      <c r="E644" s="180" t="str">
        <f>_xlfn.IFNA(HLOOKUP(TEXT(C644,"#"),Table_Conduit[#All],2,FALSE),"")</f>
        <v/>
      </c>
      <c r="F644" s="63" t="str">
        <f t="shared" si="281"/>
        <v/>
      </c>
      <c r="G644" s="61"/>
      <c r="H644" s="180" t="str">
        <f>_xlfn.IFNA(IF(HLOOKUP(TEXT(C644,"#"),Table_BoxMaterial[#All],2,FALSE)=0,"",HLOOKUP(TEXT(C644,"#"),Table_BoxMaterial[#All],2,FALSE)),"")</f>
        <v/>
      </c>
      <c r="I644" s="183" t="str">
        <f>_xlfn.IFNA(HLOOKUP(TEXT(C644,"#"),Table_MountingKits[#All],2,FALSE),"")</f>
        <v/>
      </c>
      <c r="J644" s="183" t="str">
        <f>_xlfn.IFNA(HLOOKUP(H644,Table_BoxColors[#All],2,FALSE),"")</f>
        <v/>
      </c>
      <c r="K644" s="61" t="str">
        <f t="shared" si="282"/>
        <v/>
      </c>
      <c r="L644" s="64" t="str">
        <f t="shared" si="283"/>
        <v/>
      </c>
      <c r="M644" s="185" t="str">
        <f>_xlfn.IFNA("E-"&amp;VLOOKUP(C644,Table_PN_DeviceType[],2,TRUE),"")&amp;IF(D644&lt;&gt;"",IF(D644&gt;99,D644,IF(D644&gt;9,"0"&amp;D644,"00"&amp;D644))&amp;VLOOKUP(E644,Table_PN_ConduitSize[],2,FALSE)&amp;VLOOKUP(F644,Table_PN_ConduitColor[],2,FALSE)&amp;IF(G644&lt;10,"0"&amp;G644,G644)&amp;VLOOKUP(H644,Table_PN_BoxMaterial[],2,FALSE)&amp;IF(I644&lt;&gt;"",VLOOKUP(I644,Table_PN_MountingKit[],2,FALSE)&amp;IF(OR(J644="Yes"),VLOOKUP(F644,Table_PN_BoxColor[],2,FALSE),"")&amp;VLOOKUP(K644,Table_PN_CircuitBreaker[],2,FALSE),""),"")</f>
        <v/>
      </c>
      <c r="N644" s="65"/>
      <c r="O644" s="65"/>
      <c r="P644" s="65"/>
      <c r="Q644" s="65"/>
      <c r="R644" s="65"/>
      <c r="S644" s="170" t="str">
        <f>IFERROR(VLOOKUP(C644,Table_DevicePN[],2,FALSE),"")</f>
        <v/>
      </c>
      <c r="T644" s="66" t="str">
        <f t="shared" si="284"/>
        <v/>
      </c>
      <c r="U644" s="80"/>
      <c r="V644" s="81" t="str">
        <f t="shared" si="285"/>
        <v/>
      </c>
      <c r="W644" s="65" t="str">
        <f t="shared" si="286"/>
        <v/>
      </c>
      <c r="X644" s="65" t="str">
        <f t="shared" si="287"/>
        <v/>
      </c>
      <c r="Y644" s="82" t="str">
        <f t="shared" si="288"/>
        <v/>
      </c>
      <c r="Z644" s="83" t="str">
        <f t="shared" si="289"/>
        <v/>
      </c>
      <c r="AA644" s="65" t="str">
        <f t="shared" si="290"/>
        <v/>
      </c>
      <c r="AB644" s="65" t="str">
        <f t="shared" si="291"/>
        <v/>
      </c>
      <c r="AC644" s="65" t="str">
        <f t="shared" si="292"/>
        <v/>
      </c>
      <c r="AD644" s="84" t="str">
        <f t="shared" si="293"/>
        <v/>
      </c>
      <c r="AE644" s="85" t="str">
        <f t="shared" si="294"/>
        <v/>
      </c>
      <c r="AF644" s="85" t="str">
        <f t="shared" si="295"/>
        <v/>
      </c>
      <c r="AG644" s="86" t="str">
        <f t="shared" si="296"/>
        <v/>
      </c>
      <c r="AH644" s="87" t="str">
        <f t="shared" si="297"/>
        <v/>
      </c>
      <c r="AI644" s="84" t="str">
        <f t="shared" si="298"/>
        <v/>
      </c>
      <c r="AJ644" s="84" t="str">
        <f t="shared" si="299"/>
        <v/>
      </c>
      <c r="AK644" s="88" t="str">
        <f t="shared" si="300"/>
        <v/>
      </c>
      <c r="AL644" s="65" t="str">
        <f t="shared" si="301"/>
        <v/>
      </c>
      <c r="AM644" s="84" t="str">
        <f t="shared" si="302"/>
        <v/>
      </c>
      <c r="AN644" s="85" t="str">
        <f t="shared" si="303"/>
        <v/>
      </c>
      <c r="AO644" s="85" t="str">
        <f t="shared" si="304"/>
        <v/>
      </c>
      <c r="AP644" s="86" t="str">
        <f t="shared" si="305"/>
        <v/>
      </c>
    </row>
    <row r="645" spans="1:42" s="76" customFormat="1" x14ac:dyDescent="0.25">
      <c r="A645" s="78">
        <f t="shared" si="280"/>
        <v>639</v>
      </c>
      <c r="B645" s="79"/>
      <c r="C645" s="79"/>
      <c r="D645" s="61"/>
      <c r="E645" s="180" t="str">
        <f>_xlfn.IFNA(HLOOKUP(TEXT(C645,"#"),Table_Conduit[#All],2,FALSE),"")</f>
        <v/>
      </c>
      <c r="F645" s="63" t="str">
        <f t="shared" si="281"/>
        <v/>
      </c>
      <c r="G645" s="61"/>
      <c r="H645" s="180" t="str">
        <f>_xlfn.IFNA(IF(HLOOKUP(TEXT(C645,"#"),Table_BoxMaterial[#All],2,FALSE)=0,"",HLOOKUP(TEXT(C645,"#"),Table_BoxMaterial[#All],2,FALSE)),"")</f>
        <v/>
      </c>
      <c r="I645" s="183" t="str">
        <f>_xlfn.IFNA(HLOOKUP(TEXT(C645,"#"),Table_MountingKits[#All],2,FALSE),"")</f>
        <v/>
      </c>
      <c r="J645" s="183" t="str">
        <f>_xlfn.IFNA(HLOOKUP(H645,Table_BoxColors[#All],2,FALSE),"")</f>
        <v/>
      </c>
      <c r="K645" s="61" t="str">
        <f t="shared" si="282"/>
        <v/>
      </c>
      <c r="L645" s="64" t="str">
        <f t="shared" si="283"/>
        <v/>
      </c>
      <c r="M645" s="185" t="str">
        <f>_xlfn.IFNA("E-"&amp;VLOOKUP(C645,Table_PN_DeviceType[],2,TRUE),"")&amp;IF(D645&lt;&gt;"",IF(D645&gt;99,D645,IF(D645&gt;9,"0"&amp;D645,"00"&amp;D645))&amp;VLOOKUP(E645,Table_PN_ConduitSize[],2,FALSE)&amp;VLOOKUP(F645,Table_PN_ConduitColor[],2,FALSE)&amp;IF(G645&lt;10,"0"&amp;G645,G645)&amp;VLOOKUP(H645,Table_PN_BoxMaterial[],2,FALSE)&amp;IF(I645&lt;&gt;"",VLOOKUP(I645,Table_PN_MountingKit[],2,FALSE)&amp;IF(OR(J645="Yes"),VLOOKUP(F645,Table_PN_BoxColor[],2,FALSE),"")&amp;VLOOKUP(K645,Table_PN_CircuitBreaker[],2,FALSE),""),"")</f>
        <v/>
      </c>
      <c r="N645" s="65"/>
      <c r="O645" s="65"/>
      <c r="P645" s="65"/>
      <c r="Q645" s="65"/>
      <c r="R645" s="65"/>
      <c r="S645" s="170" t="str">
        <f>IFERROR(VLOOKUP(C645,Table_DevicePN[],2,FALSE),"")</f>
        <v/>
      </c>
      <c r="T645" s="66" t="str">
        <f t="shared" si="284"/>
        <v/>
      </c>
      <c r="U645" s="80"/>
      <c r="V645" s="81" t="str">
        <f t="shared" si="285"/>
        <v/>
      </c>
      <c r="W645" s="65" t="str">
        <f t="shared" si="286"/>
        <v/>
      </c>
      <c r="X645" s="65" t="str">
        <f t="shared" si="287"/>
        <v/>
      </c>
      <c r="Y645" s="82" t="str">
        <f t="shared" si="288"/>
        <v/>
      </c>
      <c r="Z645" s="83" t="str">
        <f t="shared" si="289"/>
        <v/>
      </c>
      <c r="AA645" s="65" t="str">
        <f t="shared" si="290"/>
        <v/>
      </c>
      <c r="AB645" s="65" t="str">
        <f t="shared" si="291"/>
        <v/>
      </c>
      <c r="AC645" s="65" t="str">
        <f t="shared" si="292"/>
        <v/>
      </c>
      <c r="AD645" s="84" t="str">
        <f t="shared" si="293"/>
        <v/>
      </c>
      <c r="AE645" s="85" t="str">
        <f t="shared" si="294"/>
        <v/>
      </c>
      <c r="AF645" s="85" t="str">
        <f t="shared" si="295"/>
        <v/>
      </c>
      <c r="AG645" s="86" t="str">
        <f t="shared" si="296"/>
        <v/>
      </c>
      <c r="AH645" s="87" t="str">
        <f t="shared" si="297"/>
        <v/>
      </c>
      <c r="AI645" s="84" t="str">
        <f t="shared" si="298"/>
        <v/>
      </c>
      <c r="AJ645" s="84" t="str">
        <f t="shared" si="299"/>
        <v/>
      </c>
      <c r="AK645" s="88" t="str">
        <f t="shared" si="300"/>
        <v/>
      </c>
      <c r="AL645" s="65" t="str">
        <f t="shared" si="301"/>
        <v/>
      </c>
      <c r="AM645" s="84" t="str">
        <f t="shared" si="302"/>
        <v/>
      </c>
      <c r="AN645" s="85" t="str">
        <f t="shared" si="303"/>
        <v/>
      </c>
      <c r="AO645" s="85" t="str">
        <f t="shared" si="304"/>
        <v/>
      </c>
      <c r="AP645" s="86" t="str">
        <f t="shared" si="305"/>
        <v/>
      </c>
    </row>
    <row r="646" spans="1:42" s="76" customFormat="1" x14ac:dyDescent="0.25">
      <c r="A646" s="78">
        <f t="shared" si="280"/>
        <v>640</v>
      </c>
      <c r="B646" s="79"/>
      <c r="C646" s="79"/>
      <c r="D646" s="61"/>
      <c r="E646" s="180" t="str">
        <f>_xlfn.IFNA(HLOOKUP(TEXT(C646,"#"),Table_Conduit[#All],2,FALSE),"")</f>
        <v/>
      </c>
      <c r="F646" s="63" t="str">
        <f t="shared" si="281"/>
        <v/>
      </c>
      <c r="G646" s="61"/>
      <c r="H646" s="180" t="str">
        <f>_xlfn.IFNA(IF(HLOOKUP(TEXT(C646,"#"),Table_BoxMaterial[#All],2,FALSE)=0,"",HLOOKUP(TEXT(C646,"#"),Table_BoxMaterial[#All],2,FALSE)),"")</f>
        <v/>
      </c>
      <c r="I646" s="183" t="str">
        <f>_xlfn.IFNA(HLOOKUP(TEXT(C646,"#"),Table_MountingKits[#All],2,FALSE),"")</f>
        <v/>
      </c>
      <c r="J646" s="183" t="str">
        <f>_xlfn.IFNA(HLOOKUP(H646,Table_BoxColors[#All],2,FALSE),"")</f>
        <v/>
      </c>
      <c r="K646" s="61" t="str">
        <f t="shared" si="282"/>
        <v/>
      </c>
      <c r="L646" s="64" t="str">
        <f t="shared" si="283"/>
        <v/>
      </c>
      <c r="M646" s="185" t="str">
        <f>_xlfn.IFNA("E-"&amp;VLOOKUP(C646,Table_PN_DeviceType[],2,TRUE),"")&amp;IF(D646&lt;&gt;"",IF(D646&gt;99,D646,IF(D646&gt;9,"0"&amp;D646,"00"&amp;D646))&amp;VLOOKUP(E646,Table_PN_ConduitSize[],2,FALSE)&amp;VLOOKUP(F646,Table_PN_ConduitColor[],2,FALSE)&amp;IF(G646&lt;10,"0"&amp;G646,G646)&amp;VLOOKUP(H646,Table_PN_BoxMaterial[],2,FALSE)&amp;IF(I646&lt;&gt;"",VLOOKUP(I646,Table_PN_MountingKit[],2,FALSE)&amp;IF(OR(J646="Yes"),VLOOKUP(F646,Table_PN_BoxColor[],2,FALSE),"")&amp;VLOOKUP(K646,Table_PN_CircuitBreaker[],2,FALSE),""),"")</f>
        <v/>
      </c>
      <c r="N646" s="65"/>
      <c r="O646" s="65"/>
      <c r="P646" s="65"/>
      <c r="Q646" s="65"/>
      <c r="R646" s="65"/>
      <c r="S646" s="170" t="str">
        <f>IFERROR(VLOOKUP(C646,Table_DevicePN[],2,FALSE),"")</f>
        <v/>
      </c>
      <c r="T646" s="66" t="str">
        <f t="shared" si="284"/>
        <v/>
      </c>
      <c r="U646" s="80"/>
      <c r="V646" s="81" t="str">
        <f t="shared" si="285"/>
        <v/>
      </c>
      <c r="W646" s="65" t="str">
        <f t="shared" si="286"/>
        <v/>
      </c>
      <c r="X646" s="65" t="str">
        <f t="shared" si="287"/>
        <v/>
      </c>
      <c r="Y646" s="82" t="str">
        <f t="shared" si="288"/>
        <v/>
      </c>
      <c r="Z646" s="83" t="str">
        <f t="shared" si="289"/>
        <v/>
      </c>
      <c r="AA646" s="65" t="str">
        <f t="shared" si="290"/>
        <v/>
      </c>
      <c r="AB646" s="65" t="str">
        <f t="shared" si="291"/>
        <v/>
      </c>
      <c r="AC646" s="65" t="str">
        <f t="shared" si="292"/>
        <v/>
      </c>
      <c r="AD646" s="84" t="str">
        <f t="shared" si="293"/>
        <v/>
      </c>
      <c r="AE646" s="85" t="str">
        <f t="shared" si="294"/>
        <v/>
      </c>
      <c r="AF646" s="85" t="str">
        <f t="shared" si="295"/>
        <v/>
      </c>
      <c r="AG646" s="86" t="str">
        <f t="shared" si="296"/>
        <v/>
      </c>
      <c r="AH646" s="87" t="str">
        <f t="shared" si="297"/>
        <v/>
      </c>
      <c r="AI646" s="84" t="str">
        <f t="shared" si="298"/>
        <v/>
      </c>
      <c r="AJ646" s="84" t="str">
        <f t="shared" si="299"/>
        <v/>
      </c>
      <c r="AK646" s="88" t="str">
        <f t="shared" si="300"/>
        <v/>
      </c>
      <c r="AL646" s="65" t="str">
        <f t="shared" si="301"/>
        <v/>
      </c>
      <c r="AM646" s="84" t="str">
        <f t="shared" si="302"/>
        <v/>
      </c>
      <c r="AN646" s="85" t="str">
        <f t="shared" si="303"/>
        <v/>
      </c>
      <c r="AO646" s="85" t="str">
        <f t="shared" si="304"/>
        <v/>
      </c>
      <c r="AP646" s="86" t="str">
        <f t="shared" si="305"/>
        <v/>
      </c>
    </row>
    <row r="647" spans="1:42" s="76" customFormat="1" x14ac:dyDescent="0.25">
      <c r="A647" s="78">
        <f t="shared" si="280"/>
        <v>641</v>
      </c>
      <c r="B647" s="79"/>
      <c r="C647" s="79"/>
      <c r="D647" s="61"/>
      <c r="E647" s="180" t="str">
        <f>_xlfn.IFNA(HLOOKUP(TEXT(C647,"#"),Table_Conduit[#All],2,FALSE),"")</f>
        <v/>
      </c>
      <c r="F647" s="63" t="str">
        <f t="shared" si="281"/>
        <v/>
      </c>
      <c r="G647" s="61"/>
      <c r="H647" s="180" t="str">
        <f>_xlfn.IFNA(IF(HLOOKUP(TEXT(C647,"#"),Table_BoxMaterial[#All],2,FALSE)=0,"",HLOOKUP(TEXT(C647,"#"),Table_BoxMaterial[#All],2,FALSE)),"")</f>
        <v/>
      </c>
      <c r="I647" s="183" t="str">
        <f>_xlfn.IFNA(HLOOKUP(TEXT(C647,"#"),Table_MountingKits[#All],2,FALSE),"")</f>
        <v/>
      </c>
      <c r="J647" s="183" t="str">
        <f>_xlfn.IFNA(HLOOKUP(H647,Table_BoxColors[#All],2,FALSE),"")</f>
        <v/>
      </c>
      <c r="K647" s="61" t="str">
        <f t="shared" si="282"/>
        <v/>
      </c>
      <c r="L647" s="64" t="str">
        <f t="shared" si="283"/>
        <v/>
      </c>
      <c r="M647" s="185" t="str">
        <f>_xlfn.IFNA("E-"&amp;VLOOKUP(C647,Table_PN_DeviceType[],2,TRUE),"")&amp;IF(D647&lt;&gt;"",IF(D647&gt;99,D647,IF(D647&gt;9,"0"&amp;D647,"00"&amp;D647))&amp;VLOOKUP(E647,Table_PN_ConduitSize[],2,FALSE)&amp;VLOOKUP(F647,Table_PN_ConduitColor[],2,FALSE)&amp;IF(G647&lt;10,"0"&amp;G647,G647)&amp;VLOOKUP(H647,Table_PN_BoxMaterial[],2,FALSE)&amp;IF(I647&lt;&gt;"",VLOOKUP(I647,Table_PN_MountingKit[],2,FALSE)&amp;IF(OR(J647="Yes"),VLOOKUP(F647,Table_PN_BoxColor[],2,FALSE),"")&amp;VLOOKUP(K647,Table_PN_CircuitBreaker[],2,FALSE),""),"")</f>
        <v/>
      </c>
      <c r="N647" s="65"/>
      <c r="O647" s="65"/>
      <c r="P647" s="65"/>
      <c r="Q647" s="65"/>
      <c r="R647" s="65"/>
      <c r="S647" s="170" t="str">
        <f>IFERROR(VLOOKUP(C647,Table_DevicePN[],2,FALSE),"")</f>
        <v/>
      </c>
      <c r="T647" s="66" t="str">
        <f t="shared" si="284"/>
        <v/>
      </c>
      <c r="U647" s="80"/>
      <c r="V647" s="81" t="str">
        <f t="shared" si="285"/>
        <v/>
      </c>
      <c r="W647" s="65" t="str">
        <f t="shared" si="286"/>
        <v/>
      </c>
      <c r="X647" s="65" t="str">
        <f t="shared" si="287"/>
        <v/>
      </c>
      <c r="Y647" s="82" t="str">
        <f t="shared" si="288"/>
        <v/>
      </c>
      <c r="Z647" s="83" t="str">
        <f t="shared" si="289"/>
        <v/>
      </c>
      <c r="AA647" s="65" t="str">
        <f t="shared" si="290"/>
        <v/>
      </c>
      <c r="AB647" s="65" t="str">
        <f t="shared" si="291"/>
        <v/>
      </c>
      <c r="AC647" s="65" t="str">
        <f t="shared" si="292"/>
        <v/>
      </c>
      <c r="AD647" s="84" t="str">
        <f t="shared" si="293"/>
        <v/>
      </c>
      <c r="AE647" s="85" t="str">
        <f t="shared" si="294"/>
        <v/>
      </c>
      <c r="AF647" s="85" t="str">
        <f t="shared" si="295"/>
        <v/>
      </c>
      <c r="AG647" s="86" t="str">
        <f t="shared" si="296"/>
        <v/>
      </c>
      <c r="AH647" s="87" t="str">
        <f t="shared" si="297"/>
        <v/>
      </c>
      <c r="AI647" s="84" t="str">
        <f t="shared" si="298"/>
        <v/>
      </c>
      <c r="AJ647" s="84" t="str">
        <f t="shared" si="299"/>
        <v/>
      </c>
      <c r="AK647" s="88" t="str">
        <f t="shared" si="300"/>
        <v/>
      </c>
      <c r="AL647" s="65" t="str">
        <f t="shared" si="301"/>
        <v/>
      </c>
      <c r="AM647" s="84" t="str">
        <f t="shared" si="302"/>
        <v/>
      </c>
      <c r="AN647" s="85" t="str">
        <f t="shared" si="303"/>
        <v/>
      </c>
      <c r="AO647" s="85" t="str">
        <f t="shared" si="304"/>
        <v/>
      </c>
      <c r="AP647" s="86" t="str">
        <f t="shared" si="305"/>
        <v/>
      </c>
    </row>
    <row r="648" spans="1:42" s="76" customFormat="1" x14ac:dyDescent="0.25">
      <c r="A648" s="78">
        <f t="shared" ref="A648:A711" si="306">ROW()-6</f>
        <v>642</v>
      </c>
      <c r="B648" s="79"/>
      <c r="C648" s="79"/>
      <c r="D648" s="61"/>
      <c r="E648" s="180" t="str">
        <f>_xlfn.IFNA(HLOOKUP(TEXT(C648,"#"),Table_Conduit[#All],2,FALSE),"")</f>
        <v/>
      </c>
      <c r="F648" s="63" t="str">
        <f t="shared" si="281"/>
        <v/>
      </c>
      <c r="G648" s="61"/>
      <c r="H648" s="180" t="str">
        <f>_xlfn.IFNA(IF(HLOOKUP(TEXT(C648,"#"),Table_BoxMaterial[#All],2,FALSE)=0,"",HLOOKUP(TEXT(C648,"#"),Table_BoxMaterial[#All],2,FALSE)),"")</f>
        <v/>
      </c>
      <c r="I648" s="183" t="str">
        <f>_xlfn.IFNA(HLOOKUP(TEXT(C648,"#"),Table_MountingKits[#All],2,FALSE),"")</f>
        <v/>
      </c>
      <c r="J648" s="183" t="str">
        <f>_xlfn.IFNA(HLOOKUP(H648,Table_BoxColors[#All],2,FALSE),"")</f>
        <v/>
      </c>
      <c r="K648" s="61" t="str">
        <f t="shared" si="282"/>
        <v/>
      </c>
      <c r="L648" s="64" t="str">
        <f t="shared" si="283"/>
        <v/>
      </c>
      <c r="M648" s="185" t="str">
        <f>_xlfn.IFNA("E-"&amp;VLOOKUP(C648,Table_PN_DeviceType[],2,TRUE),"")&amp;IF(D648&lt;&gt;"",IF(D648&gt;99,D648,IF(D648&gt;9,"0"&amp;D648,"00"&amp;D648))&amp;VLOOKUP(E648,Table_PN_ConduitSize[],2,FALSE)&amp;VLOOKUP(F648,Table_PN_ConduitColor[],2,FALSE)&amp;IF(G648&lt;10,"0"&amp;G648,G648)&amp;VLOOKUP(H648,Table_PN_BoxMaterial[],2,FALSE)&amp;IF(I648&lt;&gt;"",VLOOKUP(I648,Table_PN_MountingKit[],2,FALSE)&amp;IF(OR(J648="Yes"),VLOOKUP(F648,Table_PN_BoxColor[],2,FALSE),"")&amp;VLOOKUP(K648,Table_PN_CircuitBreaker[],2,FALSE),""),"")</f>
        <v/>
      </c>
      <c r="N648" s="65"/>
      <c r="O648" s="65"/>
      <c r="P648" s="65"/>
      <c r="Q648" s="65"/>
      <c r="R648" s="65"/>
      <c r="S648" s="170" t="str">
        <f>IFERROR(VLOOKUP(C648,Table_DevicePN[],2,FALSE),"")</f>
        <v/>
      </c>
      <c r="T648" s="66" t="str">
        <f t="shared" si="284"/>
        <v/>
      </c>
      <c r="U648" s="80"/>
      <c r="V648" s="81" t="str">
        <f t="shared" si="285"/>
        <v/>
      </c>
      <c r="W648" s="65" t="str">
        <f t="shared" si="286"/>
        <v/>
      </c>
      <c r="X648" s="65" t="str">
        <f t="shared" si="287"/>
        <v/>
      </c>
      <c r="Y648" s="82" t="str">
        <f t="shared" si="288"/>
        <v/>
      </c>
      <c r="Z648" s="83" t="str">
        <f t="shared" si="289"/>
        <v/>
      </c>
      <c r="AA648" s="65" t="str">
        <f t="shared" si="290"/>
        <v/>
      </c>
      <c r="AB648" s="65" t="str">
        <f t="shared" si="291"/>
        <v/>
      </c>
      <c r="AC648" s="65" t="str">
        <f t="shared" si="292"/>
        <v/>
      </c>
      <c r="AD648" s="84" t="str">
        <f t="shared" si="293"/>
        <v/>
      </c>
      <c r="AE648" s="85" t="str">
        <f t="shared" si="294"/>
        <v/>
      </c>
      <c r="AF648" s="85" t="str">
        <f t="shared" si="295"/>
        <v/>
      </c>
      <c r="AG648" s="86" t="str">
        <f t="shared" si="296"/>
        <v/>
      </c>
      <c r="AH648" s="87" t="str">
        <f t="shared" si="297"/>
        <v/>
      </c>
      <c r="AI648" s="84" t="str">
        <f t="shared" si="298"/>
        <v/>
      </c>
      <c r="AJ648" s="84" t="str">
        <f t="shared" si="299"/>
        <v/>
      </c>
      <c r="AK648" s="88" t="str">
        <f t="shared" si="300"/>
        <v/>
      </c>
      <c r="AL648" s="65" t="str">
        <f t="shared" si="301"/>
        <v/>
      </c>
      <c r="AM648" s="84" t="str">
        <f t="shared" si="302"/>
        <v/>
      </c>
      <c r="AN648" s="85" t="str">
        <f t="shared" si="303"/>
        <v/>
      </c>
      <c r="AO648" s="85" t="str">
        <f t="shared" si="304"/>
        <v/>
      </c>
      <c r="AP648" s="86" t="str">
        <f t="shared" si="305"/>
        <v/>
      </c>
    </row>
    <row r="649" spans="1:42" s="76" customFormat="1" x14ac:dyDescent="0.25">
      <c r="A649" s="78">
        <f t="shared" si="306"/>
        <v>643</v>
      </c>
      <c r="B649" s="79"/>
      <c r="C649" s="79"/>
      <c r="D649" s="61"/>
      <c r="E649" s="180" t="str">
        <f>_xlfn.IFNA(HLOOKUP(TEXT(C649,"#"),Table_Conduit[#All],2,FALSE),"")</f>
        <v/>
      </c>
      <c r="F649" s="63" t="str">
        <f t="shared" si="281"/>
        <v/>
      </c>
      <c r="G649" s="61"/>
      <c r="H649" s="180" t="str">
        <f>_xlfn.IFNA(IF(HLOOKUP(TEXT(C649,"#"),Table_BoxMaterial[#All],2,FALSE)=0,"",HLOOKUP(TEXT(C649,"#"),Table_BoxMaterial[#All],2,FALSE)),"")</f>
        <v/>
      </c>
      <c r="I649" s="183" t="str">
        <f>_xlfn.IFNA(HLOOKUP(TEXT(C649,"#"),Table_MountingKits[#All],2,FALSE),"")</f>
        <v/>
      </c>
      <c r="J649" s="183" t="str">
        <f>_xlfn.IFNA(HLOOKUP(H649,Table_BoxColors[#All],2,FALSE),"")</f>
        <v/>
      </c>
      <c r="K649" s="61" t="str">
        <f t="shared" si="282"/>
        <v/>
      </c>
      <c r="L649" s="64" t="str">
        <f t="shared" si="283"/>
        <v/>
      </c>
      <c r="M649" s="185" t="str">
        <f>_xlfn.IFNA("E-"&amp;VLOOKUP(C649,Table_PN_DeviceType[],2,TRUE),"")&amp;IF(D649&lt;&gt;"",IF(D649&gt;99,D649,IF(D649&gt;9,"0"&amp;D649,"00"&amp;D649))&amp;VLOOKUP(E649,Table_PN_ConduitSize[],2,FALSE)&amp;VLOOKUP(F649,Table_PN_ConduitColor[],2,FALSE)&amp;IF(G649&lt;10,"0"&amp;G649,G649)&amp;VLOOKUP(H649,Table_PN_BoxMaterial[],2,FALSE)&amp;IF(I649&lt;&gt;"",VLOOKUP(I649,Table_PN_MountingKit[],2,FALSE)&amp;IF(OR(J649="Yes"),VLOOKUP(F649,Table_PN_BoxColor[],2,FALSE),"")&amp;VLOOKUP(K649,Table_PN_CircuitBreaker[],2,FALSE),""),"")</f>
        <v/>
      </c>
      <c r="N649" s="65"/>
      <c r="O649" s="65"/>
      <c r="P649" s="65"/>
      <c r="Q649" s="65"/>
      <c r="R649" s="65"/>
      <c r="S649" s="170" t="str">
        <f>IFERROR(VLOOKUP(C649,Table_DevicePN[],2,FALSE),"")</f>
        <v/>
      </c>
      <c r="T649" s="66" t="str">
        <f t="shared" si="284"/>
        <v/>
      </c>
      <c r="U649" s="80"/>
      <c r="V649" s="81" t="str">
        <f t="shared" si="285"/>
        <v/>
      </c>
      <c r="W649" s="65" t="str">
        <f t="shared" si="286"/>
        <v/>
      </c>
      <c r="X649" s="65" t="str">
        <f t="shared" si="287"/>
        <v/>
      </c>
      <c r="Y649" s="82" t="str">
        <f t="shared" si="288"/>
        <v/>
      </c>
      <c r="Z649" s="83" t="str">
        <f t="shared" si="289"/>
        <v/>
      </c>
      <c r="AA649" s="65" t="str">
        <f t="shared" si="290"/>
        <v/>
      </c>
      <c r="AB649" s="65" t="str">
        <f t="shared" si="291"/>
        <v/>
      </c>
      <c r="AC649" s="65" t="str">
        <f t="shared" si="292"/>
        <v/>
      </c>
      <c r="AD649" s="84" t="str">
        <f t="shared" si="293"/>
        <v/>
      </c>
      <c r="AE649" s="85" t="str">
        <f t="shared" si="294"/>
        <v/>
      </c>
      <c r="AF649" s="85" t="str">
        <f t="shared" si="295"/>
        <v/>
      </c>
      <c r="AG649" s="86" t="str">
        <f t="shared" si="296"/>
        <v/>
      </c>
      <c r="AH649" s="87" t="str">
        <f t="shared" si="297"/>
        <v/>
      </c>
      <c r="AI649" s="84" t="str">
        <f t="shared" si="298"/>
        <v/>
      </c>
      <c r="AJ649" s="84" t="str">
        <f t="shared" si="299"/>
        <v/>
      </c>
      <c r="AK649" s="88" t="str">
        <f t="shared" si="300"/>
        <v/>
      </c>
      <c r="AL649" s="65" t="str">
        <f t="shared" si="301"/>
        <v/>
      </c>
      <c r="AM649" s="84" t="str">
        <f t="shared" si="302"/>
        <v/>
      </c>
      <c r="AN649" s="85" t="str">
        <f t="shared" si="303"/>
        <v/>
      </c>
      <c r="AO649" s="85" t="str">
        <f t="shared" si="304"/>
        <v/>
      </c>
      <c r="AP649" s="86" t="str">
        <f t="shared" si="305"/>
        <v/>
      </c>
    </row>
    <row r="650" spans="1:42" s="76" customFormat="1" x14ac:dyDescent="0.25">
      <c r="A650" s="78">
        <f t="shared" si="306"/>
        <v>644</v>
      </c>
      <c r="B650" s="79"/>
      <c r="C650" s="79"/>
      <c r="D650" s="61"/>
      <c r="E650" s="180" t="str">
        <f>_xlfn.IFNA(HLOOKUP(TEXT(C650,"#"),Table_Conduit[#All],2,FALSE),"")</f>
        <v/>
      </c>
      <c r="F650" s="63" t="str">
        <f t="shared" si="281"/>
        <v/>
      </c>
      <c r="G650" s="61"/>
      <c r="H650" s="180" t="str">
        <f>_xlfn.IFNA(IF(HLOOKUP(TEXT(C650,"#"),Table_BoxMaterial[#All],2,FALSE)=0,"",HLOOKUP(TEXT(C650,"#"),Table_BoxMaterial[#All],2,FALSE)),"")</f>
        <v/>
      </c>
      <c r="I650" s="183" t="str">
        <f>_xlfn.IFNA(HLOOKUP(TEXT(C650,"#"),Table_MountingKits[#All],2,FALSE),"")</f>
        <v/>
      </c>
      <c r="J650" s="183" t="str">
        <f>_xlfn.IFNA(HLOOKUP(H650,Table_BoxColors[#All],2,FALSE),"")</f>
        <v/>
      </c>
      <c r="K650" s="61" t="str">
        <f t="shared" si="282"/>
        <v/>
      </c>
      <c r="L650" s="64" t="str">
        <f t="shared" si="283"/>
        <v/>
      </c>
      <c r="M650" s="185" t="str">
        <f>_xlfn.IFNA("E-"&amp;VLOOKUP(C650,Table_PN_DeviceType[],2,TRUE),"")&amp;IF(D650&lt;&gt;"",IF(D650&gt;99,D650,IF(D650&gt;9,"0"&amp;D650,"00"&amp;D650))&amp;VLOOKUP(E650,Table_PN_ConduitSize[],2,FALSE)&amp;VLOOKUP(F650,Table_PN_ConduitColor[],2,FALSE)&amp;IF(G650&lt;10,"0"&amp;G650,G650)&amp;VLOOKUP(H650,Table_PN_BoxMaterial[],2,FALSE)&amp;IF(I650&lt;&gt;"",VLOOKUP(I650,Table_PN_MountingKit[],2,FALSE)&amp;IF(OR(J650="Yes"),VLOOKUP(F650,Table_PN_BoxColor[],2,FALSE),"")&amp;VLOOKUP(K650,Table_PN_CircuitBreaker[],2,FALSE),""),"")</f>
        <v/>
      </c>
      <c r="N650" s="65"/>
      <c r="O650" s="65"/>
      <c r="P650" s="65"/>
      <c r="Q650" s="65"/>
      <c r="R650" s="65"/>
      <c r="S650" s="170" t="str">
        <f>IFERROR(VLOOKUP(C650,Table_DevicePN[],2,FALSE),"")</f>
        <v/>
      </c>
      <c r="T650" s="66" t="str">
        <f t="shared" si="284"/>
        <v/>
      </c>
      <c r="U650" s="80"/>
      <c r="V650" s="81" t="str">
        <f t="shared" si="285"/>
        <v/>
      </c>
      <c r="W650" s="65" t="str">
        <f t="shared" si="286"/>
        <v/>
      </c>
      <c r="X650" s="65" t="str">
        <f t="shared" si="287"/>
        <v/>
      </c>
      <c r="Y650" s="82" t="str">
        <f t="shared" si="288"/>
        <v/>
      </c>
      <c r="Z650" s="83" t="str">
        <f t="shared" si="289"/>
        <v/>
      </c>
      <c r="AA650" s="65" t="str">
        <f t="shared" si="290"/>
        <v/>
      </c>
      <c r="AB650" s="65" t="str">
        <f t="shared" si="291"/>
        <v/>
      </c>
      <c r="AC650" s="65" t="str">
        <f t="shared" si="292"/>
        <v/>
      </c>
      <c r="AD650" s="84" t="str">
        <f t="shared" si="293"/>
        <v/>
      </c>
      <c r="AE650" s="85" t="str">
        <f t="shared" si="294"/>
        <v/>
      </c>
      <c r="AF650" s="85" t="str">
        <f t="shared" si="295"/>
        <v/>
      </c>
      <c r="AG650" s="86" t="str">
        <f t="shared" si="296"/>
        <v/>
      </c>
      <c r="AH650" s="87" t="str">
        <f t="shared" si="297"/>
        <v/>
      </c>
      <c r="AI650" s="84" t="str">
        <f t="shared" si="298"/>
        <v/>
      </c>
      <c r="AJ650" s="84" t="str">
        <f t="shared" si="299"/>
        <v/>
      </c>
      <c r="AK650" s="88" t="str">
        <f t="shared" si="300"/>
        <v/>
      </c>
      <c r="AL650" s="65" t="str">
        <f t="shared" si="301"/>
        <v/>
      </c>
      <c r="AM650" s="84" t="str">
        <f t="shared" si="302"/>
        <v/>
      </c>
      <c r="AN650" s="85" t="str">
        <f t="shared" si="303"/>
        <v/>
      </c>
      <c r="AO650" s="85" t="str">
        <f t="shared" si="304"/>
        <v/>
      </c>
      <c r="AP650" s="86" t="str">
        <f t="shared" si="305"/>
        <v/>
      </c>
    </row>
    <row r="651" spans="1:42" s="76" customFormat="1" x14ac:dyDescent="0.25">
      <c r="A651" s="78">
        <f t="shared" si="306"/>
        <v>645</v>
      </c>
      <c r="B651" s="79"/>
      <c r="C651" s="79"/>
      <c r="D651" s="61"/>
      <c r="E651" s="180" t="str">
        <f>_xlfn.IFNA(HLOOKUP(TEXT(C651,"#"),Table_Conduit[#All],2,FALSE),"")</f>
        <v/>
      </c>
      <c r="F651" s="63" t="str">
        <f t="shared" ref="F651:F714" si="307">IF(C651&lt;&gt;"","BLACK","")</f>
        <v/>
      </c>
      <c r="G651" s="61"/>
      <c r="H651" s="180" t="str">
        <f>_xlfn.IFNA(IF(HLOOKUP(TEXT(C651,"#"),Table_BoxMaterial[#All],2,FALSE)=0,"",HLOOKUP(TEXT(C651,"#"),Table_BoxMaterial[#All],2,FALSE)),"")</f>
        <v/>
      </c>
      <c r="I651" s="183" t="str">
        <f>_xlfn.IFNA(HLOOKUP(TEXT(C651,"#"),Table_MountingKits[#All],2,FALSE),"")</f>
        <v/>
      </c>
      <c r="J651" s="183" t="str">
        <f>_xlfn.IFNA(HLOOKUP(H651,Table_BoxColors[#All],2,FALSE),"")</f>
        <v/>
      </c>
      <c r="K651" s="61" t="str">
        <f t="shared" ref="K651:K714" si="308">IF(C651&lt;&gt;"","No","")</f>
        <v/>
      </c>
      <c r="L651" s="64" t="str">
        <f t="shared" ref="L651:L714" si="309">IF(C651&lt;&gt;"",1,"")</f>
        <v/>
      </c>
      <c r="M651" s="185" t="str">
        <f>_xlfn.IFNA("E-"&amp;VLOOKUP(C651,Table_PN_DeviceType[],2,TRUE),"")&amp;IF(D651&lt;&gt;"",IF(D651&gt;99,D651,IF(D651&gt;9,"0"&amp;D651,"00"&amp;D651))&amp;VLOOKUP(E651,Table_PN_ConduitSize[],2,FALSE)&amp;VLOOKUP(F651,Table_PN_ConduitColor[],2,FALSE)&amp;IF(G651&lt;10,"0"&amp;G651,G651)&amp;VLOOKUP(H651,Table_PN_BoxMaterial[],2,FALSE)&amp;IF(I651&lt;&gt;"",VLOOKUP(I651,Table_PN_MountingKit[],2,FALSE)&amp;IF(OR(J651="Yes"),VLOOKUP(F651,Table_PN_BoxColor[],2,FALSE),"")&amp;VLOOKUP(K651,Table_PN_CircuitBreaker[],2,FALSE),""),"")</f>
        <v/>
      </c>
      <c r="N651" s="65"/>
      <c r="O651" s="65"/>
      <c r="P651" s="65"/>
      <c r="Q651" s="65"/>
      <c r="R651" s="65"/>
      <c r="S651" s="170" t="str">
        <f>IFERROR(VLOOKUP(C651,Table_DevicePN[],2,FALSE),"")</f>
        <v/>
      </c>
      <c r="T651" s="66" t="str">
        <f t="shared" ref="T651:T714" si="310">IF(LEN(D651)&gt;0,D651,"")</f>
        <v/>
      </c>
      <c r="U651" s="80"/>
      <c r="V651" s="81" t="str">
        <f t="shared" ref="V651:V714" si="311">IFERROR(VLOOKUP(C651,TechnicalDataLookup,2,FALSE),"")</f>
        <v/>
      </c>
      <c r="W651" s="65" t="str">
        <f t="shared" ref="W651:W714" si="312">IFERROR(VLOOKUP(C651,TechnicalDataLookup,3,FALSE),"")</f>
        <v/>
      </c>
      <c r="X651" s="65" t="str">
        <f t="shared" ref="X651:X714" si="313">IFERROR(VLOOKUP(C651,TechnicalDataLookup,4,FALSE),"")</f>
        <v/>
      </c>
      <c r="Y651" s="82" t="str">
        <f t="shared" ref="Y651:Y714" si="314">IFERROR(VLOOKUP(C651,TechnicalDataLookup,5,FALSE),"")</f>
        <v/>
      </c>
      <c r="Z651" s="83" t="str">
        <f t="shared" ref="Z651:Z714" si="315">IFERROR(VLOOKUP(C651,TechnicalDataLookup,6,FALSE),"")</f>
        <v/>
      </c>
      <c r="AA651" s="65" t="str">
        <f t="shared" ref="AA651:AA714" si="316">IFERROR(VLOOKUP(C651,TechnicalDataLookup,7,FALSE),"")</f>
        <v/>
      </c>
      <c r="AB651" s="65" t="str">
        <f t="shared" ref="AB651:AB714" si="317">IFERROR(VLOOKUP(C651,TechnicalDataLookup,8,FALSE),"")</f>
        <v/>
      </c>
      <c r="AC651" s="65" t="str">
        <f t="shared" ref="AC651:AC714" si="318">IFERROR(VLOOKUP(C651,TechnicalDataLookup,9,FALSE),"")</f>
        <v/>
      </c>
      <c r="AD651" s="84" t="str">
        <f t="shared" ref="AD651:AD714" si="319">IFERROR(VLOOKUP(C651,TechnicalDataLookup,10,FALSE),"")</f>
        <v/>
      </c>
      <c r="AE651" s="85" t="str">
        <f t="shared" ref="AE651:AE714" si="320">IFERROR(VLOOKUP(C651,TechnicalDataLookup,11,FALSE),"")</f>
        <v/>
      </c>
      <c r="AF651" s="85" t="str">
        <f t="shared" ref="AF651:AF714" si="321">IFERROR(VLOOKUP(C651,TechnicalDataLookup,12,FALSE),"")</f>
        <v/>
      </c>
      <c r="AG651" s="86" t="str">
        <f t="shared" ref="AG651:AG714" si="322">IFERROR(VLOOKUP(C651,TechnicalDataLookup,13,FALSE),"")</f>
        <v/>
      </c>
      <c r="AH651" s="87" t="str">
        <f t="shared" ref="AH651:AH714" si="323">IFERROR(VLOOKUP(C651,TechnicalDataLookup,14,FALSE),"")</f>
        <v/>
      </c>
      <c r="AI651" s="84" t="str">
        <f t="shared" ref="AI651:AI714" si="324">IFERROR(VLOOKUP(C651,TechnicalDataLookup,15,FALSE),"")</f>
        <v/>
      </c>
      <c r="AJ651" s="84" t="str">
        <f t="shared" ref="AJ651:AJ714" si="325">IFERROR(VLOOKUP(C651,TechnicalDataLookup,16,FALSE),"")</f>
        <v/>
      </c>
      <c r="AK651" s="88" t="str">
        <f t="shared" ref="AK651:AK714" si="326">IFERROR(VLOOKUP(C651,TechnicalDataLookup,17,FALSE),"")</f>
        <v/>
      </c>
      <c r="AL651" s="65" t="str">
        <f t="shared" ref="AL651:AL714" si="327">IFERROR(VLOOKUP(K651,TechnicalDataLookup,9,FALSE),"")</f>
        <v/>
      </c>
      <c r="AM651" s="84" t="str">
        <f t="shared" ref="AM651:AM714" si="328">IFERROR(VLOOKUP(K651,TechnicalDataLookup,10,FALSE),"")</f>
        <v/>
      </c>
      <c r="AN651" s="85" t="str">
        <f t="shared" ref="AN651:AN714" si="329">IFERROR(VLOOKUP(K651,TechnicalDataLookup,11,FALSE),"")</f>
        <v/>
      </c>
      <c r="AO651" s="85" t="str">
        <f t="shared" ref="AO651:AO714" si="330">IFERROR(VLOOKUP(K651,TechnicalDataLookup,12,FALSE),"")</f>
        <v/>
      </c>
      <c r="AP651" s="86" t="str">
        <f t="shared" ref="AP651:AP714" si="331">IFERROR(VLOOKUP(K651,TechnicalDataLookup,13,FALSE),"")</f>
        <v/>
      </c>
    </row>
    <row r="652" spans="1:42" s="76" customFormat="1" x14ac:dyDescent="0.25">
      <c r="A652" s="78">
        <f t="shared" si="306"/>
        <v>646</v>
      </c>
      <c r="B652" s="79"/>
      <c r="C652" s="79"/>
      <c r="D652" s="61"/>
      <c r="E652" s="180" t="str">
        <f>_xlfn.IFNA(HLOOKUP(TEXT(C652,"#"),Table_Conduit[#All],2,FALSE),"")</f>
        <v/>
      </c>
      <c r="F652" s="63" t="str">
        <f t="shared" si="307"/>
        <v/>
      </c>
      <c r="G652" s="61"/>
      <c r="H652" s="180" t="str">
        <f>_xlfn.IFNA(IF(HLOOKUP(TEXT(C652,"#"),Table_BoxMaterial[#All],2,FALSE)=0,"",HLOOKUP(TEXT(C652,"#"),Table_BoxMaterial[#All],2,FALSE)),"")</f>
        <v/>
      </c>
      <c r="I652" s="183" t="str">
        <f>_xlfn.IFNA(HLOOKUP(TEXT(C652,"#"),Table_MountingKits[#All],2,FALSE),"")</f>
        <v/>
      </c>
      <c r="J652" s="183" t="str">
        <f>_xlfn.IFNA(HLOOKUP(H652,Table_BoxColors[#All],2,FALSE),"")</f>
        <v/>
      </c>
      <c r="K652" s="61" t="str">
        <f t="shared" si="308"/>
        <v/>
      </c>
      <c r="L652" s="64" t="str">
        <f t="shared" si="309"/>
        <v/>
      </c>
      <c r="M652" s="185" t="str">
        <f>_xlfn.IFNA("E-"&amp;VLOOKUP(C652,Table_PN_DeviceType[],2,TRUE),"")&amp;IF(D652&lt;&gt;"",IF(D652&gt;99,D652,IF(D652&gt;9,"0"&amp;D652,"00"&amp;D652))&amp;VLOOKUP(E652,Table_PN_ConduitSize[],2,FALSE)&amp;VLOOKUP(F652,Table_PN_ConduitColor[],2,FALSE)&amp;IF(G652&lt;10,"0"&amp;G652,G652)&amp;VLOOKUP(H652,Table_PN_BoxMaterial[],2,FALSE)&amp;IF(I652&lt;&gt;"",VLOOKUP(I652,Table_PN_MountingKit[],2,FALSE)&amp;IF(OR(J652="Yes"),VLOOKUP(F652,Table_PN_BoxColor[],2,FALSE),"")&amp;VLOOKUP(K652,Table_PN_CircuitBreaker[],2,FALSE),""),"")</f>
        <v/>
      </c>
      <c r="N652" s="65"/>
      <c r="O652" s="65"/>
      <c r="P652" s="65"/>
      <c r="Q652" s="65"/>
      <c r="R652" s="65"/>
      <c r="S652" s="170" t="str">
        <f>IFERROR(VLOOKUP(C652,Table_DevicePN[],2,FALSE),"")</f>
        <v/>
      </c>
      <c r="T652" s="66" t="str">
        <f t="shared" si="310"/>
        <v/>
      </c>
      <c r="U652" s="80"/>
      <c r="V652" s="81" t="str">
        <f t="shared" si="311"/>
        <v/>
      </c>
      <c r="W652" s="65" t="str">
        <f t="shared" si="312"/>
        <v/>
      </c>
      <c r="X652" s="65" t="str">
        <f t="shared" si="313"/>
        <v/>
      </c>
      <c r="Y652" s="82" t="str">
        <f t="shared" si="314"/>
        <v/>
      </c>
      <c r="Z652" s="83" t="str">
        <f t="shared" si="315"/>
        <v/>
      </c>
      <c r="AA652" s="65" t="str">
        <f t="shared" si="316"/>
        <v/>
      </c>
      <c r="AB652" s="65" t="str">
        <f t="shared" si="317"/>
        <v/>
      </c>
      <c r="AC652" s="65" t="str">
        <f t="shared" si="318"/>
        <v/>
      </c>
      <c r="AD652" s="84" t="str">
        <f t="shared" si="319"/>
        <v/>
      </c>
      <c r="AE652" s="85" t="str">
        <f t="shared" si="320"/>
        <v/>
      </c>
      <c r="AF652" s="85" t="str">
        <f t="shared" si="321"/>
        <v/>
      </c>
      <c r="AG652" s="86" t="str">
        <f t="shared" si="322"/>
        <v/>
      </c>
      <c r="AH652" s="87" t="str">
        <f t="shared" si="323"/>
        <v/>
      </c>
      <c r="AI652" s="84" t="str">
        <f t="shared" si="324"/>
        <v/>
      </c>
      <c r="AJ652" s="84" t="str">
        <f t="shared" si="325"/>
        <v/>
      </c>
      <c r="AK652" s="88" t="str">
        <f t="shared" si="326"/>
        <v/>
      </c>
      <c r="AL652" s="65" t="str">
        <f t="shared" si="327"/>
        <v/>
      </c>
      <c r="AM652" s="84" t="str">
        <f t="shared" si="328"/>
        <v/>
      </c>
      <c r="AN652" s="85" t="str">
        <f t="shared" si="329"/>
        <v/>
      </c>
      <c r="AO652" s="85" t="str">
        <f t="shared" si="330"/>
        <v/>
      </c>
      <c r="AP652" s="86" t="str">
        <f t="shared" si="331"/>
        <v/>
      </c>
    </row>
    <row r="653" spans="1:42" s="76" customFormat="1" x14ac:dyDescent="0.25">
      <c r="A653" s="78">
        <f t="shared" si="306"/>
        <v>647</v>
      </c>
      <c r="B653" s="79"/>
      <c r="C653" s="79"/>
      <c r="D653" s="61"/>
      <c r="E653" s="180" t="str">
        <f>_xlfn.IFNA(HLOOKUP(TEXT(C653,"#"),Table_Conduit[#All],2,FALSE),"")</f>
        <v/>
      </c>
      <c r="F653" s="63" t="str">
        <f t="shared" si="307"/>
        <v/>
      </c>
      <c r="G653" s="61"/>
      <c r="H653" s="180" t="str">
        <f>_xlfn.IFNA(IF(HLOOKUP(TEXT(C653,"#"),Table_BoxMaterial[#All],2,FALSE)=0,"",HLOOKUP(TEXT(C653,"#"),Table_BoxMaterial[#All],2,FALSE)),"")</f>
        <v/>
      </c>
      <c r="I653" s="183" t="str">
        <f>_xlfn.IFNA(HLOOKUP(TEXT(C653,"#"),Table_MountingKits[#All],2,FALSE),"")</f>
        <v/>
      </c>
      <c r="J653" s="183" t="str">
        <f>_xlfn.IFNA(HLOOKUP(H653,Table_BoxColors[#All],2,FALSE),"")</f>
        <v/>
      </c>
      <c r="K653" s="61" t="str">
        <f t="shared" si="308"/>
        <v/>
      </c>
      <c r="L653" s="64" t="str">
        <f t="shared" si="309"/>
        <v/>
      </c>
      <c r="M653" s="185" t="str">
        <f>_xlfn.IFNA("E-"&amp;VLOOKUP(C653,Table_PN_DeviceType[],2,TRUE),"")&amp;IF(D653&lt;&gt;"",IF(D653&gt;99,D653,IF(D653&gt;9,"0"&amp;D653,"00"&amp;D653))&amp;VLOOKUP(E653,Table_PN_ConduitSize[],2,FALSE)&amp;VLOOKUP(F653,Table_PN_ConduitColor[],2,FALSE)&amp;IF(G653&lt;10,"0"&amp;G653,G653)&amp;VLOOKUP(H653,Table_PN_BoxMaterial[],2,FALSE)&amp;IF(I653&lt;&gt;"",VLOOKUP(I653,Table_PN_MountingKit[],2,FALSE)&amp;IF(OR(J653="Yes"),VLOOKUP(F653,Table_PN_BoxColor[],2,FALSE),"")&amp;VLOOKUP(K653,Table_PN_CircuitBreaker[],2,FALSE),""),"")</f>
        <v/>
      </c>
      <c r="N653" s="65"/>
      <c r="O653" s="65"/>
      <c r="P653" s="65"/>
      <c r="Q653" s="65"/>
      <c r="R653" s="65"/>
      <c r="S653" s="170" t="str">
        <f>IFERROR(VLOOKUP(C653,Table_DevicePN[],2,FALSE),"")</f>
        <v/>
      </c>
      <c r="T653" s="66" t="str">
        <f t="shared" si="310"/>
        <v/>
      </c>
      <c r="U653" s="80"/>
      <c r="V653" s="81" t="str">
        <f t="shared" si="311"/>
        <v/>
      </c>
      <c r="W653" s="65" t="str">
        <f t="shared" si="312"/>
        <v/>
      </c>
      <c r="X653" s="65" t="str">
        <f t="shared" si="313"/>
        <v/>
      </c>
      <c r="Y653" s="82" t="str">
        <f t="shared" si="314"/>
        <v/>
      </c>
      <c r="Z653" s="83" t="str">
        <f t="shared" si="315"/>
        <v/>
      </c>
      <c r="AA653" s="65" t="str">
        <f t="shared" si="316"/>
        <v/>
      </c>
      <c r="AB653" s="65" t="str">
        <f t="shared" si="317"/>
        <v/>
      </c>
      <c r="AC653" s="65" t="str">
        <f t="shared" si="318"/>
        <v/>
      </c>
      <c r="AD653" s="84" t="str">
        <f t="shared" si="319"/>
        <v/>
      </c>
      <c r="AE653" s="85" t="str">
        <f t="shared" si="320"/>
        <v/>
      </c>
      <c r="AF653" s="85" t="str">
        <f t="shared" si="321"/>
        <v/>
      </c>
      <c r="AG653" s="86" t="str">
        <f t="shared" si="322"/>
        <v/>
      </c>
      <c r="AH653" s="87" t="str">
        <f t="shared" si="323"/>
        <v/>
      </c>
      <c r="AI653" s="84" t="str">
        <f t="shared" si="324"/>
        <v/>
      </c>
      <c r="AJ653" s="84" t="str">
        <f t="shared" si="325"/>
        <v/>
      </c>
      <c r="AK653" s="88" t="str">
        <f t="shared" si="326"/>
        <v/>
      </c>
      <c r="AL653" s="65" t="str">
        <f t="shared" si="327"/>
        <v/>
      </c>
      <c r="AM653" s="84" t="str">
        <f t="shared" si="328"/>
        <v/>
      </c>
      <c r="AN653" s="85" t="str">
        <f t="shared" si="329"/>
        <v/>
      </c>
      <c r="AO653" s="85" t="str">
        <f t="shared" si="330"/>
        <v/>
      </c>
      <c r="AP653" s="86" t="str">
        <f t="shared" si="331"/>
        <v/>
      </c>
    </row>
    <row r="654" spans="1:42" s="76" customFormat="1" x14ac:dyDescent="0.25">
      <c r="A654" s="78">
        <f t="shared" si="306"/>
        <v>648</v>
      </c>
      <c r="B654" s="79"/>
      <c r="C654" s="79"/>
      <c r="D654" s="61"/>
      <c r="E654" s="180" t="str">
        <f>_xlfn.IFNA(HLOOKUP(TEXT(C654,"#"),Table_Conduit[#All],2,FALSE),"")</f>
        <v/>
      </c>
      <c r="F654" s="63" t="str">
        <f t="shared" si="307"/>
        <v/>
      </c>
      <c r="G654" s="61"/>
      <c r="H654" s="180" t="str">
        <f>_xlfn.IFNA(IF(HLOOKUP(TEXT(C654,"#"),Table_BoxMaterial[#All],2,FALSE)=0,"",HLOOKUP(TEXT(C654,"#"),Table_BoxMaterial[#All],2,FALSE)),"")</f>
        <v/>
      </c>
      <c r="I654" s="183" t="str">
        <f>_xlfn.IFNA(HLOOKUP(TEXT(C654,"#"),Table_MountingKits[#All],2,FALSE),"")</f>
        <v/>
      </c>
      <c r="J654" s="183" t="str">
        <f>_xlfn.IFNA(HLOOKUP(H654,Table_BoxColors[#All],2,FALSE),"")</f>
        <v/>
      </c>
      <c r="K654" s="61" t="str">
        <f t="shared" si="308"/>
        <v/>
      </c>
      <c r="L654" s="64" t="str">
        <f t="shared" si="309"/>
        <v/>
      </c>
      <c r="M654" s="185" t="str">
        <f>_xlfn.IFNA("E-"&amp;VLOOKUP(C654,Table_PN_DeviceType[],2,TRUE),"")&amp;IF(D654&lt;&gt;"",IF(D654&gt;99,D654,IF(D654&gt;9,"0"&amp;D654,"00"&amp;D654))&amp;VLOOKUP(E654,Table_PN_ConduitSize[],2,FALSE)&amp;VLOOKUP(F654,Table_PN_ConduitColor[],2,FALSE)&amp;IF(G654&lt;10,"0"&amp;G654,G654)&amp;VLOOKUP(H654,Table_PN_BoxMaterial[],2,FALSE)&amp;IF(I654&lt;&gt;"",VLOOKUP(I654,Table_PN_MountingKit[],2,FALSE)&amp;IF(OR(J654="Yes"),VLOOKUP(F654,Table_PN_BoxColor[],2,FALSE),"")&amp;VLOOKUP(K654,Table_PN_CircuitBreaker[],2,FALSE),""),"")</f>
        <v/>
      </c>
      <c r="N654" s="65"/>
      <c r="O654" s="65"/>
      <c r="P654" s="65"/>
      <c r="Q654" s="65"/>
      <c r="R654" s="65"/>
      <c r="S654" s="170" t="str">
        <f>IFERROR(VLOOKUP(C654,Table_DevicePN[],2,FALSE),"")</f>
        <v/>
      </c>
      <c r="T654" s="66" t="str">
        <f t="shared" si="310"/>
        <v/>
      </c>
      <c r="U654" s="80"/>
      <c r="V654" s="81" t="str">
        <f t="shared" si="311"/>
        <v/>
      </c>
      <c r="W654" s="65" t="str">
        <f t="shared" si="312"/>
        <v/>
      </c>
      <c r="X654" s="65" t="str">
        <f t="shared" si="313"/>
        <v/>
      </c>
      <c r="Y654" s="82" t="str">
        <f t="shared" si="314"/>
        <v/>
      </c>
      <c r="Z654" s="83" t="str">
        <f t="shared" si="315"/>
        <v/>
      </c>
      <c r="AA654" s="65" t="str">
        <f t="shared" si="316"/>
        <v/>
      </c>
      <c r="AB654" s="65" t="str">
        <f t="shared" si="317"/>
        <v/>
      </c>
      <c r="AC654" s="65" t="str">
        <f t="shared" si="318"/>
        <v/>
      </c>
      <c r="AD654" s="84" t="str">
        <f t="shared" si="319"/>
        <v/>
      </c>
      <c r="AE654" s="85" t="str">
        <f t="shared" si="320"/>
        <v/>
      </c>
      <c r="AF654" s="85" t="str">
        <f t="shared" si="321"/>
        <v/>
      </c>
      <c r="AG654" s="86" t="str">
        <f t="shared" si="322"/>
        <v/>
      </c>
      <c r="AH654" s="87" t="str">
        <f t="shared" si="323"/>
        <v/>
      </c>
      <c r="AI654" s="84" t="str">
        <f t="shared" si="324"/>
        <v/>
      </c>
      <c r="AJ654" s="84" t="str">
        <f t="shared" si="325"/>
        <v/>
      </c>
      <c r="AK654" s="88" t="str">
        <f t="shared" si="326"/>
        <v/>
      </c>
      <c r="AL654" s="65" t="str">
        <f t="shared" si="327"/>
        <v/>
      </c>
      <c r="AM654" s="84" t="str">
        <f t="shared" si="328"/>
        <v/>
      </c>
      <c r="AN654" s="85" t="str">
        <f t="shared" si="329"/>
        <v/>
      </c>
      <c r="AO654" s="85" t="str">
        <f t="shared" si="330"/>
        <v/>
      </c>
      <c r="AP654" s="86" t="str">
        <f t="shared" si="331"/>
        <v/>
      </c>
    </row>
    <row r="655" spans="1:42" s="76" customFormat="1" x14ac:dyDescent="0.25">
      <c r="A655" s="78">
        <f t="shared" si="306"/>
        <v>649</v>
      </c>
      <c r="B655" s="79"/>
      <c r="C655" s="79"/>
      <c r="D655" s="61"/>
      <c r="E655" s="180" t="str">
        <f>_xlfn.IFNA(HLOOKUP(TEXT(C655,"#"),Table_Conduit[#All],2,FALSE),"")</f>
        <v/>
      </c>
      <c r="F655" s="63" t="str">
        <f t="shared" si="307"/>
        <v/>
      </c>
      <c r="G655" s="61"/>
      <c r="H655" s="180" t="str">
        <f>_xlfn.IFNA(IF(HLOOKUP(TEXT(C655,"#"),Table_BoxMaterial[#All],2,FALSE)=0,"",HLOOKUP(TEXT(C655,"#"),Table_BoxMaterial[#All],2,FALSE)),"")</f>
        <v/>
      </c>
      <c r="I655" s="183" t="str">
        <f>_xlfn.IFNA(HLOOKUP(TEXT(C655,"#"),Table_MountingKits[#All],2,FALSE),"")</f>
        <v/>
      </c>
      <c r="J655" s="183" t="str">
        <f>_xlfn.IFNA(HLOOKUP(H655,Table_BoxColors[#All],2,FALSE),"")</f>
        <v/>
      </c>
      <c r="K655" s="61" t="str">
        <f t="shared" si="308"/>
        <v/>
      </c>
      <c r="L655" s="64" t="str">
        <f t="shared" si="309"/>
        <v/>
      </c>
      <c r="M655" s="185" t="str">
        <f>_xlfn.IFNA("E-"&amp;VLOOKUP(C655,Table_PN_DeviceType[],2,TRUE),"")&amp;IF(D655&lt;&gt;"",IF(D655&gt;99,D655,IF(D655&gt;9,"0"&amp;D655,"00"&amp;D655))&amp;VLOOKUP(E655,Table_PN_ConduitSize[],2,FALSE)&amp;VLOOKUP(F655,Table_PN_ConduitColor[],2,FALSE)&amp;IF(G655&lt;10,"0"&amp;G655,G655)&amp;VLOOKUP(H655,Table_PN_BoxMaterial[],2,FALSE)&amp;IF(I655&lt;&gt;"",VLOOKUP(I655,Table_PN_MountingKit[],2,FALSE)&amp;IF(OR(J655="Yes"),VLOOKUP(F655,Table_PN_BoxColor[],2,FALSE),"")&amp;VLOOKUP(K655,Table_PN_CircuitBreaker[],2,FALSE),""),"")</f>
        <v/>
      </c>
      <c r="N655" s="65"/>
      <c r="O655" s="65"/>
      <c r="P655" s="65"/>
      <c r="Q655" s="65"/>
      <c r="R655" s="65"/>
      <c r="S655" s="170" t="str">
        <f>IFERROR(VLOOKUP(C655,Table_DevicePN[],2,FALSE),"")</f>
        <v/>
      </c>
      <c r="T655" s="66" t="str">
        <f t="shared" si="310"/>
        <v/>
      </c>
      <c r="U655" s="80"/>
      <c r="V655" s="81" t="str">
        <f t="shared" si="311"/>
        <v/>
      </c>
      <c r="W655" s="65" t="str">
        <f t="shared" si="312"/>
        <v/>
      </c>
      <c r="X655" s="65" t="str">
        <f t="shared" si="313"/>
        <v/>
      </c>
      <c r="Y655" s="82" t="str">
        <f t="shared" si="314"/>
        <v/>
      </c>
      <c r="Z655" s="83" t="str">
        <f t="shared" si="315"/>
        <v/>
      </c>
      <c r="AA655" s="65" t="str">
        <f t="shared" si="316"/>
        <v/>
      </c>
      <c r="AB655" s="65" t="str">
        <f t="shared" si="317"/>
        <v/>
      </c>
      <c r="AC655" s="65" t="str">
        <f t="shared" si="318"/>
        <v/>
      </c>
      <c r="AD655" s="84" t="str">
        <f t="shared" si="319"/>
        <v/>
      </c>
      <c r="AE655" s="85" t="str">
        <f t="shared" si="320"/>
        <v/>
      </c>
      <c r="AF655" s="85" t="str">
        <f t="shared" si="321"/>
        <v/>
      </c>
      <c r="AG655" s="86" t="str">
        <f t="shared" si="322"/>
        <v/>
      </c>
      <c r="AH655" s="87" t="str">
        <f t="shared" si="323"/>
        <v/>
      </c>
      <c r="AI655" s="84" t="str">
        <f t="shared" si="324"/>
        <v/>
      </c>
      <c r="AJ655" s="84" t="str">
        <f t="shared" si="325"/>
        <v/>
      </c>
      <c r="AK655" s="88" t="str">
        <f t="shared" si="326"/>
        <v/>
      </c>
      <c r="AL655" s="65" t="str">
        <f t="shared" si="327"/>
        <v/>
      </c>
      <c r="AM655" s="84" t="str">
        <f t="shared" si="328"/>
        <v/>
      </c>
      <c r="AN655" s="85" t="str">
        <f t="shared" si="329"/>
        <v/>
      </c>
      <c r="AO655" s="85" t="str">
        <f t="shared" si="330"/>
        <v/>
      </c>
      <c r="AP655" s="86" t="str">
        <f t="shared" si="331"/>
        <v/>
      </c>
    </row>
    <row r="656" spans="1:42" s="76" customFormat="1" x14ac:dyDescent="0.25">
      <c r="A656" s="78">
        <f t="shared" si="306"/>
        <v>650</v>
      </c>
      <c r="B656" s="79"/>
      <c r="C656" s="79"/>
      <c r="D656" s="61"/>
      <c r="E656" s="180" t="str">
        <f>_xlfn.IFNA(HLOOKUP(TEXT(C656,"#"),Table_Conduit[#All],2,FALSE),"")</f>
        <v/>
      </c>
      <c r="F656" s="63" t="str">
        <f t="shared" si="307"/>
        <v/>
      </c>
      <c r="G656" s="61"/>
      <c r="H656" s="180" t="str">
        <f>_xlfn.IFNA(IF(HLOOKUP(TEXT(C656,"#"),Table_BoxMaterial[#All],2,FALSE)=0,"",HLOOKUP(TEXT(C656,"#"),Table_BoxMaterial[#All],2,FALSE)),"")</f>
        <v/>
      </c>
      <c r="I656" s="183" t="str">
        <f>_xlfn.IFNA(HLOOKUP(TEXT(C656,"#"),Table_MountingKits[#All],2,FALSE),"")</f>
        <v/>
      </c>
      <c r="J656" s="183" t="str">
        <f>_xlfn.IFNA(HLOOKUP(H656,Table_BoxColors[#All],2,FALSE),"")</f>
        <v/>
      </c>
      <c r="K656" s="61" t="str">
        <f t="shared" si="308"/>
        <v/>
      </c>
      <c r="L656" s="64" t="str">
        <f t="shared" si="309"/>
        <v/>
      </c>
      <c r="M656" s="185" t="str">
        <f>_xlfn.IFNA("E-"&amp;VLOOKUP(C656,Table_PN_DeviceType[],2,TRUE),"")&amp;IF(D656&lt;&gt;"",IF(D656&gt;99,D656,IF(D656&gt;9,"0"&amp;D656,"00"&amp;D656))&amp;VLOOKUP(E656,Table_PN_ConduitSize[],2,FALSE)&amp;VLOOKUP(F656,Table_PN_ConduitColor[],2,FALSE)&amp;IF(G656&lt;10,"0"&amp;G656,G656)&amp;VLOOKUP(H656,Table_PN_BoxMaterial[],2,FALSE)&amp;IF(I656&lt;&gt;"",VLOOKUP(I656,Table_PN_MountingKit[],2,FALSE)&amp;IF(OR(J656="Yes"),VLOOKUP(F656,Table_PN_BoxColor[],2,FALSE),"")&amp;VLOOKUP(K656,Table_PN_CircuitBreaker[],2,FALSE),""),"")</f>
        <v/>
      </c>
      <c r="N656" s="65"/>
      <c r="O656" s="65"/>
      <c r="P656" s="65"/>
      <c r="Q656" s="65"/>
      <c r="R656" s="65"/>
      <c r="S656" s="170" t="str">
        <f>IFERROR(VLOOKUP(C656,Table_DevicePN[],2,FALSE),"")</f>
        <v/>
      </c>
      <c r="T656" s="66" t="str">
        <f t="shared" si="310"/>
        <v/>
      </c>
      <c r="U656" s="80"/>
      <c r="V656" s="81" t="str">
        <f t="shared" si="311"/>
        <v/>
      </c>
      <c r="W656" s="65" t="str">
        <f t="shared" si="312"/>
        <v/>
      </c>
      <c r="X656" s="65" t="str">
        <f t="shared" si="313"/>
        <v/>
      </c>
      <c r="Y656" s="82" t="str">
        <f t="shared" si="314"/>
        <v/>
      </c>
      <c r="Z656" s="83" t="str">
        <f t="shared" si="315"/>
        <v/>
      </c>
      <c r="AA656" s="65" t="str">
        <f t="shared" si="316"/>
        <v/>
      </c>
      <c r="AB656" s="65" t="str">
        <f t="shared" si="317"/>
        <v/>
      </c>
      <c r="AC656" s="65" t="str">
        <f t="shared" si="318"/>
        <v/>
      </c>
      <c r="AD656" s="84" t="str">
        <f t="shared" si="319"/>
        <v/>
      </c>
      <c r="AE656" s="85" t="str">
        <f t="shared" si="320"/>
        <v/>
      </c>
      <c r="AF656" s="85" t="str">
        <f t="shared" si="321"/>
        <v/>
      </c>
      <c r="AG656" s="86" t="str">
        <f t="shared" si="322"/>
        <v/>
      </c>
      <c r="AH656" s="87" t="str">
        <f t="shared" si="323"/>
        <v/>
      </c>
      <c r="AI656" s="84" t="str">
        <f t="shared" si="324"/>
        <v/>
      </c>
      <c r="AJ656" s="84" t="str">
        <f t="shared" si="325"/>
        <v/>
      </c>
      <c r="AK656" s="88" t="str">
        <f t="shared" si="326"/>
        <v/>
      </c>
      <c r="AL656" s="65" t="str">
        <f t="shared" si="327"/>
        <v/>
      </c>
      <c r="AM656" s="84" t="str">
        <f t="shared" si="328"/>
        <v/>
      </c>
      <c r="AN656" s="85" t="str">
        <f t="shared" si="329"/>
        <v/>
      </c>
      <c r="AO656" s="85" t="str">
        <f t="shared" si="330"/>
        <v/>
      </c>
      <c r="AP656" s="86" t="str">
        <f t="shared" si="331"/>
        <v/>
      </c>
    </row>
    <row r="657" spans="1:42" s="76" customFormat="1" x14ac:dyDescent="0.25">
      <c r="A657" s="78">
        <f t="shared" si="306"/>
        <v>651</v>
      </c>
      <c r="B657" s="79"/>
      <c r="C657" s="79"/>
      <c r="D657" s="61"/>
      <c r="E657" s="180" t="str">
        <f>_xlfn.IFNA(HLOOKUP(TEXT(C657,"#"),Table_Conduit[#All],2,FALSE),"")</f>
        <v/>
      </c>
      <c r="F657" s="63" t="str">
        <f t="shared" si="307"/>
        <v/>
      </c>
      <c r="G657" s="61"/>
      <c r="H657" s="180" t="str">
        <f>_xlfn.IFNA(IF(HLOOKUP(TEXT(C657,"#"),Table_BoxMaterial[#All],2,FALSE)=0,"",HLOOKUP(TEXT(C657,"#"),Table_BoxMaterial[#All],2,FALSE)),"")</f>
        <v/>
      </c>
      <c r="I657" s="183" t="str">
        <f>_xlfn.IFNA(HLOOKUP(TEXT(C657,"#"),Table_MountingKits[#All],2,FALSE),"")</f>
        <v/>
      </c>
      <c r="J657" s="183" t="str">
        <f>_xlfn.IFNA(HLOOKUP(H657,Table_BoxColors[#All],2,FALSE),"")</f>
        <v/>
      </c>
      <c r="K657" s="61" t="str">
        <f t="shared" si="308"/>
        <v/>
      </c>
      <c r="L657" s="64" t="str">
        <f t="shared" si="309"/>
        <v/>
      </c>
      <c r="M657" s="185" t="str">
        <f>_xlfn.IFNA("E-"&amp;VLOOKUP(C657,Table_PN_DeviceType[],2,TRUE),"")&amp;IF(D657&lt;&gt;"",IF(D657&gt;99,D657,IF(D657&gt;9,"0"&amp;D657,"00"&amp;D657))&amp;VLOOKUP(E657,Table_PN_ConduitSize[],2,FALSE)&amp;VLOOKUP(F657,Table_PN_ConduitColor[],2,FALSE)&amp;IF(G657&lt;10,"0"&amp;G657,G657)&amp;VLOOKUP(H657,Table_PN_BoxMaterial[],2,FALSE)&amp;IF(I657&lt;&gt;"",VLOOKUP(I657,Table_PN_MountingKit[],2,FALSE)&amp;IF(OR(J657="Yes"),VLOOKUP(F657,Table_PN_BoxColor[],2,FALSE),"")&amp;VLOOKUP(K657,Table_PN_CircuitBreaker[],2,FALSE),""),"")</f>
        <v/>
      </c>
      <c r="N657" s="65"/>
      <c r="O657" s="65"/>
      <c r="P657" s="65"/>
      <c r="Q657" s="65"/>
      <c r="R657" s="65"/>
      <c r="S657" s="170" t="str">
        <f>IFERROR(VLOOKUP(C657,Table_DevicePN[],2,FALSE),"")</f>
        <v/>
      </c>
      <c r="T657" s="66" t="str">
        <f t="shared" si="310"/>
        <v/>
      </c>
      <c r="U657" s="80"/>
      <c r="V657" s="81" t="str">
        <f t="shared" si="311"/>
        <v/>
      </c>
      <c r="W657" s="65" t="str">
        <f t="shared" si="312"/>
        <v/>
      </c>
      <c r="X657" s="65" t="str">
        <f t="shared" si="313"/>
        <v/>
      </c>
      <c r="Y657" s="82" t="str">
        <f t="shared" si="314"/>
        <v/>
      </c>
      <c r="Z657" s="83" t="str">
        <f t="shared" si="315"/>
        <v/>
      </c>
      <c r="AA657" s="65" t="str">
        <f t="shared" si="316"/>
        <v/>
      </c>
      <c r="AB657" s="65" t="str">
        <f t="shared" si="317"/>
        <v/>
      </c>
      <c r="AC657" s="65" t="str">
        <f t="shared" si="318"/>
        <v/>
      </c>
      <c r="AD657" s="84" t="str">
        <f t="shared" si="319"/>
        <v/>
      </c>
      <c r="AE657" s="85" t="str">
        <f t="shared" si="320"/>
        <v/>
      </c>
      <c r="AF657" s="85" t="str">
        <f t="shared" si="321"/>
        <v/>
      </c>
      <c r="AG657" s="86" t="str">
        <f t="shared" si="322"/>
        <v/>
      </c>
      <c r="AH657" s="87" t="str">
        <f t="shared" si="323"/>
        <v/>
      </c>
      <c r="AI657" s="84" t="str">
        <f t="shared" si="324"/>
        <v/>
      </c>
      <c r="AJ657" s="84" t="str">
        <f t="shared" si="325"/>
        <v/>
      </c>
      <c r="AK657" s="88" t="str">
        <f t="shared" si="326"/>
        <v/>
      </c>
      <c r="AL657" s="65" t="str">
        <f t="shared" si="327"/>
        <v/>
      </c>
      <c r="AM657" s="84" t="str">
        <f t="shared" si="328"/>
        <v/>
      </c>
      <c r="AN657" s="85" t="str">
        <f t="shared" si="329"/>
        <v/>
      </c>
      <c r="AO657" s="85" t="str">
        <f t="shared" si="330"/>
        <v/>
      </c>
      <c r="AP657" s="86" t="str">
        <f t="shared" si="331"/>
        <v/>
      </c>
    </row>
    <row r="658" spans="1:42" s="76" customFormat="1" x14ac:dyDescent="0.25">
      <c r="A658" s="78">
        <f t="shared" si="306"/>
        <v>652</v>
      </c>
      <c r="B658" s="79"/>
      <c r="C658" s="79"/>
      <c r="D658" s="61"/>
      <c r="E658" s="180" t="str">
        <f>_xlfn.IFNA(HLOOKUP(TEXT(C658,"#"),Table_Conduit[#All],2,FALSE),"")</f>
        <v/>
      </c>
      <c r="F658" s="63" t="str">
        <f t="shared" si="307"/>
        <v/>
      </c>
      <c r="G658" s="61"/>
      <c r="H658" s="180" t="str">
        <f>_xlfn.IFNA(IF(HLOOKUP(TEXT(C658,"#"),Table_BoxMaterial[#All],2,FALSE)=0,"",HLOOKUP(TEXT(C658,"#"),Table_BoxMaterial[#All],2,FALSE)),"")</f>
        <v/>
      </c>
      <c r="I658" s="183" t="str">
        <f>_xlfn.IFNA(HLOOKUP(TEXT(C658,"#"),Table_MountingKits[#All],2,FALSE),"")</f>
        <v/>
      </c>
      <c r="J658" s="183" t="str">
        <f>_xlfn.IFNA(HLOOKUP(H658,Table_BoxColors[#All],2,FALSE),"")</f>
        <v/>
      </c>
      <c r="K658" s="61" t="str">
        <f t="shared" si="308"/>
        <v/>
      </c>
      <c r="L658" s="64" t="str">
        <f t="shared" si="309"/>
        <v/>
      </c>
      <c r="M658" s="185" t="str">
        <f>_xlfn.IFNA("E-"&amp;VLOOKUP(C658,Table_PN_DeviceType[],2,TRUE),"")&amp;IF(D658&lt;&gt;"",IF(D658&gt;99,D658,IF(D658&gt;9,"0"&amp;D658,"00"&amp;D658))&amp;VLOOKUP(E658,Table_PN_ConduitSize[],2,FALSE)&amp;VLOOKUP(F658,Table_PN_ConduitColor[],2,FALSE)&amp;IF(G658&lt;10,"0"&amp;G658,G658)&amp;VLOOKUP(H658,Table_PN_BoxMaterial[],2,FALSE)&amp;IF(I658&lt;&gt;"",VLOOKUP(I658,Table_PN_MountingKit[],2,FALSE)&amp;IF(OR(J658="Yes"),VLOOKUP(F658,Table_PN_BoxColor[],2,FALSE),"")&amp;VLOOKUP(K658,Table_PN_CircuitBreaker[],2,FALSE),""),"")</f>
        <v/>
      </c>
      <c r="N658" s="65"/>
      <c r="O658" s="65"/>
      <c r="P658" s="65"/>
      <c r="Q658" s="65"/>
      <c r="R658" s="65"/>
      <c r="S658" s="170" t="str">
        <f>IFERROR(VLOOKUP(C658,Table_DevicePN[],2,FALSE),"")</f>
        <v/>
      </c>
      <c r="T658" s="66" t="str">
        <f t="shared" si="310"/>
        <v/>
      </c>
      <c r="U658" s="80"/>
      <c r="V658" s="81" t="str">
        <f t="shared" si="311"/>
        <v/>
      </c>
      <c r="W658" s="65" t="str">
        <f t="shared" si="312"/>
        <v/>
      </c>
      <c r="X658" s="65" t="str">
        <f t="shared" si="313"/>
        <v/>
      </c>
      <c r="Y658" s="82" t="str">
        <f t="shared" si="314"/>
        <v/>
      </c>
      <c r="Z658" s="83" t="str">
        <f t="shared" si="315"/>
        <v/>
      </c>
      <c r="AA658" s="65" t="str">
        <f t="shared" si="316"/>
        <v/>
      </c>
      <c r="AB658" s="65" t="str">
        <f t="shared" si="317"/>
        <v/>
      </c>
      <c r="AC658" s="65" t="str">
        <f t="shared" si="318"/>
        <v/>
      </c>
      <c r="AD658" s="84" t="str">
        <f t="shared" si="319"/>
        <v/>
      </c>
      <c r="AE658" s="85" t="str">
        <f t="shared" si="320"/>
        <v/>
      </c>
      <c r="AF658" s="85" t="str">
        <f t="shared" si="321"/>
        <v/>
      </c>
      <c r="AG658" s="86" t="str">
        <f t="shared" si="322"/>
        <v/>
      </c>
      <c r="AH658" s="87" t="str">
        <f t="shared" si="323"/>
        <v/>
      </c>
      <c r="AI658" s="84" t="str">
        <f t="shared" si="324"/>
        <v/>
      </c>
      <c r="AJ658" s="84" t="str">
        <f t="shared" si="325"/>
        <v/>
      </c>
      <c r="AK658" s="88" t="str">
        <f t="shared" si="326"/>
        <v/>
      </c>
      <c r="AL658" s="65" t="str">
        <f t="shared" si="327"/>
        <v/>
      </c>
      <c r="AM658" s="84" t="str">
        <f t="shared" si="328"/>
        <v/>
      </c>
      <c r="AN658" s="85" t="str">
        <f t="shared" si="329"/>
        <v/>
      </c>
      <c r="AO658" s="85" t="str">
        <f t="shared" si="330"/>
        <v/>
      </c>
      <c r="AP658" s="86" t="str">
        <f t="shared" si="331"/>
        <v/>
      </c>
    </row>
    <row r="659" spans="1:42" s="76" customFormat="1" x14ac:dyDescent="0.25">
      <c r="A659" s="78">
        <f t="shared" si="306"/>
        <v>653</v>
      </c>
      <c r="B659" s="79"/>
      <c r="C659" s="79"/>
      <c r="D659" s="61"/>
      <c r="E659" s="180" t="str">
        <f>_xlfn.IFNA(HLOOKUP(TEXT(C659,"#"),Table_Conduit[#All],2,FALSE),"")</f>
        <v/>
      </c>
      <c r="F659" s="63" t="str">
        <f t="shared" si="307"/>
        <v/>
      </c>
      <c r="G659" s="61"/>
      <c r="H659" s="180" t="str">
        <f>_xlfn.IFNA(IF(HLOOKUP(TEXT(C659,"#"),Table_BoxMaterial[#All],2,FALSE)=0,"",HLOOKUP(TEXT(C659,"#"),Table_BoxMaterial[#All],2,FALSE)),"")</f>
        <v/>
      </c>
      <c r="I659" s="183" t="str">
        <f>_xlfn.IFNA(HLOOKUP(TEXT(C659,"#"),Table_MountingKits[#All],2,FALSE),"")</f>
        <v/>
      </c>
      <c r="J659" s="183" t="str">
        <f>_xlfn.IFNA(HLOOKUP(H659,Table_BoxColors[#All],2,FALSE),"")</f>
        <v/>
      </c>
      <c r="K659" s="61" t="str">
        <f t="shared" si="308"/>
        <v/>
      </c>
      <c r="L659" s="64" t="str">
        <f t="shared" si="309"/>
        <v/>
      </c>
      <c r="M659" s="185" t="str">
        <f>_xlfn.IFNA("E-"&amp;VLOOKUP(C659,Table_PN_DeviceType[],2,TRUE),"")&amp;IF(D659&lt;&gt;"",IF(D659&gt;99,D659,IF(D659&gt;9,"0"&amp;D659,"00"&amp;D659))&amp;VLOOKUP(E659,Table_PN_ConduitSize[],2,FALSE)&amp;VLOOKUP(F659,Table_PN_ConduitColor[],2,FALSE)&amp;IF(G659&lt;10,"0"&amp;G659,G659)&amp;VLOOKUP(H659,Table_PN_BoxMaterial[],2,FALSE)&amp;IF(I659&lt;&gt;"",VLOOKUP(I659,Table_PN_MountingKit[],2,FALSE)&amp;IF(OR(J659="Yes"),VLOOKUP(F659,Table_PN_BoxColor[],2,FALSE),"")&amp;VLOOKUP(K659,Table_PN_CircuitBreaker[],2,FALSE),""),"")</f>
        <v/>
      </c>
      <c r="N659" s="65"/>
      <c r="O659" s="65"/>
      <c r="P659" s="65"/>
      <c r="Q659" s="65"/>
      <c r="R659" s="65"/>
      <c r="S659" s="170" t="str">
        <f>IFERROR(VLOOKUP(C659,Table_DevicePN[],2,FALSE),"")</f>
        <v/>
      </c>
      <c r="T659" s="66" t="str">
        <f t="shared" si="310"/>
        <v/>
      </c>
      <c r="U659" s="80"/>
      <c r="V659" s="81" t="str">
        <f t="shared" si="311"/>
        <v/>
      </c>
      <c r="W659" s="65" t="str">
        <f t="shared" si="312"/>
        <v/>
      </c>
      <c r="X659" s="65" t="str">
        <f t="shared" si="313"/>
        <v/>
      </c>
      <c r="Y659" s="82" t="str">
        <f t="shared" si="314"/>
        <v/>
      </c>
      <c r="Z659" s="83" t="str">
        <f t="shared" si="315"/>
        <v/>
      </c>
      <c r="AA659" s="65" t="str">
        <f t="shared" si="316"/>
        <v/>
      </c>
      <c r="AB659" s="65" t="str">
        <f t="shared" si="317"/>
        <v/>
      </c>
      <c r="AC659" s="65" t="str">
        <f t="shared" si="318"/>
        <v/>
      </c>
      <c r="AD659" s="84" t="str">
        <f t="shared" si="319"/>
        <v/>
      </c>
      <c r="AE659" s="85" t="str">
        <f t="shared" si="320"/>
        <v/>
      </c>
      <c r="AF659" s="85" t="str">
        <f t="shared" si="321"/>
        <v/>
      </c>
      <c r="AG659" s="86" t="str">
        <f t="shared" si="322"/>
        <v/>
      </c>
      <c r="AH659" s="87" t="str">
        <f t="shared" si="323"/>
        <v/>
      </c>
      <c r="AI659" s="84" t="str">
        <f t="shared" si="324"/>
        <v/>
      </c>
      <c r="AJ659" s="84" t="str">
        <f t="shared" si="325"/>
        <v/>
      </c>
      <c r="AK659" s="88" t="str">
        <f t="shared" si="326"/>
        <v/>
      </c>
      <c r="AL659" s="65" t="str">
        <f t="shared" si="327"/>
        <v/>
      </c>
      <c r="AM659" s="84" t="str">
        <f t="shared" si="328"/>
        <v/>
      </c>
      <c r="AN659" s="85" t="str">
        <f t="shared" si="329"/>
        <v/>
      </c>
      <c r="AO659" s="85" t="str">
        <f t="shared" si="330"/>
        <v/>
      </c>
      <c r="AP659" s="86" t="str">
        <f t="shared" si="331"/>
        <v/>
      </c>
    </row>
    <row r="660" spans="1:42" s="76" customFormat="1" x14ac:dyDescent="0.25">
      <c r="A660" s="78">
        <f t="shared" si="306"/>
        <v>654</v>
      </c>
      <c r="B660" s="79"/>
      <c r="C660" s="79"/>
      <c r="D660" s="61"/>
      <c r="E660" s="180" t="str">
        <f>_xlfn.IFNA(HLOOKUP(TEXT(C660,"#"),Table_Conduit[#All],2,FALSE),"")</f>
        <v/>
      </c>
      <c r="F660" s="63" t="str">
        <f t="shared" si="307"/>
        <v/>
      </c>
      <c r="G660" s="61"/>
      <c r="H660" s="180" t="str">
        <f>_xlfn.IFNA(IF(HLOOKUP(TEXT(C660,"#"),Table_BoxMaterial[#All],2,FALSE)=0,"",HLOOKUP(TEXT(C660,"#"),Table_BoxMaterial[#All],2,FALSE)),"")</f>
        <v/>
      </c>
      <c r="I660" s="183" t="str">
        <f>_xlfn.IFNA(HLOOKUP(TEXT(C660,"#"),Table_MountingKits[#All],2,FALSE),"")</f>
        <v/>
      </c>
      <c r="J660" s="183" t="str">
        <f>_xlfn.IFNA(HLOOKUP(H660,Table_BoxColors[#All],2,FALSE),"")</f>
        <v/>
      </c>
      <c r="K660" s="61" t="str">
        <f t="shared" si="308"/>
        <v/>
      </c>
      <c r="L660" s="64" t="str">
        <f t="shared" si="309"/>
        <v/>
      </c>
      <c r="M660" s="185" t="str">
        <f>_xlfn.IFNA("E-"&amp;VLOOKUP(C660,Table_PN_DeviceType[],2,TRUE),"")&amp;IF(D660&lt;&gt;"",IF(D660&gt;99,D660,IF(D660&gt;9,"0"&amp;D660,"00"&amp;D660))&amp;VLOOKUP(E660,Table_PN_ConduitSize[],2,FALSE)&amp;VLOOKUP(F660,Table_PN_ConduitColor[],2,FALSE)&amp;IF(G660&lt;10,"0"&amp;G660,G660)&amp;VLOOKUP(H660,Table_PN_BoxMaterial[],2,FALSE)&amp;IF(I660&lt;&gt;"",VLOOKUP(I660,Table_PN_MountingKit[],2,FALSE)&amp;IF(OR(J660="Yes"),VLOOKUP(F660,Table_PN_BoxColor[],2,FALSE),"")&amp;VLOOKUP(K660,Table_PN_CircuitBreaker[],2,FALSE),""),"")</f>
        <v/>
      </c>
      <c r="N660" s="65"/>
      <c r="O660" s="65"/>
      <c r="P660" s="65"/>
      <c r="Q660" s="65"/>
      <c r="R660" s="65"/>
      <c r="S660" s="170" t="str">
        <f>IFERROR(VLOOKUP(C660,Table_DevicePN[],2,FALSE),"")</f>
        <v/>
      </c>
      <c r="T660" s="66" t="str">
        <f t="shared" si="310"/>
        <v/>
      </c>
      <c r="U660" s="80"/>
      <c r="V660" s="81" t="str">
        <f t="shared" si="311"/>
        <v/>
      </c>
      <c r="W660" s="65" t="str">
        <f t="shared" si="312"/>
        <v/>
      </c>
      <c r="X660" s="65" t="str">
        <f t="shared" si="313"/>
        <v/>
      </c>
      <c r="Y660" s="82" t="str">
        <f t="shared" si="314"/>
        <v/>
      </c>
      <c r="Z660" s="83" t="str">
        <f t="shared" si="315"/>
        <v/>
      </c>
      <c r="AA660" s="65" t="str">
        <f t="shared" si="316"/>
        <v/>
      </c>
      <c r="AB660" s="65" t="str">
        <f t="shared" si="317"/>
        <v/>
      </c>
      <c r="AC660" s="65" t="str">
        <f t="shared" si="318"/>
        <v/>
      </c>
      <c r="AD660" s="84" t="str">
        <f t="shared" si="319"/>
        <v/>
      </c>
      <c r="AE660" s="85" t="str">
        <f t="shared" si="320"/>
        <v/>
      </c>
      <c r="AF660" s="85" t="str">
        <f t="shared" si="321"/>
        <v/>
      </c>
      <c r="AG660" s="86" t="str">
        <f t="shared" si="322"/>
        <v/>
      </c>
      <c r="AH660" s="87" t="str">
        <f t="shared" si="323"/>
        <v/>
      </c>
      <c r="AI660" s="84" t="str">
        <f t="shared" si="324"/>
        <v/>
      </c>
      <c r="AJ660" s="84" t="str">
        <f t="shared" si="325"/>
        <v/>
      </c>
      <c r="AK660" s="88" t="str">
        <f t="shared" si="326"/>
        <v/>
      </c>
      <c r="AL660" s="65" t="str">
        <f t="shared" si="327"/>
        <v/>
      </c>
      <c r="AM660" s="84" t="str">
        <f t="shared" si="328"/>
        <v/>
      </c>
      <c r="AN660" s="85" t="str">
        <f t="shared" si="329"/>
        <v/>
      </c>
      <c r="AO660" s="85" t="str">
        <f t="shared" si="330"/>
        <v/>
      </c>
      <c r="AP660" s="86" t="str">
        <f t="shared" si="331"/>
        <v/>
      </c>
    </row>
    <row r="661" spans="1:42" s="76" customFormat="1" x14ac:dyDescent="0.25">
      <c r="A661" s="78">
        <f t="shared" si="306"/>
        <v>655</v>
      </c>
      <c r="B661" s="79"/>
      <c r="C661" s="79"/>
      <c r="D661" s="61"/>
      <c r="E661" s="180" t="str">
        <f>_xlfn.IFNA(HLOOKUP(TEXT(C661,"#"),Table_Conduit[#All],2,FALSE),"")</f>
        <v/>
      </c>
      <c r="F661" s="63" t="str">
        <f t="shared" si="307"/>
        <v/>
      </c>
      <c r="G661" s="61"/>
      <c r="H661" s="180" t="str">
        <f>_xlfn.IFNA(IF(HLOOKUP(TEXT(C661,"#"),Table_BoxMaterial[#All],2,FALSE)=0,"",HLOOKUP(TEXT(C661,"#"),Table_BoxMaterial[#All],2,FALSE)),"")</f>
        <v/>
      </c>
      <c r="I661" s="183" t="str">
        <f>_xlfn.IFNA(HLOOKUP(TEXT(C661,"#"),Table_MountingKits[#All],2,FALSE),"")</f>
        <v/>
      </c>
      <c r="J661" s="183" t="str">
        <f>_xlfn.IFNA(HLOOKUP(H661,Table_BoxColors[#All],2,FALSE),"")</f>
        <v/>
      </c>
      <c r="K661" s="61" t="str">
        <f t="shared" si="308"/>
        <v/>
      </c>
      <c r="L661" s="64" t="str">
        <f t="shared" si="309"/>
        <v/>
      </c>
      <c r="M661" s="185" t="str">
        <f>_xlfn.IFNA("E-"&amp;VLOOKUP(C661,Table_PN_DeviceType[],2,TRUE),"")&amp;IF(D661&lt;&gt;"",IF(D661&gt;99,D661,IF(D661&gt;9,"0"&amp;D661,"00"&amp;D661))&amp;VLOOKUP(E661,Table_PN_ConduitSize[],2,FALSE)&amp;VLOOKUP(F661,Table_PN_ConduitColor[],2,FALSE)&amp;IF(G661&lt;10,"0"&amp;G661,G661)&amp;VLOOKUP(H661,Table_PN_BoxMaterial[],2,FALSE)&amp;IF(I661&lt;&gt;"",VLOOKUP(I661,Table_PN_MountingKit[],2,FALSE)&amp;IF(OR(J661="Yes"),VLOOKUP(F661,Table_PN_BoxColor[],2,FALSE),"")&amp;VLOOKUP(K661,Table_PN_CircuitBreaker[],2,FALSE),""),"")</f>
        <v/>
      </c>
      <c r="N661" s="65"/>
      <c r="O661" s="65"/>
      <c r="P661" s="65"/>
      <c r="Q661" s="65"/>
      <c r="R661" s="65"/>
      <c r="S661" s="170" t="str">
        <f>IFERROR(VLOOKUP(C661,Table_DevicePN[],2,FALSE),"")</f>
        <v/>
      </c>
      <c r="T661" s="66" t="str">
        <f t="shared" si="310"/>
        <v/>
      </c>
      <c r="U661" s="80"/>
      <c r="V661" s="81" t="str">
        <f t="shared" si="311"/>
        <v/>
      </c>
      <c r="W661" s="65" t="str">
        <f t="shared" si="312"/>
        <v/>
      </c>
      <c r="X661" s="65" t="str">
        <f t="shared" si="313"/>
        <v/>
      </c>
      <c r="Y661" s="82" t="str">
        <f t="shared" si="314"/>
        <v/>
      </c>
      <c r="Z661" s="83" t="str">
        <f t="shared" si="315"/>
        <v/>
      </c>
      <c r="AA661" s="65" t="str">
        <f t="shared" si="316"/>
        <v/>
      </c>
      <c r="AB661" s="65" t="str">
        <f t="shared" si="317"/>
        <v/>
      </c>
      <c r="AC661" s="65" t="str">
        <f t="shared" si="318"/>
        <v/>
      </c>
      <c r="AD661" s="84" t="str">
        <f t="shared" si="319"/>
        <v/>
      </c>
      <c r="AE661" s="85" t="str">
        <f t="shared" si="320"/>
        <v/>
      </c>
      <c r="AF661" s="85" t="str">
        <f t="shared" si="321"/>
        <v/>
      </c>
      <c r="AG661" s="86" t="str">
        <f t="shared" si="322"/>
        <v/>
      </c>
      <c r="AH661" s="87" t="str">
        <f t="shared" si="323"/>
        <v/>
      </c>
      <c r="AI661" s="84" t="str">
        <f t="shared" si="324"/>
        <v/>
      </c>
      <c r="AJ661" s="84" t="str">
        <f t="shared" si="325"/>
        <v/>
      </c>
      <c r="AK661" s="88" t="str">
        <f t="shared" si="326"/>
        <v/>
      </c>
      <c r="AL661" s="65" t="str">
        <f t="shared" si="327"/>
        <v/>
      </c>
      <c r="AM661" s="84" t="str">
        <f t="shared" si="328"/>
        <v/>
      </c>
      <c r="AN661" s="85" t="str">
        <f t="shared" si="329"/>
        <v/>
      </c>
      <c r="AO661" s="85" t="str">
        <f t="shared" si="330"/>
        <v/>
      </c>
      <c r="AP661" s="86" t="str">
        <f t="shared" si="331"/>
        <v/>
      </c>
    </row>
    <row r="662" spans="1:42" s="76" customFormat="1" x14ac:dyDescent="0.25">
      <c r="A662" s="78">
        <f t="shared" si="306"/>
        <v>656</v>
      </c>
      <c r="B662" s="79"/>
      <c r="C662" s="79"/>
      <c r="D662" s="61"/>
      <c r="E662" s="180" t="str">
        <f>_xlfn.IFNA(HLOOKUP(TEXT(C662,"#"),Table_Conduit[#All],2,FALSE),"")</f>
        <v/>
      </c>
      <c r="F662" s="63" t="str">
        <f t="shared" si="307"/>
        <v/>
      </c>
      <c r="G662" s="61"/>
      <c r="H662" s="180" t="str">
        <f>_xlfn.IFNA(IF(HLOOKUP(TEXT(C662,"#"),Table_BoxMaterial[#All],2,FALSE)=0,"",HLOOKUP(TEXT(C662,"#"),Table_BoxMaterial[#All],2,FALSE)),"")</f>
        <v/>
      </c>
      <c r="I662" s="183" t="str">
        <f>_xlfn.IFNA(HLOOKUP(TEXT(C662,"#"),Table_MountingKits[#All],2,FALSE),"")</f>
        <v/>
      </c>
      <c r="J662" s="183" t="str">
        <f>_xlfn.IFNA(HLOOKUP(H662,Table_BoxColors[#All],2,FALSE),"")</f>
        <v/>
      </c>
      <c r="K662" s="61" t="str">
        <f t="shared" si="308"/>
        <v/>
      </c>
      <c r="L662" s="64" t="str">
        <f t="shared" si="309"/>
        <v/>
      </c>
      <c r="M662" s="185" t="str">
        <f>_xlfn.IFNA("E-"&amp;VLOOKUP(C662,Table_PN_DeviceType[],2,TRUE),"")&amp;IF(D662&lt;&gt;"",IF(D662&gt;99,D662,IF(D662&gt;9,"0"&amp;D662,"00"&amp;D662))&amp;VLOOKUP(E662,Table_PN_ConduitSize[],2,FALSE)&amp;VLOOKUP(F662,Table_PN_ConduitColor[],2,FALSE)&amp;IF(G662&lt;10,"0"&amp;G662,G662)&amp;VLOOKUP(H662,Table_PN_BoxMaterial[],2,FALSE)&amp;IF(I662&lt;&gt;"",VLOOKUP(I662,Table_PN_MountingKit[],2,FALSE)&amp;IF(OR(J662="Yes"),VLOOKUP(F662,Table_PN_BoxColor[],2,FALSE),"")&amp;VLOOKUP(K662,Table_PN_CircuitBreaker[],2,FALSE),""),"")</f>
        <v/>
      </c>
      <c r="N662" s="65"/>
      <c r="O662" s="65"/>
      <c r="P662" s="65"/>
      <c r="Q662" s="65"/>
      <c r="R662" s="65"/>
      <c r="S662" s="170" t="str">
        <f>IFERROR(VLOOKUP(C662,Table_DevicePN[],2,FALSE),"")</f>
        <v/>
      </c>
      <c r="T662" s="66" t="str">
        <f t="shared" si="310"/>
        <v/>
      </c>
      <c r="U662" s="80"/>
      <c r="V662" s="81" t="str">
        <f t="shared" si="311"/>
        <v/>
      </c>
      <c r="W662" s="65" t="str">
        <f t="shared" si="312"/>
        <v/>
      </c>
      <c r="X662" s="65" t="str">
        <f t="shared" si="313"/>
        <v/>
      </c>
      <c r="Y662" s="82" t="str">
        <f t="shared" si="314"/>
        <v/>
      </c>
      <c r="Z662" s="83" t="str">
        <f t="shared" si="315"/>
        <v/>
      </c>
      <c r="AA662" s="65" t="str">
        <f t="shared" si="316"/>
        <v/>
      </c>
      <c r="AB662" s="65" t="str">
        <f t="shared" si="317"/>
        <v/>
      </c>
      <c r="AC662" s="65" t="str">
        <f t="shared" si="318"/>
        <v/>
      </c>
      <c r="AD662" s="84" t="str">
        <f t="shared" si="319"/>
        <v/>
      </c>
      <c r="AE662" s="85" t="str">
        <f t="shared" si="320"/>
        <v/>
      </c>
      <c r="AF662" s="85" t="str">
        <f t="shared" si="321"/>
        <v/>
      </c>
      <c r="AG662" s="86" t="str">
        <f t="shared" si="322"/>
        <v/>
      </c>
      <c r="AH662" s="87" t="str">
        <f t="shared" si="323"/>
        <v/>
      </c>
      <c r="AI662" s="84" t="str">
        <f t="shared" si="324"/>
        <v/>
      </c>
      <c r="AJ662" s="84" t="str">
        <f t="shared" si="325"/>
        <v/>
      </c>
      <c r="AK662" s="88" t="str">
        <f t="shared" si="326"/>
        <v/>
      </c>
      <c r="AL662" s="65" t="str">
        <f t="shared" si="327"/>
        <v/>
      </c>
      <c r="AM662" s="84" t="str">
        <f t="shared" si="328"/>
        <v/>
      </c>
      <c r="AN662" s="85" t="str">
        <f t="shared" si="329"/>
        <v/>
      </c>
      <c r="AO662" s="85" t="str">
        <f t="shared" si="330"/>
        <v/>
      </c>
      <c r="AP662" s="86" t="str">
        <f t="shared" si="331"/>
        <v/>
      </c>
    </row>
    <row r="663" spans="1:42" s="76" customFormat="1" x14ac:dyDescent="0.25">
      <c r="A663" s="78">
        <f t="shared" si="306"/>
        <v>657</v>
      </c>
      <c r="B663" s="79"/>
      <c r="C663" s="79"/>
      <c r="D663" s="61"/>
      <c r="E663" s="180" t="str">
        <f>_xlfn.IFNA(HLOOKUP(TEXT(C663,"#"),Table_Conduit[#All],2,FALSE),"")</f>
        <v/>
      </c>
      <c r="F663" s="63" t="str">
        <f t="shared" si="307"/>
        <v/>
      </c>
      <c r="G663" s="61"/>
      <c r="H663" s="180" t="str">
        <f>_xlfn.IFNA(IF(HLOOKUP(TEXT(C663,"#"),Table_BoxMaterial[#All],2,FALSE)=0,"",HLOOKUP(TEXT(C663,"#"),Table_BoxMaterial[#All],2,FALSE)),"")</f>
        <v/>
      </c>
      <c r="I663" s="183" t="str">
        <f>_xlfn.IFNA(HLOOKUP(TEXT(C663,"#"),Table_MountingKits[#All],2,FALSE),"")</f>
        <v/>
      </c>
      <c r="J663" s="183" t="str">
        <f>_xlfn.IFNA(HLOOKUP(H663,Table_BoxColors[#All],2,FALSE),"")</f>
        <v/>
      </c>
      <c r="K663" s="61" t="str">
        <f t="shared" si="308"/>
        <v/>
      </c>
      <c r="L663" s="64" t="str">
        <f t="shared" si="309"/>
        <v/>
      </c>
      <c r="M663" s="185" t="str">
        <f>_xlfn.IFNA("E-"&amp;VLOOKUP(C663,Table_PN_DeviceType[],2,TRUE),"")&amp;IF(D663&lt;&gt;"",IF(D663&gt;99,D663,IF(D663&gt;9,"0"&amp;D663,"00"&amp;D663))&amp;VLOOKUP(E663,Table_PN_ConduitSize[],2,FALSE)&amp;VLOOKUP(F663,Table_PN_ConduitColor[],2,FALSE)&amp;IF(G663&lt;10,"0"&amp;G663,G663)&amp;VLOOKUP(H663,Table_PN_BoxMaterial[],2,FALSE)&amp;IF(I663&lt;&gt;"",VLOOKUP(I663,Table_PN_MountingKit[],2,FALSE)&amp;IF(OR(J663="Yes"),VLOOKUP(F663,Table_PN_BoxColor[],2,FALSE),"")&amp;VLOOKUP(K663,Table_PN_CircuitBreaker[],2,FALSE),""),"")</f>
        <v/>
      </c>
      <c r="N663" s="65"/>
      <c r="O663" s="65"/>
      <c r="P663" s="65"/>
      <c r="Q663" s="65"/>
      <c r="R663" s="65"/>
      <c r="S663" s="170" t="str">
        <f>IFERROR(VLOOKUP(C663,Table_DevicePN[],2,FALSE),"")</f>
        <v/>
      </c>
      <c r="T663" s="66" t="str">
        <f t="shared" si="310"/>
        <v/>
      </c>
      <c r="U663" s="80"/>
      <c r="V663" s="81" t="str">
        <f t="shared" si="311"/>
        <v/>
      </c>
      <c r="W663" s="65" t="str">
        <f t="shared" si="312"/>
        <v/>
      </c>
      <c r="X663" s="65" t="str">
        <f t="shared" si="313"/>
        <v/>
      </c>
      <c r="Y663" s="82" t="str">
        <f t="shared" si="314"/>
        <v/>
      </c>
      <c r="Z663" s="83" t="str">
        <f t="shared" si="315"/>
        <v/>
      </c>
      <c r="AA663" s="65" t="str">
        <f t="shared" si="316"/>
        <v/>
      </c>
      <c r="AB663" s="65" t="str">
        <f t="shared" si="317"/>
        <v/>
      </c>
      <c r="AC663" s="65" t="str">
        <f t="shared" si="318"/>
        <v/>
      </c>
      <c r="AD663" s="84" t="str">
        <f t="shared" si="319"/>
        <v/>
      </c>
      <c r="AE663" s="85" t="str">
        <f t="shared" si="320"/>
        <v/>
      </c>
      <c r="AF663" s="85" t="str">
        <f t="shared" si="321"/>
        <v/>
      </c>
      <c r="AG663" s="86" t="str">
        <f t="shared" si="322"/>
        <v/>
      </c>
      <c r="AH663" s="87" t="str">
        <f t="shared" si="323"/>
        <v/>
      </c>
      <c r="AI663" s="84" t="str">
        <f t="shared" si="324"/>
        <v/>
      </c>
      <c r="AJ663" s="84" t="str">
        <f t="shared" si="325"/>
        <v/>
      </c>
      <c r="AK663" s="88" t="str">
        <f t="shared" si="326"/>
        <v/>
      </c>
      <c r="AL663" s="65" t="str">
        <f t="shared" si="327"/>
        <v/>
      </c>
      <c r="AM663" s="84" t="str">
        <f t="shared" si="328"/>
        <v/>
      </c>
      <c r="AN663" s="85" t="str">
        <f t="shared" si="329"/>
        <v/>
      </c>
      <c r="AO663" s="85" t="str">
        <f t="shared" si="330"/>
        <v/>
      </c>
      <c r="AP663" s="86" t="str">
        <f t="shared" si="331"/>
        <v/>
      </c>
    </row>
    <row r="664" spans="1:42" s="76" customFormat="1" x14ac:dyDescent="0.25">
      <c r="A664" s="78">
        <f t="shared" si="306"/>
        <v>658</v>
      </c>
      <c r="B664" s="79"/>
      <c r="C664" s="79"/>
      <c r="D664" s="61"/>
      <c r="E664" s="180" t="str">
        <f>_xlfn.IFNA(HLOOKUP(TEXT(C664,"#"),Table_Conduit[#All],2,FALSE),"")</f>
        <v/>
      </c>
      <c r="F664" s="63" t="str">
        <f t="shared" si="307"/>
        <v/>
      </c>
      <c r="G664" s="61"/>
      <c r="H664" s="180" t="str">
        <f>_xlfn.IFNA(IF(HLOOKUP(TEXT(C664,"#"),Table_BoxMaterial[#All],2,FALSE)=0,"",HLOOKUP(TEXT(C664,"#"),Table_BoxMaterial[#All],2,FALSE)),"")</f>
        <v/>
      </c>
      <c r="I664" s="183" t="str">
        <f>_xlfn.IFNA(HLOOKUP(TEXT(C664,"#"),Table_MountingKits[#All],2,FALSE),"")</f>
        <v/>
      </c>
      <c r="J664" s="183" t="str">
        <f>_xlfn.IFNA(HLOOKUP(H664,Table_BoxColors[#All],2,FALSE),"")</f>
        <v/>
      </c>
      <c r="K664" s="61" t="str">
        <f t="shared" si="308"/>
        <v/>
      </c>
      <c r="L664" s="64" t="str">
        <f t="shared" si="309"/>
        <v/>
      </c>
      <c r="M664" s="185" t="str">
        <f>_xlfn.IFNA("E-"&amp;VLOOKUP(C664,Table_PN_DeviceType[],2,TRUE),"")&amp;IF(D664&lt;&gt;"",IF(D664&gt;99,D664,IF(D664&gt;9,"0"&amp;D664,"00"&amp;D664))&amp;VLOOKUP(E664,Table_PN_ConduitSize[],2,FALSE)&amp;VLOOKUP(F664,Table_PN_ConduitColor[],2,FALSE)&amp;IF(G664&lt;10,"0"&amp;G664,G664)&amp;VLOOKUP(H664,Table_PN_BoxMaterial[],2,FALSE)&amp;IF(I664&lt;&gt;"",VLOOKUP(I664,Table_PN_MountingKit[],2,FALSE)&amp;IF(OR(J664="Yes"),VLOOKUP(F664,Table_PN_BoxColor[],2,FALSE),"")&amp;VLOOKUP(K664,Table_PN_CircuitBreaker[],2,FALSE),""),"")</f>
        <v/>
      </c>
      <c r="N664" s="65"/>
      <c r="O664" s="65"/>
      <c r="P664" s="65"/>
      <c r="Q664" s="65"/>
      <c r="R664" s="65"/>
      <c r="S664" s="170" t="str">
        <f>IFERROR(VLOOKUP(C664,Table_DevicePN[],2,FALSE),"")</f>
        <v/>
      </c>
      <c r="T664" s="66" t="str">
        <f t="shared" si="310"/>
        <v/>
      </c>
      <c r="U664" s="80"/>
      <c r="V664" s="81" t="str">
        <f t="shared" si="311"/>
        <v/>
      </c>
      <c r="W664" s="65" t="str">
        <f t="shared" si="312"/>
        <v/>
      </c>
      <c r="X664" s="65" t="str">
        <f t="shared" si="313"/>
        <v/>
      </c>
      <c r="Y664" s="82" t="str">
        <f t="shared" si="314"/>
        <v/>
      </c>
      <c r="Z664" s="83" t="str">
        <f t="shared" si="315"/>
        <v/>
      </c>
      <c r="AA664" s="65" t="str">
        <f t="shared" si="316"/>
        <v/>
      </c>
      <c r="AB664" s="65" t="str">
        <f t="shared" si="317"/>
        <v/>
      </c>
      <c r="AC664" s="65" t="str">
        <f t="shared" si="318"/>
        <v/>
      </c>
      <c r="AD664" s="84" t="str">
        <f t="shared" si="319"/>
        <v/>
      </c>
      <c r="AE664" s="85" t="str">
        <f t="shared" si="320"/>
        <v/>
      </c>
      <c r="AF664" s="85" t="str">
        <f t="shared" si="321"/>
        <v/>
      </c>
      <c r="AG664" s="86" t="str">
        <f t="shared" si="322"/>
        <v/>
      </c>
      <c r="AH664" s="87" t="str">
        <f t="shared" si="323"/>
        <v/>
      </c>
      <c r="AI664" s="84" t="str">
        <f t="shared" si="324"/>
        <v/>
      </c>
      <c r="AJ664" s="84" t="str">
        <f t="shared" si="325"/>
        <v/>
      </c>
      <c r="AK664" s="88" t="str">
        <f t="shared" si="326"/>
        <v/>
      </c>
      <c r="AL664" s="65" t="str">
        <f t="shared" si="327"/>
        <v/>
      </c>
      <c r="AM664" s="84" t="str">
        <f t="shared" si="328"/>
        <v/>
      </c>
      <c r="AN664" s="85" t="str">
        <f t="shared" si="329"/>
        <v/>
      </c>
      <c r="AO664" s="85" t="str">
        <f t="shared" si="330"/>
        <v/>
      </c>
      <c r="AP664" s="86" t="str">
        <f t="shared" si="331"/>
        <v/>
      </c>
    </row>
    <row r="665" spans="1:42" s="76" customFormat="1" x14ac:dyDescent="0.25">
      <c r="A665" s="78">
        <f t="shared" si="306"/>
        <v>659</v>
      </c>
      <c r="B665" s="79"/>
      <c r="C665" s="79"/>
      <c r="D665" s="61"/>
      <c r="E665" s="180" t="str">
        <f>_xlfn.IFNA(HLOOKUP(TEXT(C665,"#"),Table_Conduit[#All],2,FALSE),"")</f>
        <v/>
      </c>
      <c r="F665" s="63" t="str">
        <f t="shared" si="307"/>
        <v/>
      </c>
      <c r="G665" s="61"/>
      <c r="H665" s="180" t="str">
        <f>_xlfn.IFNA(IF(HLOOKUP(TEXT(C665,"#"),Table_BoxMaterial[#All],2,FALSE)=0,"",HLOOKUP(TEXT(C665,"#"),Table_BoxMaterial[#All],2,FALSE)),"")</f>
        <v/>
      </c>
      <c r="I665" s="183" t="str">
        <f>_xlfn.IFNA(HLOOKUP(TEXT(C665,"#"),Table_MountingKits[#All],2,FALSE),"")</f>
        <v/>
      </c>
      <c r="J665" s="183" t="str">
        <f>_xlfn.IFNA(HLOOKUP(H665,Table_BoxColors[#All],2,FALSE),"")</f>
        <v/>
      </c>
      <c r="K665" s="61" t="str">
        <f t="shared" si="308"/>
        <v/>
      </c>
      <c r="L665" s="64" t="str">
        <f t="shared" si="309"/>
        <v/>
      </c>
      <c r="M665" s="185" t="str">
        <f>_xlfn.IFNA("E-"&amp;VLOOKUP(C665,Table_PN_DeviceType[],2,TRUE),"")&amp;IF(D665&lt;&gt;"",IF(D665&gt;99,D665,IF(D665&gt;9,"0"&amp;D665,"00"&amp;D665))&amp;VLOOKUP(E665,Table_PN_ConduitSize[],2,FALSE)&amp;VLOOKUP(F665,Table_PN_ConduitColor[],2,FALSE)&amp;IF(G665&lt;10,"0"&amp;G665,G665)&amp;VLOOKUP(H665,Table_PN_BoxMaterial[],2,FALSE)&amp;IF(I665&lt;&gt;"",VLOOKUP(I665,Table_PN_MountingKit[],2,FALSE)&amp;IF(OR(J665="Yes"),VLOOKUP(F665,Table_PN_BoxColor[],2,FALSE),"")&amp;VLOOKUP(K665,Table_PN_CircuitBreaker[],2,FALSE),""),"")</f>
        <v/>
      </c>
      <c r="N665" s="65"/>
      <c r="O665" s="65"/>
      <c r="P665" s="65"/>
      <c r="Q665" s="65"/>
      <c r="R665" s="65"/>
      <c r="S665" s="170" t="str">
        <f>IFERROR(VLOOKUP(C665,Table_DevicePN[],2,FALSE),"")</f>
        <v/>
      </c>
      <c r="T665" s="66" t="str">
        <f t="shared" si="310"/>
        <v/>
      </c>
      <c r="U665" s="80"/>
      <c r="V665" s="81" t="str">
        <f t="shared" si="311"/>
        <v/>
      </c>
      <c r="W665" s="65" t="str">
        <f t="shared" si="312"/>
        <v/>
      </c>
      <c r="X665" s="65" t="str">
        <f t="shared" si="313"/>
        <v/>
      </c>
      <c r="Y665" s="82" t="str">
        <f t="shared" si="314"/>
        <v/>
      </c>
      <c r="Z665" s="83" t="str">
        <f t="shared" si="315"/>
        <v/>
      </c>
      <c r="AA665" s="65" t="str">
        <f t="shared" si="316"/>
        <v/>
      </c>
      <c r="AB665" s="65" t="str">
        <f t="shared" si="317"/>
        <v/>
      </c>
      <c r="AC665" s="65" t="str">
        <f t="shared" si="318"/>
        <v/>
      </c>
      <c r="AD665" s="84" t="str">
        <f t="shared" si="319"/>
        <v/>
      </c>
      <c r="AE665" s="85" t="str">
        <f t="shared" si="320"/>
        <v/>
      </c>
      <c r="AF665" s="85" t="str">
        <f t="shared" si="321"/>
        <v/>
      </c>
      <c r="AG665" s="86" t="str">
        <f t="shared" si="322"/>
        <v/>
      </c>
      <c r="AH665" s="87" t="str">
        <f t="shared" si="323"/>
        <v/>
      </c>
      <c r="AI665" s="84" t="str">
        <f t="shared" si="324"/>
        <v/>
      </c>
      <c r="AJ665" s="84" t="str">
        <f t="shared" si="325"/>
        <v/>
      </c>
      <c r="AK665" s="88" t="str">
        <f t="shared" si="326"/>
        <v/>
      </c>
      <c r="AL665" s="65" t="str">
        <f t="shared" si="327"/>
        <v/>
      </c>
      <c r="AM665" s="84" t="str">
        <f t="shared" si="328"/>
        <v/>
      </c>
      <c r="AN665" s="85" t="str">
        <f t="shared" si="329"/>
        <v/>
      </c>
      <c r="AO665" s="85" t="str">
        <f t="shared" si="330"/>
        <v/>
      </c>
      <c r="AP665" s="86" t="str">
        <f t="shared" si="331"/>
        <v/>
      </c>
    </row>
    <row r="666" spans="1:42" s="76" customFormat="1" x14ac:dyDescent="0.25">
      <c r="A666" s="78">
        <f t="shared" si="306"/>
        <v>660</v>
      </c>
      <c r="B666" s="79"/>
      <c r="C666" s="79"/>
      <c r="D666" s="61"/>
      <c r="E666" s="180" t="str">
        <f>_xlfn.IFNA(HLOOKUP(TEXT(C666,"#"),Table_Conduit[#All],2,FALSE),"")</f>
        <v/>
      </c>
      <c r="F666" s="63" t="str">
        <f t="shared" si="307"/>
        <v/>
      </c>
      <c r="G666" s="61"/>
      <c r="H666" s="180" t="str">
        <f>_xlfn.IFNA(IF(HLOOKUP(TEXT(C666,"#"),Table_BoxMaterial[#All],2,FALSE)=0,"",HLOOKUP(TEXT(C666,"#"),Table_BoxMaterial[#All],2,FALSE)),"")</f>
        <v/>
      </c>
      <c r="I666" s="183" t="str">
        <f>_xlfn.IFNA(HLOOKUP(TEXT(C666,"#"),Table_MountingKits[#All],2,FALSE),"")</f>
        <v/>
      </c>
      <c r="J666" s="183" t="str">
        <f>_xlfn.IFNA(HLOOKUP(H666,Table_BoxColors[#All],2,FALSE),"")</f>
        <v/>
      </c>
      <c r="K666" s="61" t="str">
        <f t="shared" si="308"/>
        <v/>
      </c>
      <c r="L666" s="64" t="str">
        <f t="shared" si="309"/>
        <v/>
      </c>
      <c r="M666" s="185" t="str">
        <f>_xlfn.IFNA("E-"&amp;VLOOKUP(C666,Table_PN_DeviceType[],2,TRUE),"")&amp;IF(D666&lt;&gt;"",IF(D666&gt;99,D666,IF(D666&gt;9,"0"&amp;D666,"00"&amp;D666))&amp;VLOOKUP(E666,Table_PN_ConduitSize[],2,FALSE)&amp;VLOOKUP(F666,Table_PN_ConduitColor[],2,FALSE)&amp;IF(G666&lt;10,"0"&amp;G666,G666)&amp;VLOOKUP(H666,Table_PN_BoxMaterial[],2,FALSE)&amp;IF(I666&lt;&gt;"",VLOOKUP(I666,Table_PN_MountingKit[],2,FALSE)&amp;IF(OR(J666="Yes"),VLOOKUP(F666,Table_PN_BoxColor[],2,FALSE),"")&amp;VLOOKUP(K666,Table_PN_CircuitBreaker[],2,FALSE),""),"")</f>
        <v/>
      </c>
      <c r="N666" s="65"/>
      <c r="O666" s="65"/>
      <c r="P666" s="65"/>
      <c r="Q666" s="65"/>
      <c r="R666" s="65"/>
      <c r="S666" s="170" t="str">
        <f>IFERROR(VLOOKUP(C666,Table_DevicePN[],2,FALSE),"")</f>
        <v/>
      </c>
      <c r="T666" s="66" t="str">
        <f t="shared" si="310"/>
        <v/>
      </c>
      <c r="U666" s="80"/>
      <c r="V666" s="81" t="str">
        <f t="shared" si="311"/>
        <v/>
      </c>
      <c r="W666" s="65" t="str">
        <f t="shared" si="312"/>
        <v/>
      </c>
      <c r="X666" s="65" t="str">
        <f t="shared" si="313"/>
        <v/>
      </c>
      <c r="Y666" s="82" t="str">
        <f t="shared" si="314"/>
        <v/>
      </c>
      <c r="Z666" s="83" t="str">
        <f t="shared" si="315"/>
        <v/>
      </c>
      <c r="AA666" s="65" t="str">
        <f t="shared" si="316"/>
        <v/>
      </c>
      <c r="AB666" s="65" t="str">
        <f t="shared" si="317"/>
        <v/>
      </c>
      <c r="AC666" s="65" t="str">
        <f t="shared" si="318"/>
        <v/>
      </c>
      <c r="AD666" s="84" t="str">
        <f t="shared" si="319"/>
        <v/>
      </c>
      <c r="AE666" s="85" t="str">
        <f t="shared" si="320"/>
        <v/>
      </c>
      <c r="AF666" s="85" t="str">
        <f t="shared" si="321"/>
        <v/>
      </c>
      <c r="AG666" s="86" t="str">
        <f t="shared" si="322"/>
        <v/>
      </c>
      <c r="AH666" s="87" t="str">
        <f t="shared" si="323"/>
        <v/>
      </c>
      <c r="AI666" s="84" t="str">
        <f t="shared" si="324"/>
        <v/>
      </c>
      <c r="AJ666" s="84" t="str">
        <f t="shared" si="325"/>
        <v/>
      </c>
      <c r="AK666" s="88" t="str">
        <f t="shared" si="326"/>
        <v/>
      </c>
      <c r="AL666" s="65" t="str">
        <f t="shared" si="327"/>
        <v/>
      </c>
      <c r="AM666" s="84" t="str">
        <f t="shared" si="328"/>
        <v/>
      </c>
      <c r="AN666" s="85" t="str">
        <f t="shared" si="329"/>
        <v/>
      </c>
      <c r="AO666" s="85" t="str">
        <f t="shared" si="330"/>
        <v/>
      </c>
      <c r="AP666" s="86" t="str">
        <f t="shared" si="331"/>
        <v/>
      </c>
    </row>
    <row r="667" spans="1:42" s="76" customFormat="1" x14ac:dyDescent="0.25">
      <c r="A667" s="78">
        <f t="shared" si="306"/>
        <v>661</v>
      </c>
      <c r="B667" s="79"/>
      <c r="C667" s="79"/>
      <c r="D667" s="61"/>
      <c r="E667" s="180" t="str">
        <f>_xlfn.IFNA(HLOOKUP(TEXT(C667,"#"),Table_Conduit[#All],2,FALSE),"")</f>
        <v/>
      </c>
      <c r="F667" s="63" t="str">
        <f t="shared" si="307"/>
        <v/>
      </c>
      <c r="G667" s="61"/>
      <c r="H667" s="180" t="str">
        <f>_xlfn.IFNA(IF(HLOOKUP(TEXT(C667,"#"),Table_BoxMaterial[#All],2,FALSE)=0,"",HLOOKUP(TEXT(C667,"#"),Table_BoxMaterial[#All],2,FALSE)),"")</f>
        <v/>
      </c>
      <c r="I667" s="183" t="str">
        <f>_xlfn.IFNA(HLOOKUP(TEXT(C667,"#"),Table_MountingKits[#All],2,FALSE),"")</f>
        <v/>
      </c>
      <c r="J667" s="183" t="str">
        <f>_xlfn.IFNA(HLOOKUP(H667,Table_BoxColors[#All],2,FALSE),"")</f>
        <v/>
      </c>
      <c r="K667" s="61" t="str">
        <f t="shared" si="308"/>
        <v/>
      </c>
      <c r="L667" s="64" t="str">
        <f t="shared" si="309"/>
        <v/>
      </c>
      <c r="M667" s="185" t="str">
        <f>_xlfn.IFNA("E-"&amp;VLOOKUP(C667,Table_PN_DeviceType[],2,TRUE),"")&amp;IF(D667&lt;&gt;"",IF(D667&gt;99,D667,IF(D667&gt;9,"0"&amp;D667,"00"&amp;D667))&amp;VLOOKUP(E667,Table_PN_ConduitSize[],2,FALSE)&amp;VLOOKUP(F667,Table_PN_ConduitColor[],2,FALSE)&amp;IF(G667&lt;10,"0"&amp;G667,G667)&amp;VLOOKUP(H667,Table_PN_BoxMaterial[],2,FALSE)&amp;IF(I667&lt;&gt;"",VLOOKUP(I667,Table_PN_MountingKit[],2,FALSE)&amp;IF(OR(J667="Yes"),VLOOKUP(F667,Table_PN_BoxColor[],2,FALSE),"")&amp;VLOOKUP(K667,Table_PN_CircuitBreaker[],2,FALSE),""),"")</f>
        <v/>
      </c>
      <c r="N667" s="65"/>
      <c r="O667" s="65"/>
      <c r="P667" s="65"/>
      <c r="Q667" s="65"/>
      <c r="R667" s="65"/>
      <c r="S667" s="170" t="str">
        <f>IFERROR(VLOOKUP(C667,Table_DevicePN[],2,FALSE),"")</f>
        <v/>
      </c>
      <c r="T667" s="66" t="str">
        <f t="shared" si="310"/>
        <v/>
      </c>
      <c r="U667" s="80"/>
      <c r="V667" s="81" t="str">
        <f t="shared" si="311"/>
        <v/>
      </c>
      <c r="W667" s="65" t="str">
        <f t="shared" si="312"/>
        <v/>
      </c>
      <c r="X667" s="65" t="str">
        <f t="shared" si="313"/>
        <v/>
      </c>
      <c r="Y667" s="82" t="str">
        <f t="shared" si="314"/>
        <v/>
      </c>
      <c r="Z667" s="83" t="str">
        <f t="shared" si="315"/>
        <v/>
      </c>
      <c r="AA667" s="65" t="str">
        <f t="shared" si="316"/>
        <v/>
      </c>
      <c r="AB667" s="65" t="str">
        <f t="shared" si="317"/>
        <v/>
      </c>
      <c r="AC667" s="65" t="str">
        <f t="shared" si="318"/>
        <v/>
      </c>
      <c r="AD667" s="84" t="str">
        <f t="shared" si="319"/>
        <v/>
      </c>
      <c r="AE667" s="85" t="str">
        <f t="shared" si="320"/>
        <v/>
      </c>
      <c r="AF667" s="85" t="str">
        <f t="shared" si="321"/>
        <v/>
      </c>
      <c r="AG667" s="86" t="str">
        <f t="shared" si="322"/>
        <v/>
      </c>
      <c r="AH667" s="87" t="str">
        <f t="shared" si="323"/>
        <v/>
      </c>
      <c r="AI667" s="84" t="str">
        <f t="shared" si="324"/>
        <v/>
      </c>
      <c r="AJ667" s="84" t="str">
        <f t="shared" si="325"/>
        <v/>
      </c>
      <c r="AK667" s="88" t="str">
        <f t="shared" si="326"/>
        <v/>
      </c>
      <c r="AL667" s="65" t="str">
        <f t="shared" si="327"/>
        <v/>
      </c>
      <c r="AM667" s="84" t="str">
        <f t="shared" si="328"/>
        <v/>
      </c>
      <c r="AN667" s="85" t="str">
        <f t="shared" si="329"/>
        <v/>
      </c>
      <c r="AO667" s="85" t="str">
        <f t="shared" si="330"/>
        <v/>
      </c>
      <c r="AP667" s="86" t="str">
        <f t="shared" si="331"/>
        <v/>
      </c>
    </row>
    <row r="668" spans="1:42" s="76" customFormat="1" x14ac:dyDescent="0.25">
      <c r="A668" s="78">
        <f t="shared" si="306"/>
        <v>662</v>
      </c>
      <c r="B668" s="79"/>
      <c r="C668" s="79"/>
      <c r="D668" s="61"/>
      <c r="E668" s="180" t="str">
        <f>_xlfn.IFNA(HLOOKUP(TEXT(C668,"#"),Table_Conduit[#All],2,FALSE),"")</f>
        <v/>
      </c>
      <c r="F668" s="63" t="str">
        <f t="shared" si="307"/>
        <v/>
      </c>
      <c r="G668" s="61"/>
      <c r="H668" s="180" t="str">
        <f>_xlfn.IFNA(IF(HLOOKUP(TEXT(C668,"#"),Table_BoxMaterial[#All],2,FALSE)=0,"",HLOOKUP(TEXT(C668,"#"),Table_BoxMaterial[#All],2,FALSE)),"")</f>
        <v/>
      </c>
      <c r="I668" s="183" t="str">
        <f>_xlfn.IFNA(HLOOKUP(TEXT(C668,"#"),Table_MountingKits[#All],2,FALSE),"")</f>
        <v/>
      </c>
      <c r="J668" s="183" t="str">
        <f>_xlfn.IFNA(HLOOKUP(H668,Table_BoxColors[#All],2,FALSE),"")</f>
        <v/>
      </c>
      <c r="K668" s="61" t="str">
        <f t="shared" si="308"/>
        <v/>
      </c>
      <c r="L668" s="64" t="str">
        <f t="shared" si="309"/>
        <v/>
      </c>
      <c r="M668" s="185" t="str">
        <f>_xlfn.IFNA("E-"&amp;VLOOKUP(C668,Table_PN_DeviceType[],2,TRUE),"")&amp;IF(D668&lt;&gt;"",IF(D668&gt;99,D668,IF(D668&gt;9,"0"&amp;D668,"00"&amp;D668))&amp;VLOOKUP(E668,Table_PN_ConduitSize[],2,FALSE)&amp;VLOOKUP(F668,Table_PN_ConduitColor[],2,FALSE)&amp;IF(G668&lt;10,"0"&amp;G668,G668)&amp;VLOOKUP(H668,Table_PN_BoxMaterial[],2,FALSE)&amp;IF(I668&lt;&gt;"",VLOOKUP(I668,Table_PN_MountingKit[],2,FALSE)&amp;IF(OR(J668="Yes"),VLOOKUP(F668,Table_PN_BoxColor[],2,FALSE),"")&amp;VLOOKUP(K668,Table_PN_CircuitBreaker[],2,FALSE),""),"")</f>
        <v/>
      </c>
      <c r="N668" s="65"/>
      <c r="O668" s="65"/>
      <c r="P668" s="65"/>
      <c r="Q668" s="65"/>
      <c r="R668" s="65"/>
      <c r="S668" s="170" t="str">
        <f>IFERROR(VLOOKUP(C668,Table_DevicePN[],2,FALSE),"")</f>
        <v/>
      </c>
      <c r="T668" s="66" t="str">
        <f t="shared" si="310"/>
        <v/>
      </c>
      <c r="U668" s="80"/>
      <c r="V668" s="81" t="str">
        <f t="shared" si="311"/>
        <v/>
      </c>
      <c r="W668" s="65" t="str">
        <f t="shared" si="312"/>
        <v/>
      </c>
      <c r="X668" s="65" t="str">
        <f t="shared" si="313"/>
        <v/>
      </c>
      <c r="Y668" s="82" t="str">
        <f t="shared" si="314"/>
        <v/>
      </c>
      <c r="Z668" s="83" t="str">
        <f t="shared" si="315"/>
        <v/>
      </c>
      <c r="AA668" s="65" t="str">
        <f t="shared" si="316"/>
        <v/>
      </c>
      <c r="AB668" s="65" t="str">
        <f t="shared" si="317"/>
        <v/>
      </c>
      <c r="AC668" s="65" t="str">
        <f t="shared" si="318"/>
        <v/>
      </c>
      <c r="AD668" s="84" t="str">
        <f t="shared" si="319"/>
        <v/>
      </c>
      <c r="AE668" s="85" t="str">
        <f t="shared" si="320"/>
        <v/>
      </c>
      <c r="AF668" s="85" t="str">
        <f t="shared" si="321"/>
        <v/>
      </c>
      <c r="AG668" s="86" t="str">
        <f t="shared" si="322"/>
        <v/>
      </c>
      <c r="AH668" s="87" t="str">
        <f t="shared" si="323"/>
        <v/>
      </c>
      <c r="AI668" s="84" t="str">
        <f t="shared" si="324"/>
        <v/>
      </c>
      <c r="AJ668" s="84" t="str">
        <f t="shared" si="325"/>
        <v/>
      </c>
      <c r="AK668" s="88" t="str">
        <f t="shared" si="326"/>
        <v/>
      </c>
      <c r="AL668" s="65" t="str">
        <f t="shared" si="327"/>
        <v/>
      </c>
      <c r="AM668" s="84" t="str">
        <f t="shared" si="328"/>
        <v/>
      </c>
      <c r="AN668" s="85" t="str">
        <f t="shared" si="329"/>
        <v/>
      </c>
      <c r="AO668" s="85" t="str">
        <f t="shared" si="330"/>
        <v/>
      </c>
      <c r="AP668" s="86" t="str">
        <f t="shared" si="331"/>
        <v/>
      </c>
    </row>
    <row r="669" spans="1:42" s="76" customFormat="1" x14ac:dyDescent="0.25">
      <c r="A669" s="78">
        <f t="shared" si="306"/>
        <v>663</v>
      </c>
      <c r="B669" s="79"/>
      <c r="C669" s="79"/>
      <c r="D669" s="61"/>
      <c r="E669" s="180" t="str">
        <f>_xlfn.IFNA(HLOOKUP(TEXT(C669,"#"),Table_Conduit[#All],2,FALSE),"")</f>
        <v/>
      </c>
      <c r="F669" s="63" t="str">
        <f t="shared" si="307"/>
        <v/>
      </c>
      <c r="G669" s="61"/>
      <c r="H669" s="180" t="str">
        <f>_xlfn.IFNA(IF(HLOOKUP(TEXT(C669,"#"),Table_BoxMaterial[#All],2,FALSE)=0,"",HLOOKUP(TEXT(C669,"#"),Table_BoxMaterial[#All],2,FALSE)),"")</f>
        <v/>
      </c>
      <c r="I669" s="183" t="str">
        <f>_xlfn.IFNA(HLOOKUP(TEXT(C669,"#"),Table_MountingKits[#All],2,FALSE),"")</f>
        <v/>
      </c>
      <c r="J669" s="183" t="str">
        <f>_xlfn.IFNA(HLOOKUP(H669,Table_BoxColors[#All],2,FALSE),"")</f>
        <v/>
      </c>
      <c r="K669" s="61" t="str">
        <f t="shared" si="308"/>
        <v/>
      </c>
      <c r="L669" s="64" t="str">
        <f t="shared" si="309"/>
        <v/>
      </c>
      <c r="M669" s="185" t="str">
        <f>_xlfn.IFNA("E-"&amp;VLOOKUP(C669,Table_PN_DeviceType[],2,TRUE),"")&amp;IF(D669&lt;&gt;"",IF(D669&gt;99,D669,IF(D669&gt;9,"0"&amp;D669,"00"&amp;D669))&amp;VLOOKUP(E669,Table_PN_ConduitSize[],2,FALSE)&amp;VLOOKUP(F669,Table_PN_ConduitColor[],2,FALSE)&amp;IF(G669&lt;10,"0"&amp;G669,G669)&amp;VLOOKUP(H669,Table_PN_BoxMaterial[],2,FALSE)&amp;IF(I669&lt;&gt;"",VLOOKUP(I669,Table_PN_MountingKit[],2,FALSE)&amp;IF(OR(J669="Yes"),VLOOKUP(F669,Table_PN_BoxColor[],2,FALSE),"")&amp;VLOOKUP(K669,Table_PN_CircuitBreaker[],2,FALSE),""),"")</f>
        <v/>
      </c>
      <c r="N669" s="65"/>
      <c r="O669" s="65"/>
      <c r="P669" s="65"/>
      <c r="Q669" s="65"/>
      <c r="R669" s="65"/>
      <c r="S669" s="170" t="str">
        <f>IFERROR(VLOOKUP(C669,Table_DevicePN[],2,FALSE),"")</f>
        <v/>
      </c>
      <c r="T669" s="66" t="str">
        <f t="shared" si="310"/>
        <v/>
      </c>
      <c r="U669" s="80"/>
      <c r="V669" s="81" t="str">
        <f t="shared" si="311"/>
        <v/>
      </c>
      <c r="W669" s="65" t="str">
        <f t="shared" si="312"/>
        <v/>
      </c>
      <c r="X669" s="65" t="str">
        <f t="shared" si="313"/>
        <v/>
      </c>
      <c r="Y669" s="82" t="str">
        <f t="shared" si="314"/>
        <v/>
      </c>
      <c r="Z669" s="83" t="str">
        <f t="shared" si="315"/>
        <v/>
      </c>
      <c r="AA669" s="65" t="str">
        <f t="shared" si="316"/>
        <v/>
      </c>
      <c r="AB669" s="65" t="str">
        <f t="shared" si="317"/>
        <v/>
      </c>
      <c r="AC669" s="65" t="str">
        <f t="shared" si="318"/>
        <v/>
      </c>
      <c r="AD669" s="84" t="str">
        <f t="shared" si="319"/>
        <v/>
      </c>
      <c r="AE669" s="85" t="str">
        <f t="shared" si="320"/>
        <v/>
      </c>
      <c r="AF669" s="85" t="str">
        <f t="shared" si="321"/>
        <v/>
      </c>
      <c r="AG669" s="86" t="str">
        <f t="shared" si="322"/>
        <v/>
      </c>
      <c r="AH669" s="87" t="str">
        <f t="shared" si="323"/>
        <v/>
      </c>
      <c r="AI669" s="84" t="str">
        <f t="shared" si="324"/>
        <v/>
      </c>
      <c r="AJ669" s="84" t="str">
        <f t="shared" si="325"/>
        <v/>
      </c>
      <c r="AK669" s="88" t="str">
        <f t="shared" si="326"/>
        <v/>
      </c>
      <c r="AL669" s="65" t="str">
        <f t="shared" si="327"/>
        <v/>
      </c>
      <c r="AM669" s="84" t="str">
        <f t="shared" si="328"/>
        <v/>
      </c>
      <c r="AN669" s="85" t="str">
        <f t="shared" si="329"/>
        <v/>
      </c>
      <c r="AO669" s="85" t="str">
        <f t="shared" si="330"/>
        <v/>
      </c>
      <c r="AP669" s="86" t="str">
        <f t="shared" si="331"/>
        <v/>
      </c>
    </row>
    <row r="670" spans="1:42" s="76" customFormat="1" x14ac:dyDescent="0.25">
      <c r="A670" s="78">
        <f t="shared" si="306"/>
        <v>664</v>
      </c>
      <c r="B670" s="79"/>
      <c r="C670" s="79"/>
      <c r="D670" s="61"/>
      <c r="E670" s="180" t="str">
        <f>_xlfn.IFNA(HLOOKUP(TEXT(C670,"#"),Table_Conduit[#All],2,FALSE),"")</f>
        <v/>
      </c>
      <c r="F670" s="63" t="str">
        <f t="shared" si="307"/>
        <v/>
      </c>
      <c r="G670" s="61"/>
      <c r="H670" s="180" t="str">
        <f>_xlfn.IFNA(IF(HLOOKUP(TEXT(C670,"#"),Table_BoxMaterial[#All],2,FALSE)=0,"",HLOOKUP(TEXT(C670,"#"),Table_BoxMaterial[#All],2,FALSE)),"")</f>
        <v/>
      </c>
      <c r="I670" s="183" t="str">
        <f>_xlfn.IFNA(HLOOKUP(TEXT(C670,"#"),Table_MountingKits[#All],2,FALSE),"")</f>
        <v/>
      </c>
      <c r="J670" s="183" t="str">
        <f>_xlfn.IFNA(HLOOKUP(H670,Table_BoxColors[#All],2,FALSE),"")</f>
        <v/>
      </c>
      <c r="K670" s="61" t="str">
        <f t="shared" si="308"/>
        <v/>
      </c>
      <c r="L670" s="64" t="str">
        <f t="shared" si="309"/>
        <v/>
      </c>
      <c r="M670" s="185" t="str">
        <f>_xlfn.IFNA("E-"&amp;VLOOKUP(C670,Table_PN_DeviceType[],2,TRUE),"")&amp;IF(D670&lt;&gt;"",IF(D670&gt;99,D670,IF(D670&gt;9,"0"&amp;D670,"00"&amp;D670))&amp;VLOOKUP(E670,Table_PN_ConduitSize[],2,FALSE)&amp;VLOOKUP(F670,Table_PN_ConduitColor[],2,FALSE)&amp;IF(G670&lt;10,"0"&amp;G670,G670)&amp;VLOOKUP(H670,Table_PN_BoxMaterial[],2,FALSE)&amp;IF(I670&lt;&gt;"",VLOOKUP(I670,Table_PN_MountingKit[],2,FALSE)&amp;IF(OR(J670="Yes"),VLOOKUP(F670,Table_PN_BoxColor[],2,FALSE),"")&amp;VLOOKUP(K670,Table_PN_CircuitBreaker[],2,FALSE),""),"")</f>
        <v/>
      </c>
      <c r="N670" s="65"/>
      <c r="O670" s="65"/>
      <c r="P670" s="65"/>
      <c r="Q670" s="65"/>
      <c r="R670" s="65"/>
      <c r="S670" s="170" t="str">
        <f>IFERROR(VLOOKUP(C670,Table_DevicePN[],2,FALSE),"")</f>
        <v/>
      </c>
      <c r="T670" s="66" t="str">
        <f t="shared" si="310"/>
        <v/>
      </c>
      <c r="U670" s="80"/>
      <c r="V670" s="81" t="str">
        <f t="shared" si="311"/>
        <v/>
      </c>
      <c r="W670" s="65" t="str">
        <f t="shared" si="312"/>
        <v/>
      </c>
      <c r="X670" s="65" t="str">
        <f t="shared" si="313"/>
        <v/>
      </c>
      <c r="Y670" s="82" t="str">
        <f t="shared" si="314"/>
        <v/>
      </c>
      <c r="Z670" s="83" t="str">
        <f t="shared" si="315"/>
        <v/>
      </c>
      <c r="AA670" s="65" t="str">
        <f t="shared" si="316"/>
        <v/>
      </c>
      <c r="AB670" s="65" t="str">
        <f t="shared" si="317"/>
        <v/>
      </c>
      <c r="AC670" s="65" t="str">
        <f t="shared" si="318"/>
        <v/>
      </c>
      <c r="AD670" s="84" t="str">
        <f t="shared" si="319"/>
        <v/>
      </c>
      <c r="AE670" s="85" t="str">
        <f t="shared" si="320"/>
        <v/>
      </c>
      <c r="AF670" s="85" t="str">
        <f t="shared" si="321"/>
        <v/>
      </c>
      <c r="AG670" s="86" t="str">
        <f t="shared" si="322"/>
        <v/>
      </c>
      <c r="AH670" s="87" t="str">
        <f t="shared" si="323"/>
        <v/>
      </c>
      <c r="AI670" s="84" t="str">
        <f t="shared" si="324"/>
        <v/>
      </c>
      <c r="AJ670" s="84" t="str">
        <f t="shared" si="325"/>
        <v/>
      </c>
      <c r="AK670" s="88" t="str">
        <f t="shared" si="326"/>
        <v/>
      </c>
      <c r="AL670" s="65" t="str">
        <f t="shared" si="327"/>
        <v/>
      </c>
      <c r="AM670" s="84" t="str">
        <f t="shared" si="328"/>
        <v/>
      </c>
      <c r="AN670" s="85" t="str">
        <f t="shared" si="329"/>
        <v/>
      </c>
      <c r="AO670" s="85" t="str">
        <f t="shared" si="330"/>
        <v/>
      </c>
      <c r="AP670" s="86" t="str">
        <f t="shared" si="331"/>
        <v/>
      </c>
    </row>
    <row r="671" spans="1:42" s="76" customFormat="1" x14ac:dyDescent="0.25">
      <c r="A671" s="78">
        <f t="shared" si="306"/>
        <v>665</v>
      </c>
      <c r="B671" s="79"/>
      <c r="C671" s="79"/>
      <c r="D671" s="61"/>
      <c r="E671" s="180" t="str">
        <f>_xlfn.IFNA(HLOOKUP(TEXT(C671,"#"),Table_Conduit[#All],2,FALSE),"")</f>
        <v/>
      </c>
      <c r="F671" s="63" t="str">
        <f t="shared" si="307"/>
        <v/>
      </c>
      <c r="G671" s="61"/>
      <c r="H671" s="180" t="str">
        <f>_xlfn.IFNA(IF(HLOOKUP(TEXT(C671,"#"),Table_BoxMaterial[#All],2,FALSE)=0,"",HLOOKUP(TEXT(C671,"#"),Table_BoxMaterial[#All],2,FALSE)),"")</f>
        <v/>
      </c>
      <c r="I671" s="183" t="str">
        <f>_xlfn.IFNA(HLOOKUP(TEXT(C671,"#"),Table_MountingKits[#All],2,FALSE),"")</f>
        <v/>
      </c>
      <c r="J671" s="183" t="str">
        <f>_xlfn.IFNA(HLOOKUP(H671,Table_BoxColors[#All],2,FALSE),"")</f>
        <v/>
      </c>
      <c r="K671" s="61" t="str">
        <f t="shared" si="308"/>
        <v/>
      </c>
      <c r="L671" s="64" t="str">
        <f t="shared" si="309"/>
        <v/>
      </c>
      <c r="M671" s="185" t="str">
        <f>_xlfn.IFNA("E-"&amp;VLOOKUP(C671,Table_PN_DeviceType[],2,TRUE),"")&amp;IF(D671&lt;&gt;"",IF(D671&gt;99,D671,IF(D671&gt;9,"0"&amp;D671,"00"&amp;D671))&amp;VLOOKUP(E671,Table_PN_ConduitSize[],2,FALSE)&amp;VLOOKUP(F671,Table_PN_ConduitColor[],2,FALSE)&amp;IF(G671&lt;10,"0"&amp;G671,G671)&amp;VLOOKUP(H671,Table_PN_BoxMaterial[],2,FALSE)&amp;IF(I671&lt;&gt;"",VLOOKUP(I671,Table_PN_MountingKit[],2,FALSE)&amp;IF(OR(J671="Yes"),VLOOKUP(F671,Table_PN_BoxColor[],2,FALSE),"")&amp;VLOOKUP(K671,Table_PN_CircuitBreaker[],2,FALSE),""),"")</f>
        <v/>
      </c>
      <c r="N671" s="65"/>
      <c r="O671" s="65"/>
      <c r="P671" s="65"/>
      <c r="Q671" s="65"/>
      <c r="R671" s="65"/>
      <c r="S671" s="170" t="str">
        <f>IFERROR(VLOOKUP(C671,Table_DevicePN[],2,FALSE),"")</f>
        <v/>
      </c>
      <c r="T671" s="66" t="str">
        <f t="shared" si="310"/>
        <v/>
      </c>
      <c r="U671" s="80"/>
      <c r="V671" s="81" t="str">
        <f t="shared" si="311"/>
        <v/>
      </c>
      <c r="W671" s="65" t="str">
        <f t="shared" si="312"/>
        <v/>
      </c>
      <c r="X671" s="65" t="str">
        <f t="shared" si="313"/>
        <v/>
      </c>
      <c r="Y671" s="82" t="str">
        <f t="shared" si="314"/>
        <v/>
      </c>
      <c r="Z671" s="83" t="str">
        <f t="shared" si="315"/>
        <v/>
      </c>
      <c r="AA671" s="65" t="str">
        <f t="shared" si="316"/>
        <v/>
      </c>
      <c r="AB671" s="65" t="str">
        <f t="shared" si="317"/>
        <v/>
      </c>
      <c r="AC671" s="65" t="str">
        <f t="shared" si="318"/>
        <v/>
      </c>
      <c r="AD671" s="84" t="str">
        <f t="shared" si="319"/>
        <v/>
      </c>
      <c r="AE671" s="85" t="str">
        <f t="shared" si="320"/>
        <v/>
      </c>
      <c r="AF671" s="85" t="str">
        <f t="shared" si="321"/>
        <v/>
      </c>
      <c r="AG671" s="86" t="str">
        <f t="shared" si="322"/>
        <v/>
      </c>
      <c r="AH671" s="87" t="str">
        <f t="shared" si="323"/>
        <v/>
      </c>
      <c r="AI671" s="84" t="str">
        <f t="shared" si="324"/>
        <v/>
      </c>
      <c r="AJ671" s="84" t="str">
        <f t="shared" si="325"/>
        <v/>
      </c>
      <c r="AK671" s="88" t="str">
        <f t="shared" si="326"/>
        <v/>
      </c>
      <c r="AL671" s="65" t="str">
        <f t="shared" si="327"/>
        <v/>
      </c>
      <c r="AM671" s="84" t="str">
        <f t="shared" si="328"/>
        <v/>
      </c>
      <c r="AN671" s="85" t="str">
        <f t="shared" si="329"/>
        <v/>
      </c>
      <c r="AO671" s="85" t="str">
        <f t="shared" si="330"/>
        <v/>
      </c>
      <c r="AP671" s="86" t="str">
        <f t="shared" si="331"/>
        <v/>
      </c>
    </row>
    <row r="672" spans="1:42" s="76" customFormat="1" x14ac:dyDescent="0.25">
      <c r="A672" s="78">
        <f t="shared" si="306"/>
        <v>666</v>
      </c>
      <c r="B672" s="79"/>
      <c r="C672" s="79"/>
      <c r="D672" s="61"/>
      <c r="E672" s="180" t="str">
        <f>_xlfn.IFNA(HLOOKUP(TEXT(C672,"#"),Table_Conduit[#All],2,FALSE),"")</f>
        <v/>
      </c>
      <c r="F672" s="63" t="str">
        <f t="shared" si="307"/>
        <v/>
      </c>
      <c r="G672" s="61"/>
      <c r="H672" s="180" t="str">
        <f>_xlfn.IFNA(IF(HLOOKUP(TEXT(C672,"#"),Table_BoxMaterial[#All],2,FALSE)=0,"",HLOOKUP(TEXT(C672,"#"),Table_BoxMaterial[#All],2,FALSE)),"")</f>
        <v/>
      </c>
      <c r="I672" s="183" t="str">
        <f>_xlfn.IFNA(HLOOKUP(TEXT(C672,"#"),Table_MountingKits[#All],2,FALSE),"")</f>
        <v/>
      </c>
      <c r="J672" s="183" t="str">
        <f>_xlfn.IFNA(HLOOKUP(H672,Table_BoxColors[#All],2,FALSE),"")</f>
        <v/>
      </c>
      <c r="K672" s="61" t="str">
        <f t="shared" si="308"/>
        <v/>
      </c>
      <c r="L672" s="64" t="str">
        <f t="shared" si="309"/>
        <v/>
      </c>
      <c r="M672" s="185" t="str">
        <f>_xlfn.IFNA("E-"&amp;VLOOKUP(C672,Table_PN_DeviceType[],2,TRUE),"")&amp;IF(D672&lt;&gt;"",IF(D672&gt;99,D672,IF(D672&gt;9,"0"&amp;D672,"00"&amp;D672))&amp;VLOOKUP(E672,Table_PN_ConduitSize[],2,FALSE)&amp;VLOOKUP(F672,Table_PN_ConduitColor[],2,FALSE)&amp;IF(G672&lt;10,"0"&amp;G672,G672)&amp;VLOOKUP(H672,Table_PN_BoxMaterial[],2,FALSE)&amp;IF(I672&lt;&gt;"",VLOOKUP(I672,Table_PN_MountingKit[],2,FALSE)&amp;IF(OR(J672="Yes"),VLOOKUP(F672,Table_PN_BoxColor[],2,FALSE),"")&amp;VLOOKUP(K672,Table_PN_CircuitBreaker[],2,FALSE),""),"")</f>
        <v/>
      </c>
      <c r="N672" s="65"/>
      <c r="O672" s="65"/>
      <c r="P672" s="65"/>
      <c r="Q672" s="65"/>
      <c r="R672" s="65"/>
      <c r="S672" s="170" t="str">
        <f>IFERROR(VLOOKUP(C672,Table_DevicePN[],2,FALSE),"")</f>
        <v/>
      </c>
      <c r="T672" s="66" t="str">
        <f t="shared" si="310"/>
        <v/>
      </c>
      <c r="U672" s="80"/>
      <c r="V672" s="81" t="str">
        <f t="shared" si="311"/>
        <v/>
      </c>
      <c r="W672" s="65" t="str">
        <f t="shared" si="312"/>
        <v/>
      </c>
      <c r="X672" s="65" t="str">
        <f t="shared" si="313"/>
        <v/>
      </c>
      <c r="Y672" s="82" t="str">
        <f t="shared" si="314"/>
        <v/>
      </c>
      <c r="Z672" s="83" t="str">
        <f t="shared" si="315"/>
        <v/>
      </c>
      <c r="AA672" s="65" t="str">
        <f t="shared" si="316"/>
        <v/>
      </c>
      <c r="AB672" s="65" t="str">
        <f t="shared" si="317"/>
        <v/>
      </c>
      <c r="AC672" s="65" t="str">
        <f t="shared" si="318"/>
        <v/>
      </c>
      <c r="AD672" s="84" t="str">
        <f t="shared" si="319"/>
        <v/>
      </c>
      <c r="AE672" s="85" t="str">
        <f t="shared" si="320"/>
        <v/>
      </c>
      <c r="AF672" s="85" t="str">
        <f t="shared" si="321"/>
        <v/>
      </c>
      <c r="AG672" s="86" t="str">
        <f t="shared" si="322"/>
        <v/>
      </c>
      <c r="AH672" s="87" t="str">
        <f t="shared" si="323"/>
        <v/>
      </c>
      <c r="AI672" s="84" t="str">
        <f t="shared" si="324"/>
        <v/>
      </c>
      <c r="AJ672" s="84" t="str">
        <f t="shared" si="325"/>
        <v/>
      </c>
      <c r="AK672" s="88" t="str">
        <f t="shared" si="326"/>
        <v/>
      </c>
      <c r="AL672" s="65" t="str">
        <f t="shared" si="327"/>
        <v/>
      </c>
      <c r="AM672" s="84" t="str">
        <f t="shared" si="328"/>
        <v/>
      </c>
      <c r="AN672" s="85" t="str">
        <f t="shared" si="329"/>
        <v/>
      </c>
      <c r="AO672" s="85" t="str">
        <f t="shared" si="330"/>
        <v/>
      </c>
      <c r="AP672" s="86" t="str">
        <f t="shared" si="331"/>
        <v/>
      </c>
    </row>
    <row r="673" spans="1:42" s="76" customFormat="1" x14ac:dyDescent="0.25">
      <c r="A673" s="78">
        <f t="shared" si="306"/>
        <v>667</v>
      </c>
      <c r="B673" s="79"/>
      <c r="C673" s="79"/>
      <c r="D673" s="61"/>
      <c r="E673" s="180" t="str">
        <f>_xlfn.IFNA(HLOOKUP(TEXT(C673,"#"),Table_Conduit[#All],2,FALSE),"")</f>
        <v/>
      </c>
      <c r="F673" s="63" t="str">
        <f t="shared" si="307"/>
        <v/>
      </c>
      <c r="G673" s="61"/>
      <c r="H673" s="180" t="str">
        <f>_xlfn.IFNA(IF(HLOOKUP(TEXT(C673,"#"),Table_BoxMaterial[#All],2,FALSE)=0,"",HLOOKUP(TEXT(C673,"#"),Table_BoxMaterial[#All],2,FALSE)),"")</f>
        <v/>
      </c>
      <c r="I673" s="183" t="str">
        <f>_xlfn.IFNA(HLOOKUP(TEXT(C673,"#"),Table_MountingKits[#All],2,FALSE),"")</f>
        <v/>
      </c>
      <c r="J673" s="183" t="str">
        <f>_xlfn.IFNA(HLOOKUP(H673,Table_BoxColors[#All],2,FALSE),"")</f>
        <v/>
      </c>
      <c r="K673" s="61" t="str">
        <f t="shared" si="308"/>
        <v/>
      </c>
      <c r="L673" s="64" t="str">
        <f t="shared" si="309"/>
        <v/>
      </c>
      <c r="M673" s="185" t="str">
        <f>_xlfn.IFNA("E-"&amp;VLOOKUP(C673,Table_PN_DeviceType[],2,TRUE),"")&amp;IF(D673&lt;&gt;"",IF(D673&gt;99,D673,IF(D673&gt;9,"0"&amp;D673,"00"&amp;D673))&amp;VLOOKUP(E673,Table_PN_ConduitSize[],2,FALSE)&amp;VLOOKUP(F673,Table_PN_ConduitColor[],2,FALSE)&amp;IF(G673&lt;10,"0"&amp;G673,G673)&amp;VLOOKUP(H673,Table_PN_BoxMaterial[],2,FALSE)&amp;IF(I673&lt;&gt;"",VLOOKUP(I673,Table_PN_MountingKit[],2,FALSE)&amp;IF(OR(J673="Yes"),VLOOKUP(F673,Table_PN_BoxColor[],2,FALSE),"")&amp;VLOOKUP(K673,Table_PN_CircuitBreaker[],2,FALSE),""),"")</f>
        <v/>
      </c>
      <c r="N673" s="65"/>
      <c r="O673" s="65"/>
      <c r="P673" s="65"/>
      <c r="Q673" s="65"/>
      <c r="R673" s="65"/>
      <c r="S673" s="170" t="str">
        <f>IFERROR(VLOOKUP(C673,Table_DevicePN[],2,FALSE),"")</f>
        <v/>
      </c>
      <c r="T673" s="66" t="str">
        <f t="shared" si="310"/>
        <v/>
      </c>
      <c r="U673" s="80"/>
      <c r="V673" s="81" t="str">
        <f t="shared" si="311"/>
        <v/>
      </c>
      <c r="W673" s="65" t="str">
        <f t="shared" si="312"/>
        <v/>
      </c>
      <c r="X673" s="65" t="str">
        <f t="shared" si="313"/>
        <v/>
      </c>
      <c r="Y673" s="82" t="str">
        <f t="shared" si="314"/>
        <v/>
      </c>
      <c r="Z673" s="83" t="str">
        <f t="shared" si="315"/>
        <v/>
      </c>
      <c r="AA673" s="65" t="str">
        <f t="shared" si="316"/>
        <v/>
      </c>
      <c r="AB673" s="65" t="str">
        <f t="shared" si="317"/>
        <v/>
      </c>
      <c r="AC673" s="65" t="str">
        <f t="shared" si="318"/>
        <v/>
      </c>
      <c r="AD673" s="84" t="str">
        <f t="shared" si="319"/>
        <v/>
      </c>
      <c r="AE673" s="85" t="str">
        <f t="shared" si="320"/>
        <v/>
      </c>
      <c r="AF673" s="85" t="str">
        <f t="shared" si="321"/>
        <v/>
      </c>
      <c r="AG673" s="86" t="str">
        <f t="shared" si="322"/>
        <v/>
      </c>
      <c r="AH673" s="87" t="str">
        <f t="shared" si="323"/>
        <v/>
      </c>
      <c r="AI673" s="84" t="str">
        <f t="shared" si="324"/>
        <v/>
      </c>
      <c r="AJ673" s="84" t="str">
        <f t="shared" si="325"/>
        <v/>
      </c>
      <c r="AK673" s="88" t="str">
        <f t="shared" si="326"/>
        <v/>
      </c>
      <c r="AL673" s="65" t="str">
        <f t="shared" si="327"/>
        <v/>
      </c>
      <c r="AM673" s="84" t="str">
        <f t="shared" si="328"/>
        <v/>
      </c>
      <c r="AN673" s="85" t="str">
        <f t="shared" si="329"/>
        <v/>
      </c>
      <c r="AO673" s="85" t="str">
        <f t="shared" si="330"/>
        <v/>
      </c>
      <c r="AP673" s="86" t="str">
        <f t="shared" si="331"/>
        <v/>
      </c>
    </row>
    <row r="674" spans="1:42" s="76" customFormat="1" x14ac:dyDescent="0.25">
      <c r="A674" s="78">
        <f t="shared" si="306"/>
        <v>668</v>
      </c>
      <c r="B674" s="79"/>
      <c r="C674" s="79"/>
      <c r="D674" s="61"/>
      <c r="E674" s="180" t="str">
        <f>_xlfn.IFNA(HLOOKUP(TEXT(C674,"#"),Table_Conduit[#All],2,FALSE),"")</f>
        <v/>
      </c>
      <c r="F674" s="63" t="str">
        <f t="shared" si="307"/>
        <v/>
      </c>
      <c r="G674" s="61"/>
      <c r="H674" s="180" t="str">
        <f>_xlfn.IFNA(IF(HLOOKUP(TEXT(C674,"#"),Table_BoxMaterial[#All],2,FALSE)=0,"",HLOOKUP(TEXT(C674,"#"),Table_BoxMaterial[#All],2,FALSE)),"")</f>
        <v/>
      </c>
      <c r="I674" s="183" t="str">
        <f>_xlfn.IFNA(HLOOKUP(TEXT(C674,"#"),Table_MountingKits[#All],2,FALSE),"")</f>
        <v/>
      </c>
      <c r="J674" s="183" t="str">
        <f>_xlfn.IFNA(HLOOKUP(H674,Table_BoxColors[#All],2,FALSE),"")</f>
        <v/>
      </c>
      <c r="K674" s="61" t="str">
        <f t="shared" si="308"/>
        <v/>
      </c>
      <c r="L674" s="64" t="str">
        <f t="shared" si="309"/>
        <v/>
      </c>
      <c r="M674" s="185" t="str">
        <f>_xlfn.IFNA("E-"&amp;VLOOKUP(C674,Table_PN_DeviceType[],2,TRUE),"")&amp;IF(D674&lt;&gt;"",IF(D674&gt;99,D674,IF(D674&gt;9,"0"&amp;D674,"00"&amp;D674))&amp;VLOOKUP(E674,Table_PN_ConduitSize[],2,FALSE)&amp;VLOOKUP(F674,Table_PN_ConduitColor[],2,FALSE)&amp;IF(G674&lt;10,"0"&amp;G674,G674)&amp;VLOOKUP(H674,Table_PN_BoxMaterial[],2,FALSE)&amp;IF(I674&lt;&gt;"",VLOOKUP(I674,Table_PN_MountingKit[],2,FALSE)&amp;IF(OR(J674="Yes"),VLOOKUP(F674,Table_PN_BoxColor[],2,FALSE),"")&amp;VLOOKUP(K674,Table_PN_CircuitBreaker[],2,FALSE),""),"")</f>
        <v/>
      </c>
      <c r="N674" s="65"/>
      <c r="O674" s="65"/>
      <c r="P674" s="65"/>
      <c r="Q674" s="65"/>
      <c r="R674" s="65"/>
      <c r="S674" s="170" t="str">
        <f>IFERROR(VLOOKUP(C674,Table_DevicePN[],2,FALSE),"")</f>
        <v/>
      </c>
      <c r="T674" s="66" t="str">
        <f t="shared" si="310"/>
        <v/>
      </c>
      <c r="U674" s="80"/>
      <c r="V674" s="81" t="str">
        <f t="shared" si="311"/>
        <v/>
      </c>
      <c r="W674" s="65" t="str">
        <f t="shared" si="312"/>
        <v/>
      </c>
      <c r="X674" s="65" t="str">
        <f t="shared" si="313"/>
        <v/>
      </c>
      <c r="Y674" s="82" t="str">
        <f t="shared" si="314"/>
        <v/>
      </c>
      <c r="Z674" s="83" t="str">
        <f t="shared" si="315"/>
        <v/>
      </c>
      <c r="AA674" s="65" t="str">
        <f t="shared" si="316"/>
        <v/>
      </c>
      <c r="AB674" s="65" t="str">
        <f t="shared" si="317"/>
        <v/>
      </c>
      <c r="AC674" s="65" t="str">
        <f t="shared" si="318"/>
        <v/>
      </c>
      <c r="AD674" s="84" t="str">
        <f t="shared" si="319"/>
        <v/>
      </c>
      <c r="AE674" s="85" t="str">
        <f t="shared" si="320"/>
        <v/>
      </c>
      <c r="AF674" s="85" t="str">
        <f t="shared" si="321"/>
        <v/>
      </c>
      <c r="AG674" s="86" t="str">
        <f t="shared" si="322"/>
        <v/>
      </c>
      <c r="AH674" s="87" t="str">
        <f t="shared" si="323"/>
        <v/>
      </c>
      <c r="AI674" s="84" t="str">
        <f t="shared" si="324"/>
        <v/>
      </c>
      <c r="AJ674" s="84" t="str">
        <f t="shared" si="325"/>
        <v/>
      </c>
      <c r="AK674" s="88" t="str">
        <f t="shared" si="326"/>
        <v/>
      </c>
      <c r="AL674" s="65" t="str">
        <f t="shared" si="327"/>
        <v/>
      </c>
      <c r="AM674" s="84" t="str">
        <f t="shared" si="328"/>
        <v/>
      </c>
      <c r="AN674" s="85" t="str">
        <f t="shared" si="329"/>
        <v/>
      </c>
      <c r="AO674" s="85" t="str">
        <f t="shared" si="330"/>
        <v/>
      </c>
      <c r="AP674" s="86" t="str">
        <f t="shared" si="331"/>
        <v/>
      </c>
    </row>
    <row r="675" spans="1:42" s="76" customFormat="1" x14ac:dyDescent="0.25">
      <c r="A675" s="78">
        <f t="shared" si="306"/>
        <v>669</v>
      </c>
      <c r="B675" s="79"/>
      <c r="C675" s="79"/>
      <c r="D675" s="61"/>
      <c r="E675" s="180" t="str">
        <f>_xlfn.IFNA(HLOOKUP(TEXT(C675,"#"),Table_Conduit[#All],2,FALSE),"")</f>
        <v/>
      </c>
      <c r="F675" s="63" t="str">
        <f t="shared" si="307"/>
        <v/>
      </c>
      <c r="G675" s="61"/>
      <c r="H675" s="180" t="str">
        <f>_xlfn.IFNA(IF(HLOOKUP(TEXT(C675,"#"),Table_BoxMaterial[#All],2,FALSE)=0,"",HLOOKUP(TEXT(C675,"#"),Table_BoxMaterial[#All],2,FALSE)),"")</f>
        <v/>
      </c>
      <c r="I675" s="183" t="str">
        <f>_xlfn.IFNA(HLOOKUP(TEXT(C675,"#"),Table_MountingKits[#All],2,FALSE),"")</f>
        <v/>
      </c>
      <c r="J675" s="183" t="str">
        <f>_xlfn.IFNA(HLOOKUP(H675,Table_BoxColors[#All],2,FALSE),"")</f>
        <v/>
      </c>
      <c r="K675" s="61" t="str">
        <f t="shared" si="308"/>
        <v/>
      </c>
      <c r="L675" s="64" t="str">
        <f t="shared" si="309"/>
        <v/>
      </c>
      <c r="M675" s="185" t="str">
        <f>_xlfn.IFNA("E-"&amp;VLOOKUP(C675,Table_PN_DeviceType[],2,TRUE),"")&amp;IF(D675&lt;&gt;"",IF(D675&gt;99,D675,IF(D675&gt;9,"0"&amp;D675,"00"&amp;D675))&amp;VLOOKUP(E675,Table_PN_ConduitSize[],2,FALSE)&amp;VLOOKUP(F675,Table_PN_ConduitColor[],2,FALSE)&amp;IF(G675&lt;10,"0"&amp;G675,G675)&amp;VLOOKUP(H675,Table_PN_BoxMaterial[],2,FALSE)&amp;IF(I675&lt;&gt;"",VLOOKUP(I675,Table_PN_MountingKit[],2,FALSE)&amp;IF(OR(J675="Yes"),VLOOKUP(F675,Table_PN_BoxColor[],2,FALSE),"")&amp;VLOOKUP(K675,Table_PN_CircuitBreaker[],2,FALSE),""),"")</f>
        <v/>
      </c>
      <c r="N675" s="65"/>
      <c r="O675" s="65"/>
      <c r="P675" s="65"/>
      <c r="Q675" s="65"/>
      <c r="R675" s="65"/>
      <c r="S675" s="170" t="str">
        <f>IFERROR(VLOOKUP(C675,Table_DevicePN[],2,FALSE),"")</f>
        <v/>
      </c>
      <c r="T675" s="66" t="str">
        <f t="shared" si="310"/>
        <v/>
      </c>
      <c r="U675" s="80"/>
      <c r="V675" s="81" t="str">
        <f t="shared" si="311"/>
        <v/>
      </c>
      <c r="W675" s="65" t="str">
        <f t="shared" si="312"/>
        <v/>
      </c>
      <c r="X675" s="65" t="str">
        <f t="shared" si="313"/>
        <v/>
      </c>
      <c r="Y675" s="82" t="str">
        <f t="shared" si="314"/>
        <v/>
      </c>
      <c r="Z675" s="83" t="str">
        <f t="shared" si="315"/>
        <v/>
      </c>
      <c r="AA675" s="65" t="str">
        <f t="shared" si="316"/>
        <v/>
      </c>
      <c r="AB675" s="65" t="str">
        <f t="shared" si="317"/>
        <v/>
      </c>
      <c r="AC675" s="65" t="str">
        <f t="shared" si="318"/>
        <v/>
      </c>
      <c r="AD675" s="84" t="str">
        <f t="shared" si="319"/>
        <v/>
      </c>
      <c r="AE675" s="85" t="str">
        <f t="shared" si="320"/>
        <v/>
      </c>
      <c r="AF675" s="85" t="str">
        <f t="shared" si="321"/>
        <v/>
      </c>
      <c r="AG675" s="86" t="str">
        <f t="shared" si="322"/>
        <v/>
      </c>
      <c r="AH675" s="87" t="str">
        <f t="shared" si="323"/>
        <v/>
      </c>
      <c r="AI675" s="84" t="str">
        <f t="shared" si="324"/>
        <v/>
      </c>
      <c r="AJ675" s="84" t="str">
        <f t="shared" si="325"/>
        <v/>
      </c>
      <c r="AK675" s="88" t="str">
        <f t="shared" si="326"/>
        <v/>
      </c>
      <c r="AL675" s="65" t="str">
        <f t="shared" si="327"/>
        <v/>
      </c>
      <c r="AM675" s="84" t="str">
        <f t="shared" si="328"/>
        <v/>
      </c>
      <c r="AN675" s="85" t="str">
        <f t="shared" si="329"/>
        <v/>
      </c>
      <c r="AO675" s="85" t="str">
        <f t="shared" si="330"/>
        <v/>
      </c>
      <c r="AP675" s="86" t="str">
        <f t="shared" si="331"/>
        <v/>
      </c>
    </row>
    <row r="676" spans="1:42" s="76" customFormat="1" x14ac:dyDescent="0.25">
      <c r="A676" s="78">
        <f t="shared" si="306"/>
        <v>670</v>
      </c>
      <c r="B676" s="79"/>
      <c r="C676" s="79"/>
      <c r="D676" s="61"/>
      <c r="E676" s="180" t="str">
        <f>_xlfn.IFNA(HLOOKUP(TEXT(C676,"#"),Table_Conduit[#All],2,FALSE),"")</f>
        <v/>
      </c>
      <c r="F676" s="63" t="str">
        <f t="shared" si="307"/>
        <v/>
      </c>
      <c r="G676" s="61"/>
      <c r="H676" s="180" t="str">
        <f>_xlfn.IFNA(IF(HLOOKUP(TEXT(C676,"#"),Table_BoxMaterial[#All],2,FALSE)=0,"",HLOOKUP(TEXT(C676,"#"),Table_BoxMaterial[#All],2,FALSE)),"")</f>
        <v/>
      </c>
      <c r="I676" s="183" t="str">
        <f>_xlfn.IFNA(HLOOKUP(TEXT(C676,"#"),Table_MountingKits[#All],2,FALSE),"")</f>
        <v/>
      </c>
      <c r="J676" s="183" t="str">
        <f>_xlfn.IFNA(HLOOKUP(H676,Table_BoxColors[#All],2,FALSE),"")</f>
        <v/>
      </c>
      <c r="K676" s="61" t="str">
        <f t="shared" si="308"/>
        <v/>
      </c>
      <c r="L676" s="64" t="str">
        <f t="shared" si="309"/>
        <v/>
      </c>
      <c r="M676" s="185" t="str">
        <f>_xlfn.IFNA("E-"&amp;VLOOKUP(C676,Table_PN_DeviceType[],2,TRUE),"")&amp;IF(D676&lt;&gt;"",IF(D676&gt;99,D676,IF(D676&gt;9,"0"&amp;D676,"00"&amp;D676))&amp;VLOOKUP(E676,Table_PN_ConduitSize[],2,FALSE)&amp;VLOOKUP(F676,Table_PN_ConduitColor[],2,FALSE)&amp;IF(G676&lt;10,"0"&amp;G676,G676)&amp;VLOOKUP(H676,Table_PN_BoxMaterial[],2,FALSE)&amp;IF(I676&lt;&gt;"",VLOOKUP(I676,Table_PN_MountingKit[],2,FALSE)&amp;IF(OR(J676="Yes"),VLOOKUP(F676,Table_PN_BoxColor[],2,FALSE),"")&amp;VLOOKUP(K676,Table_PN_CircuitBreaker[],2,FALSE),""),"")</f>
        <v/>
      </c>
      <c r="N676" s="65"/>
      <c r="O676" s="65"/>
      <c r="P676" s="65"/>
      <c r="Q676" s="65"/>
      <c r="R676" s="65"/>
      <c r="S676" s="170" t="str">
        <f>IFERROR(VLOOKUP(C676,Table_DevicePN[],2,FALSE),"")</f>
        <v/>
      </c>
      <c r="T676" s="66" t="str">
        <f t="shared" si="310"/>
        <v/>
      </c>
      <c r="U676" s="80"/>
      <c r="V676" s="81" t="str">
        <f t="shared" si="311"/>
        <v/>
      </c>
      <c r="W676" s="65" t="str">
        <f t="shared" si="312"/>
        <v/>
      </c>
      <c r="X676" s="65" t="str">
        <f t="shared" si="313"/>
        <v/>
      </c>
      <c r="Y676" s="82" t="str">
        <f t="shared" si="314"/>
        <v/>
      </c>
      <c r="Z676" s="83" t="str">
        <f t="shared" si="315"/>
        <v/>
      </c>
      <c r="AA676" s="65" t="str">
        <f t="shared" si="316"/>
        <v/>
      </c>
      <c r="AB676" s="65" t="str">
        <f t="shared" si="317"/>
        <v/>
      </c>
      <c r="AC676" s="65" t="str">
        <f t="shared" si="318"/>
        <v/>
      </c>
      <c r="AD676" s="84" t="str">
        <f t="shared" si="319"/>
        <v/>
      </c>
      <c r="AE676" s="85" t="str">
        <f t="shared" si="320"/>
        <v/>
      </c>
      <c r="AF676" s="85" t="str">
        <f t="shared" si="321"/>
        <v/>
      </c>
      <c r="AG676" s="86" t="str">
        <f t="shared" si="322"/>
        <v/>
      </c>
      <c r="AH676" s="87" t="str">
        <f t="shared" si="323"/>
        <v/>
      </c>
      <c r="AI676" s="84" t="str">
        <f t="shared" si="324"/>
        <v/>
      </c>
      <c r="AJ676" s="84" t="str">
        <f t="shared" si="325"/>
        <v/>
      </c>
      <c r="AK676" s="88" t="str">
        <f t="shared" si="326"/>
        <v/>
      </c>
      <c r="AL676" s="65" t="str">
        <f t="shared" si="327"/>
        <v/>
      </c>
      <c r="AM676" s="84" t="str">
        <f t="shared" si="328"/>
        <v/>
      </c>
      <c r="AN676" s="85" t="str">
        <f t="shared" si="329"/>
        <v/>
      </c>
      <c r="AO676" s="85" t="str">
        <f t="shared" si="330"/>
        <v/>
      </c>
      <c r="AP676" s="86" t="str">
        <f t="shared" si="331"/>
        <v/>
      </c>
    </row>
    <row r="677" spans="1:42" s="76" customFormat="1" x14ac:dyDescent="0.25">
      <c r="A677" s="78">
        <f t="shared" si="306"/>
        <v>671</v>
      </c>
      <c r="B677" s="79"/>
      <c r="C677" s="79"/>
      <c r="D677" s="61"/>
      <c r="E677" s="180" t="str">
        <f>_xlfn.IFNA(HLOOKUP(TEXT(C677,"#"),Table_Conduit[#All],2,FALSE),"")</f>
        <v/>
      </c>
      <c r="F677" s="63" t="str">
        <f t="shared" si="307"/>
        <v/>
      </c>
      <c r="G677" s="61"/>
      <c r="H677" s="180" t="str">
        <f>_xlfn.IFNA(IF(HLOOKUP(TEXT(C677,"#"),Table_BoxMaterial[#All],2,FALSE)=0,"",HLOOKUP(TEXT(C677,"#"),Table_BoxMaterial[#All],2,FALSE)),"")</f>
        <v/>
      </c>
      <c r="I677" s="183" t="str">
        <f>_xlfn.IFNA(HLOOKUP(TEXT(C677,"#"),Table_MountingKits[#All],2,FALSE),"")</f>
        <v/>
      </c>
      <c r="J677" s="183" t="str">
        <f>_xlfn.IFNA(HLOOKUP(H677,Table_BoxColors[#All],2,FALSE),"")</f>
        <v/>
      </c>
      <c r="K677" s="61" t="str">
        <f t="shared" si="308"/>
        <v/>
      </c>
      <c r="L677" s="64" t="str">
        <f t="shared" si="309"/>
        <v/>
      </c>
      <c r="M677" s="185" t="str">
        <f>_xlfn.IFNA("E-"&amp;VLOOKUP(C677,Table_PN_DeviceType[],2,TRUE),"")&amp;IF(D677&lt;&gt;"",IF(D677&gt;99,D677,IF(D677&gt;9,"0"&amp;D677,"00"&amp;D677))&amp;VLOOKUP(E677,Table_PN_ConduitSize[],2,FALSE)&amp;VLOOKUP(F677,Table_PN_ConduitColor[],2,FALSE)&amp;IF(G677&lt;10,"0"&amp;G677,G677)&amp;VLOOKUP(H677,Table_PN_BoxMaterial[],2,FALSE)&amp;IF(I677&lt;&gt;"",VLOOKUP(I677,Table_PN_MountingKit[],2,FALSE)&amp;IF(OR(J677="Yes"),VLOOKUP(F677,Table_PN_BoxColor[],2,FALSE),"")&amp;VLOOKUP(K677,Table_PN_CircuitBreaker[],2,FALSE),""),"")</f>
        <v/>
      </c>
      <c r="N677" s="65"/>
      <c r="O677" s="65"/>
      <c r="P677" s="65"/>
      <c r="Q677" s="65"/>
      <c r="R677" s="65"/>
      <c r="S677" s="170" t="str">
        <f>IFERROR(VLOOKUP(C677,Table_DevicePN[],2,FALSE),"")</f>
        <v/>
      </c>
      <c r="T677" s="66" t="str">
        <f t="shared" si="310"/>
        <v/>
      </c>
      <c r="U677" s="80"/>
      <c r="V677" s="81" t="str">
        <f t="shared" si="311"/>
        <v/>
      </c>
      <c r="W677" s="65" t="str">
        <f t="shared" si="312"/>
        <v/>
      </c>
      <c r="X677" s="65" t="str">
        <f t="shared" si="313"/>
        <v/>
      </c>
      <c r="Y677" s="82" t="str">
        <f t="shared" si="314"/>
        <v/>
      </c>
      <c r="Z677" s="83" t="str">
        <f t="shared" si="315"/>
        <v/>
      </c>
      <c r="AA677" s="65" t="str">
        <f t="shared" si="316"/>
        <v/>
      </c>
      <c r="AB677" s="65" t="str">
        <f t="shared" si="317"/>
        <v/>
      </c>
      <c r="AC677" s="65" t="str">
        <f t="shared" si="318"/>
        <v/>
      </c>
      <c r="AD677" s="84" t="str">
        <f t="shared" si="319"/>
        <v/>
      </c>
      <c r="AE677" s="85" t="str">
        <f t="shared" si="320"/>
        <v/>
      </c>
      <c r="AF677" s="85" t="str">
        <f t="shared" si="321"/>
        <v/>
      </c>
      <c r="AG677" s="86" t="str">
        <f t="shared" si="322"/>
        <v/>
      </c>
      <c r="AH677" s="87" t="str">
        <f t="shared" si="323"/>
        <v/>
      </c>
      <c r="AI677" s="84" t="str">
        <f t="shared" si="324"/>
        <v/>
      </c>
      <c r="AJ677" s="84" t="str">
        <f t="shared" si="325"/>
        <v/>
      </c>
      <c r="AK677" s="88" t="str">
        <f t="shared" si="326"/>
        <v/>
      </c>
      <c r="AL677" s="65" t="str">
        <f t="shared" si="327"/>
        <v/>
      </c>
      <c r="AM677" s="84" t="str">
        <f t="shared" si="328"/>
        <v/>
      </c>
      <c r="AN677" s="85" t="str">
        <f t="shared" si="329"/>
        <v/>
      </c>
      <c r="AO677" s="85" t="str">
        <f t="shared" si="330"/>
        <v/>
      </c>
      <c r="AP677" s="86" t="str">
        <f t="shared" si="331"/>
        <v/>
      </c>
    </row>
    <row r="678" spans="1:42" s="76" customFormat="1" x14ac:dyDescent="0.25">
      <c r="A678" s="78">
        <f t="shared" si="306"/>
        <v>672</v>
      </c>
      <c r="B678" s="79"/>
      <c r="C678" s="79"/>
      <c r="D678" s="61"/>
      <c r="E678" s="180" t="str">
        <f>_xlfn.IFNA(HLOOKUP(TEXT(C678,"#"),Table_Conduit[#All],2,FALSE),"")</f>
        <v/>
      </c>
      <c r="F678" s="63" t="str">
        <f t="shared" si="307"/>
        <v/>
      </c>
      <c r="G678" s="61"/>
      <c r="H678" s="180" t="str">
        <f>_xlfn.IFNA(IF(HLOOKUP(TEXT(C678,"#"),Table_BoxMaterial[#All],2,FALSE)=0,"",HLOOKUP(TEXT(C678,"#"),Table_BoxMaterial[#All],2,FALSE)),"")</f>
        <v/>
      </c>
      <c r="I678" s="183" t="str">
        <f>_xlfn.IFNA(HLOOKUP(TEXT(C678,"#"),Table_MountingKits[#All],2,FALSE),"")</f>
        <v/>
      </c>
      <c r="J678" s="183" t="str">
        <f>_xlfn.IFNA(HLOOKUP(H678,Table_BoxColors[#All],2,FALSE),"")</f>
        <v/>
      </c>
      <c r="K678" s="61" t="str">
        <f t="shared" si="308"/>
        <v/>
      </c>
      <c r="L678" s="64" t="str">
        <f t="shared" si="309"/>
        <v/>
      </c>
      <c r="M678" s="185" t="str">
        <f>_xlfn.IFNA("E-"&amp;VLOOKUP(C678,Table_PN_DeviceType[],2,TRUE),"")&amp;IF(D678&lt;&gt;"",IF(D678&gt;99,D678,IF(D678&gt;9,"0"&amp;D678,"00"&amp;D678))&amp;VLOOKUP(E678,Table_PN_ConduitSize[],2,FALSE)&amp;VLOOKUP(F678,Table_PN_ConduitColor[],2,FALSE)&amp;IF(G678&lt;10,"0"&amp;G678,G678)&amp;VLOOKUP(H678,Table_PN_BoxMaterial[],2,FALSE)&amp;IF(I678&lt;&gt;"",VLOOKUP(I678,Table_PN_MountingKit[],2,FALSE)&amp;IF(OR(J678="Yes"),VLOOKUP(F678,Table_PN_BoxColor[],2,FALSE),"")&amp;VLOOKUP(K678,Table_PN_CircuitBreaker[],2,FALSE),""),"")</f>
        <v/>
      </c>
      <c r="N678" s="65"/>
      <c r="O678" s="65"/>
      <c r="P678" s="65"/>
      <c r="Q678" s="65"/>
      <c r="R678" s="65"/>
      <c r="S678" s="170" t="str">
        <f>IFERROR(VLOOKUP(C678,Table_DevicePN[],2,FALSE),"")</f>
        <v/>
      </c>
      <c r="T678" s="66" t="str">
        <f t="shared" si="310"/>
        <v/>
      </c>
      <c r="U678" s="80"/>
      <c r="V678" s="81" t="str">
        <f t="shared" si="311"/>
        <v/>
      </c>
      <c r="W678" s="65" t="str">
        <f t="shared" si="312"/>
        <v/>
      </c>
      <c r="X678" s="65" t="str">
        <f t="shared" si="313"/>
        <v/>
      </c>
      <c r="Y678" s="82" t="str">
        <f t="shared" si="314"/>
        <v/>
      </c>
      <c r="Z678" s="83" t="str">
        <f t="shared" si="315"/>
        <v/>
      </c>
      <c r="AA678" s="65" t="str">
        <f t="shared" si="316"/>
        <v/>
      </c>
      <c r="AB678" s="65" t="str">
        <f t="shared" si="317"/>
        <v/>
      </c>
      <c r="AC678" s="65" t="str">
        <f t="shared" si="318"/>
        <v/>
      </c>
      <c r="AD678" s="84" t="str">
        <f t="shared" si="319"/>
        <v/>
      </c>
      <c r="AE678" s="85" t="str">
        <f t="shared" si="320"/>
        <v/>
      </c>
      <c r="AF678" s="85" t="str">
        <f t="shared" si="321"/>
        <v/>
      </c>
      <c r="AG678" s="86" t="str">
        <f t="shared" si="322"/>
        <v/>
      </c>
      <c r="AH678" s="87" t="str">
        <f t="shared" si="323"/>
        <v/>
      </c>
      <c r="AI678" s="84" t="str">
        <f t="shared" si="324"/>
        <v/>
      </c>
      <c r="AJ678" s="84" t="str">
        <f t="shared" si="325"/>
        <v/>
      </c>
      <c r="AK678" s="88" t="str">
        <f t="shared" si="326"/>
        <v/>
      </c>
      <c r="AL678" s="65" t="str">
        <f t="shared" si="327"/>
        <v/>
      </c>
      <c r="AM678" s="84" t="str">
        <f t="shared" si="328"/>
        <v/>
      </c>
      <c r="AN678" s="85" t="str">
        <f t="shared" si="329"/>
        <v/>
      </c>
      <c r="AO678" s="85" t="str">
        <f t="shared" si="330"/>
        <v/>
      </c>
      <c r="AP678" s="86" t="str">
        <f t="shared" si="331"/>
        <v/>
      </c>
    </row>
    <row r="679" spans="1:42" s="76" customFormat="1" x14ac:dyDescent="0.25">
      <c r="A679" s="78">
        <f t="shared" si="306"/>
        <v>673</v>
      </c>
      <c r="B679" s="79"/>
      <c r="C679" s="79"/>
      <c r="D679" s="61"/>
      <c r="E679" s="180" t="str">
        <f>_xlfn.IFNA(HLOOKUP(TEXT(C679,"#"),Table_Conduit[#All],2,FALSE),"")</f>
        <v/>
      </c>
      <c r="F679" s="63" t="str">
        <f t="shared" si="307"/>
        <v/>
      </c>
      <c r="G679" s="61"/>
      <c r="H679" s="180" t="str">
        <f>_xlfn.IFNA(IF(HLOOKUP(TEXT(C679,"#"),Table_BoxMaterial[#All],2,FALSE)=0,"",HLOOKUP(TEXT(C679,"#"),Table_BoxMaterial[#All],2,FALSE)),"")</f>
        <v/>
      </c>
      <c r="I679" s="183" t="str">
        <f>_xlfn.IFNA(HLOOKUP(TEXT(C679,"#"),Table_MountingKits[#All],2,FALSE),"")</f>
        <v/>
      </c>
      <c r="J679" s="183" t="str">
        <f>_xlfn.IFNA(HLOOKUP(H679,Table_BoxColors[#All],2,FALSE),"")</f>
        <v/>
      </c>
      <c r="K679" s="61" t="str">
        <f t="shared" si="308"/>
        <v/>
      </c>
      <c r="L679" s="64" t="str">
        <f t="shared" si="309"/>
        <v/>
      </c>
      <c r="M679" s="185" t="str">
        <f>_xlfn.IFNA("E-"&amp;VLOOKUP(C679,Table_PN_DeviceType[],2,TRUE),"")&amp;IF(D679&lt;&gt;"",IF(D679&gt;99,D679,IF(D679&gt;9,"0"&amp;D679,"00"&amp;D679))&amp;VLOOKUP(E679,Table_PN_ConduitSize[],2,FALSE)&amp;VLOOKUP(F679,Table_PN_ConduitColor[],2,FALSE)&amp;IF(G679&lt;10,"0"&amp;G679,G679)&amp;VLOOKUP(H679,Table_PN_BoxMaterial[],2,FALSE)&amp;IF(I679&lt;&gt;"",VLOOKUP(I679,Table_PN_MountingKit[],2,FALSE)&amp;IF(OR(J679="Yes"),VLOOKUP(F679,Table_PN_BoxColor[],2,FALSE),"")&amp;VLOOKUP(K679,Table_PN_CircuitBreaker[],2,FALSE),""),"")</f>
        <v/>
      </c>
      <c r="N679" s="65"/>
      <c r="O679" s="65"/>
      <c r="P679" s="65"/>
      <c r="Q679" s="65"/>
      <c r="R679" s="65"/>
      <c r="S679" s="170" t="str">
        <f>IFERROR(VLOOKUP(C679,Table_DevicePN[],2,FALSE),"")</f>
        <v/>
      </c>
      <c r="T679" s="66" t="str">
        <f t="shared" si="310"/>
        <v/>
      </c>
      <c r="U679" s="80"/>
      <c r="V679" s="81" t="str">
        <f t="shared" si="311"/>
        <v/>
      </c>
      <c r="W679" s="65" t="str">
        <f t="shared" si="312"/>
        <v/>
      </c>
      <c r="X679" s="65" t="str">
        <f t="shared" si="313"/>
        <v/>
      </c>
      <c r="Y679" s="82" t="str">
        <f t="shared" si="314"/>
        <v/>
      </c>
      <c r="Z679" s="83" t="str">
        <f t="shared" si="315"/>
        <v/>
      </c>
      <c r="AA679" s="65" t="str">
        <f t="shared" si="316"/>
        <v/>
      </c>
      <c r="AB679" s="65" t="str">
        <f t="shared" si="317"/>
        <v/>
      </c>
      <c r="AC679" s="65" t="str">
        <f t="shared" si="318"/>
        <v/>
      </c>
      <c r="AD679" s="84" t="str">
        <f t="shared" si="319"/>
        <v/>
      </c>
      <c r="AE679" s="85" t="str">
        <f t="shared" si="320"/>
        <v/>
      </c>
      <c r="AF679" s="85" t="str">
        <f t="shared" si="321"/>
        <v/>
      </c>
      <c r="AG679" s="86" t="str">
        <f t="shared" si="322"/>
        <v/>
      </c>
      <c r="AH679" s="87" t="str">
        <f t="shared" si="323"/>
        <v/>
      </c>
      <c r="AI679" s="84" t="str">
        <f t="shared" si="324"/>
        <v/>
      </c>
      <c r="AJ679" s="84" t="str">
        <f t="shared" si="325"/>
        <v/>
      </c>
      <c r="AK679" s="88" t="str">
        <f t="shared" si="326"/>
        <v/>
      </c>
      <c r="AL679" s="65" t="str">
        <f t="shared" si="327"/>
        <v/>
      </c>
      <c r="AM679" s="84" t="str">
        <f t="shared" si="328"/>
        <v/>
      </c>
      <c r="AN679" s="85" t="str">
        <f t="shared" si="329"/>
        <v/>
      </c>
      <c r="AO679" s="85" t="str">
        <f t="shared" si="330"/>
        <v/>
      </c>
      <c r="AP679" s="86" t="str">
        <f t="shared" si="331"/>
        <v/>
      </c>
    </row>
    <row r="680" spans="1:42" s="76" customFormat="1" x14ac:dyDescent="0.25">
      <c r="A680" s="78">
        <f t="shared" si="306"/>
        <v>674</v>
      </c>
      <c r="B680" s="79"/>
      <c r="C680" s="79"/>
      <c r="D680" s="61"/>
      <c r="E680" s="180" t="str">
        <f>_xlfn.IFNA(HLOOKUP(TEXT(C680,"#"),Table_Conduit[#All],2,FALSE),"")</f>
        <v/>
      </c>
      <c r="F680" s="63" t="str">
        <f t="shared" si="307"/>
        <v/>
      </c>
      <c r="G680" s="61"/>
      <c r="H680" s="180" t="str">
        <f>_xlfn.IFNA(IF(HLOOKUP(TEXT(C680,"#"),Table_BoxMaterial[#All],2,FALSE)=0,"",HLOOKUP(TEXT(C680,"#"),Table_BoxMaterial[#All],2,FALSE)),"")</f>
        <v/>
      </c>
      <c r="I680" s="183" t="str">
        <f>_xlfn.IFNA(HLOOKUP(TEXT(C680,"#"),Table_MountingKits[#All],2,FALSE),"")</f>
        <v/>
      </c>
      <c r="J680" s="183" t="str">
        <f>_xlfn.IFNA(HLOOKUP(H680,Table_BoxColors[#All],2,FALSE),"")</f>
        <v/>
      </c>
      <c r="K680" s="61" t="str">
        <f t="shared" si="308"/>
        <v/>
      </c>
      <c r="L680" s="64" t="str">
        <f t="shared" si="309"/>
        <v/>
      </c>
      <c r="M680" s="185" t="str">
        <f>_xlfn.IFNA("E-"&amp;VLOOKUP(C680,Table_PN_DeviceType[],2,TRUE),"")&amp;IF(D680&lt;&gt;"",IF(D680&gt;99,D680,IF(D680&gt;9,"0"&amp;D680,"00"&amp;D680))&amp;VLOOKUP(E680,Table_PN_ConduitSize[],2,FALSE)&amp;VLOOKUP(F680,Table_PN_ConduitColor[],2,FALSE)&amp;IF(G680&lt;10,"0"&amp;G680,G680)&amp;VLOOKUP(H680,Table_PN_BoxMaterial[],2,FALSE)&amp;IF(I680&lt;&gt;"",VLOOKUP(I680,Table_PN_MountingKit[],2,FALSE)&amp;IF(OR(J680="Yes"),VLOOKUP(F680,Table_PN_BoxColor[],2,FALSE),"")&amp;VLOOKUP(K680,Table_PN_CircuitBreaker[],2,FALSE),""),"")</f>
        <v/>
      </c>
      <c r="N680" s="65"/>
      <c r="O680" s="65"/>
      <c r="P680" s="65"/>
      <c r="Q680" s="65"/>
      <c r="R680" s="65"/>
      <c r="S680" s="170" t="str">
        <f>IFERROR(VLOOKUP(C680,Table_DevicePN[],2,FALSE),"")</f>
        <v/>
      </c>
      <c r="T680" s="66" t="str">
        <f t="shared" si="310"/>
        <v/>
      </c>
      <c r="U680" s="80"/>
      <c r="V680" s="81" t="str">
        <f t="shared" si="311"/>
        <v/>
      </c>
      <c r="W680" s="65" t="str">
        <f t="shared" si="312"/>
        <v/>
      </c>
      <c r="X680" s="65" t="str">
        <f t="shared" si="313"/>
        <v/>
      </c>
      <c r="Y680" s="82" t="str">
        <f t="shared" si="314"/>
        <v/>
      </c>
      <c r="Z680" s="83" t="str">
        <f t="shared" si="315"/>
        <v/>
      </c>
      <c r="AA680" s="65" t="str">
        <f t="shared" si="316"/>
        <v/>
      </c>
      <c r="AB680" s="65" t="str">
        <f t="shared" si="317"/>
        <v/>
      </c>
      <c r="AC680" s="65" t="str">
        <f t="shared" si="318"/>
        <v/>
      </c>
      <c r="AD680" s="84" t="str">
        <f t="shared" si="319"/>
        <v/>
      </c>
      <c r="AE680" s="85" t="str">
        <f t="shared" si="320"/>
        <v/>
      </c>
      <c r="AF680" s="85" t="str">
        <f t="shared" si="321"/>
        <v/>
      </c>
      <c r="AG680" s="86" t="str">
        <f t="shared" si="322"/>
        <v/>
      </c>
      <c r="AH680" s="87" t="str">
        <f t="shared" si="323"/>
        <v/>
      </c>
      <c r="AI680" s="84" t="str">
        <f t="shared" si="324"/>
        <v/>
      </c>
      <c r="AJ680" s="84" t="str">
        <f t="shared" si="325"/>
        <v/>
      </c>
      <c r="AK680" s="88" t="str">
        <f t="shared" si="326"/>
        <v/>
      </c>
      <c r="AL680" s="65" t="str">
        <f t="shared" si="327"/>
        <v/>
      </c>
      <c r="AM680" s="84" t="str">
        <f t="shared" si="328"/>
        <v/>
      </c>
      <c r="AN680" s="85" t="str">
        <f t="shared" si="329"/>
        <v/>
      </c>
      <c r="AO680" s="85" t="str">
        <f t="shared" si="330"/>
        <v/>
      </c>
      <c r="AP680" s="86" t="str">
        <f t="shared" si="331"/>
        <v/>
      </c>
    </row>
    <row r="681" spans="1:42" s="76" customFormat="1" x14ac:dyDescent="0.25">
      <c r="A681" s="78">
        <f t="shared" si="306"/>
        <v>675</v>
      </c>
      <c r="B681" s="79"/>
      <c r="C681" s="79"/>
      <c r="D681" s="61"/>
      <c r="E681" s="180" t="str">
        <f>_xlfn.IFNA(HLOOKUP(TEXT(C681,"#"),Table_Conduit[#All],2,FALSE),"")</f>
        <v/>
      </c>
      <c r="F681" s="63" t="str">
        <f t="shared" si="307"/>
        <v/>
      </c>
      <c r="G681" s="61"/>
      <c r="H681" s="180" t="str">
        <f>_xlfn.IFNA(IF(HLOOKUP(TEXT(C681,"#"),Table_BoxMaterial[#All],2,FALSE)=0,"",HLOOKUP(TEXT(C681,"#"),Table_BoxMaterial[#All],2,FALSE)),"")</f>
        <v/>
      </c>
      <c r="I681" s="183" t="str">
        <f>_xlfn.IFNA(HLOOKUP(TEXT(C681,"#"),Table_MountingKits[#All],2,FALSE),"")</f>
        <v/>
      </c>
      <c r="J681" s="183" t="str">
        <f>_xlfn.IFNA(HLOOKUP(H681,Table_BoxColors[#All],2,FALSE),"")</f>
        <v/>
      </c>
      <c r="K681" s="61" t="str">
        <f t="shared" si="308"/>
        <v/>
      </c>
      <c r="L681" s="64" t="str">
        <f t="shared" si="309"/>
        <v/>
      </c>
      <c r="M681" s="185" t="str">
        <f>_xlfn.IFNA("E-"&amp;VLOOKUP(C681,Table_PN_DeviceType[],2,TRUE),"")&amp;IF(D681&lt;&gt;"",IF(D681&gt;99,D681,IF(D681&gt;9,"0"&amp;D681,"00"&amp;D681))&amp;VLOOKUP(E681,Table_PN_ConduitSize[],2,FALSE)&amp;VLOOKUP(F681,Table_PN_ConduitColor[],2,FALSE)&amp;IF(G681&lt;10,"0"&amp;G681,G681)&amp;VLOOKUP(H681,Table_PN_BoxMaterial[],2,FALSE)&amp;IF(I681&lt;&gt;"",VLOOKUP(I681,Table_PN_MountingKit[],2,FALSE)&amp;IF(OR(J681="Yes"),VLOOKUP(F681,Table_PN_BoxColor[],2,FALSE),"")&amp;VLOOKUP(K681,Table_PN_CircuitBreaker[],2,FALSE),""),"")</f>
        <v/>
      </c>
      <c r="N681" s="65"/>
      <c r="O681" s="65"/>
      <c r="P681" s="65"/>
      <c r="Q681" s="65"/>
      <c r="R681" s="65"/>
      <c r="S681" s="170" t="str">
        <f>IFERROR(VLOOKUP(C681,Table_DevicePN[],2,FALSE),"")</f>
        <v/>
      </c>
      <c r="T681" s="66" t="str">
        <f t="shared" si="310"/>
        <v/>
      </c>
      <c r="U681" s="80"/>
      <c r="V681" s="81" t="str">
        <f t="shared" si="311"/>
        <v/>
      </c>
      <c r="W681" s="65" t="str">
        <f t="shared" si="312"/>
        <v/>
      </c>
      <c r="X681" s="65" t="str">
        <f t="shared" si="313"/>
        <v/>
      </c>
      <c r="Y681" s="82" t="str">
        <f t="shared" si="314"/>
        <v/>
      </c>
      <c r="Z681" s="83" t="str">
        <f t="shared" si="315"/>
        <v/>
      </c>
      <c r="AA681" s="65" t="str">
        <f t="shared" si="316"/>
        <v/>
      </c>
      <c r="AB681" s="65" t="str">
        <f t="shared" si="317"/>
        <v/>
      </c>
      <c r="AC681" s="65" t="str">
        <f t="shared" si="318"/>
        <v/>
      </c>
      <c r="AD681" s="84" t="str">
        <f t="shared" si="319"/>
        <v/>
      </c>
      <c r="AE681" s="85" t="str">
        <f t="shared" si="320"/>
        <v/>
      </c>
      <c r="AF681" s="85" t="str">
        <f t="shared" si="321"/>
        <v/>
      </c>
      <c r="AG681" s="86" t="str">
        <f t="shared" si="322"/>
        <v/>
      </c>
      <c r="AH681" s="87" t="str">
        <f t="shared" si="323"/>
        <v/>
      </c>
      <c r="AI681" s="84" t="str">
        <f t="shared" si="324"/>
        <v/>
      </c>
      <c r="AJ681" s="84" t="str">
        <f t="shared" si="325"/>
        <v/>
      </c>
      <c r="AK681" s="88" t="str">
        <f t="shared" si="326"/>
        <v/>
      </c>
      <c r="AL681" s="65" t="str">
        <f t="shared" si="327"/>
        <v/>
      </c>
      <c r="AM681" s="84" t="str">
        <f t="shared" si="328"/>
        <v/>
      </c>
      <c r="AN681" s="85" t="str">
        <f t="shared" si="329"/>
        <v/>
      </c>
      <c r="AO681" s="85" t="str">
        <f t="shared" si="330"/>
        <v/>
      </c>
      <c r="AP681" s="86" t="str">
        <f t="shared" si="331"/>
        <v/>
      </c>
    </row>
    <row r="682" spans="1:42" s="76" customFormat="1" x14ac:dyDescent="0.25">
      <c r="A682" s="78">
        <f t="shared" si="306"/>
        <v>676</v>
      </c>
      <c r="B682" s="79"/>
      <c r="C682" s="79"/>
      <c r="D682" s="61"/>
      <c r="E682" s="180" t="str">
        <f>_xlfn.IFNA(HLOOKUP(TEXT(C682,"#"),Table_Conduit[#All],2,FALSE),"")</f>
        <v/>
      </c>
      <c r="F682" s="63" t="str">
        <f t="shared" si="307"/>
        <v/>
      </c>
      <c r="G682" s="61"/>
      <c r="H682" s="180" t="str">
        <f>_xlfn.IFNA(IF(HLOOKUP(TEXT(C682,"#"),Table_BoxMaterial[#All],2,FALSE)=0,"",HLOOKUP(TEXT(C682,"#"),Table_BoxMaterial[#All],2,FALSE)),"")</f>
        <v/>
      </c>
      <c r="I682" s="183" t="str">
        <f>_xlfn.IFNA(HLOOKUP(TEXT(C682,"#"),Table_MountingKits[#All],2,FALSE),"")</f>
        <v/>
      </c>
      <c r="J682" s="183" t="str">
        <f>_xlfn.IFNA(HLOOKUP(H682,Table_BoxColors[#All],2,FALSE),"")</f>
        <v/>
      </c>
      <c r="K682" s="61" t="str">
        <f t="shared" si="308"/>
        <v/>
      </c>
      <c r="L682" s="64" t="str">
        <f t="shared" si="309"/>
        <v/>
      </c>
      <c r="M682" s="185" t="str">
        <f>_xlfn.IFNA("E-"&amp;VLOOKUP(C682,Table_PN_DeviceType[],2,TRUE),"")&amp;IF(D682&lt;&gt;"",IF(D682&gt;99,D682,IF(D682&gt;9,"0"&amp;D682,"00"&amp;D682))&amp;VLOOKUP(E682,Table_PN_ConduitSize[],2,FALSE)&amp;VLOOKUP(F682,Table_PN_ConduitColor[],2,FALSE)&amp;IF(G682&lt;10,"0"&amp;G682,G682)&amp;VLOOKUP(H682,Table_PN_BoxMaterial[],2,FALSE)&amp;IF(I682&lt;&gt;"",VLOOKUP(I682,Table_PN_MountingKit[],2,FALSE)&amp;IF(OR(J682="Yes"),VLOOKUP(F682,Table_PN_BoxColor[],2,FALSE),"")&amp;VLOOKUP(K682,Table_PN_CircuitBreaker[],2,FALSE),""),"")</f>
        <v/>
      </c>
      <c r="N682" s="65"/>
      <c r="O682" s="65"/>
      <c r="P682" s="65"/>
      <c r="Q682" s="65"/>
      <c r="R682" s="65"/>
      <c r="S682" s="170" t="str">
        <f>IFERROR(VLOOKUP(C682,Table_DevicePN[],2,FALSE),"")</f>
        <v/>
      </c>
      <c r="T682" s="66" t="str">
        <f t="shared" si="310"/>
        <v/>
      </c>
      <c r="U682" s="80"/>
      <c r="V682" s="81" t="str">
        <f t="shared" si="311"/>
        <v/>
      </c>
      <c r="W682" s="65" t="str">
        <f t="shared" si="312"/>
        <v/>
      </c>
      <c r="X682" s="65" t="str">
        <f t="shared" si="313"/>
        <v/>
      </c>
      <c r="Y682" s="82" t="str">
        <f t="shared" si="314"/>
        <v/>
      </c>
      <c r="Z682" s="83" t="str">
        <f t="shared" si="315"/>
        <v/>
      </c>
      <c r="AA682" s="65" t="str">
        <f t="shared" si="316"/>
        <v/>
      </c>
      <c r="AB682" s="65" t="str">
        <f t="shared" si="317"/>
        <v/>
      </c>
      <c r="AC682" s="65" t="str">
        <f t="shared" si="318"/>
        <v/>
      </c>
      <c r="AD682" s="84" t="str">
        <f t="shared" si="319"/>
        <v/>
      </c>
      <c r="AE682" s="85" t="str">
        <f t="shared" si="320"/>
        <v/>
      </c>
      <c r="AF682" s="85" t="str">
        <f t="shared" si="321"/>
        <v/>
      </c>
      <c r="AG682" s="86" t="str">
        <f t="shared" si="322"/>
        <v/>
      </c>
      <c r="AH682" s="87" t="str">
        <f t="shared" si="323"/>
        <v/>
      </c>
      <c r="AI682" s="84" t="str">
        <f t="shared" si="324"/>
        <v/>
      </c>
      <c r="AJ682" s="84" t="str">
        <f t="shared" si="325"/>
        <v/>
      </c>
      <c r="AK682" s="88" t="str">
        <f t="shared" si="326"/>
        <v/>
      </c>
      <c r="AL682" s="65" t="str">
        <f t="shared" si="327"/>
        <v/>
      </c>
      <c r="AM682" s="84" t="str">
        <f t="shared" si="328"/>
        <v/>
      </c>
      <c r="AN682" s="85" t="str">
        <f t="shared" si="329"/>
        <v/>
      </c>
      <c r="AO682" s="85" t="str">
        <f t="shared" si="330"/>
        <v/>
      </c>
      <c r="AP682" s="86" t="str">
        <f t="shared" si="331"/>
        <v/>
      </c>
    </row>
    <row r="683" spans="1:42" s="76" customFormat="1" x14ac:dyDescent="0.25">
      <c r="A683" s="78">
        <f t="shared" si="306"/>
        <v>677</v>
      </c>
      <c r="B683" s="79"/>
      <c r="C683" s="79"/>
      <c r="D683" s="61"/>
      <c r="E683" s="180" t="str">
        <f>_xlfn.IFNA(HLOOKUP(TEXT(C683,"#"),Table_Conduit[#All],2,FALSE),"")</f>
        <v/>
      </c>
      <c r="F683" s="63" t="str">
        <f t="shared" si="307"/>
        <v/>
      </c>
      <c r="G683" s="61"/>
      <c r="H683" s="180" t="str">
        <f>_xlfn.IFNA(IF(HLOOKUP(TEXT(C683,"#"),Table_BoxMaterial[#All],2,FALSE)=0,"",HLOOKUP(TEXT(C683,"#"),Table_BoxMaterial[#All],2,FALSE)),"")</f>
        <v/>
      </c>
      <c r="I683" s="183" t="str">
        <f>_xlfn.IFNA(HLOOKUP(TEXT(C683,"#"),Table_MountingKits[#All],2,FALSE),"")</f>
        <v/>
      </c>
      <c r="J683" s="183" t="str">
        <f>_xlfn.IFNA(HLOOKUP(H683,Table_BoxColors[#All],2,FALSE),"")</f>
        <v/>
      </c>
      <c r="K683" s="61" t="str">
        <f t="shared" si="308"/>
        <v/>
      </c>
      <c r="L683" s="64" t="str">
        <f t="shared" si="309"/>
        <v/>
      </c>
      <c r="M683" s="185" t="str">
        <f>_xlfn.IFNA("E-"&amp;VLOOKUP(C683,Table_PN_DeviceType[],2,TRUE),"")&amp;IF(D683&lt;&gt;"",IF(D683&gt;99,D683,IF(D683&gt;9,"0"&amp;D683,"00"&amp;D683))&amp;VLOOKUP(E683,Table_PN_ConduitSize[],2,FALSE)&amp;VLOOKUP(F683,Table_PN_ConduitColor[],2,FALSE)&amp;IF(G683&lt;10,"0"&amp;G683,G683)&amp;VLOOKUP(H683,Table_PN_BoxMaterial[],2,FALSE)&amp;IF(I683&lt;&gt;"",VLOOKUP(I683,Table_PN_MountingKit[],2,FALSE)&amp;IF(OR(J683="Yes"),VLOOKUP(F683,Table_PN_BoxColor[],2,FALSE),"")&amp;VLOOKUP(K683,Table_PN_CircuitBreaker[],2,FALSE),""),"")</f>
        <v/>
      </c>
      <c r="N683" s="65"/>
      <c r="O683" s="65"/>
      <c r="P683" s="65"/>
      <c r="Q683" s="65"/>
      <c r="R683" s="65"/>
      <c r="S683" s="170" t="str">
        <f>IFERROR(VLOOKUP(C683,Table_DevicePN[],2,FALSE),"")</f>
        <v/>
      </c>
      <c r="T683" s="66" t="str">
        <f t="shared" si="310"/>
        <v/>
      </c>
      <c r="U683" s="80"/>
      <c r="V683" s="81" t="str">
        <f t="shared" si="311"/>
        <v/>
      </c>
      <c r="W683" s="65" t="str">
        <f t="shared" si="312"/>
        <v/>
      </c>
      <c r="X683" s="65" t="str">
        <f t="shared" si="313"/>
        <v/>
      </c>
      <c r="Y683" s="82" t="str">
        <f t="shared" si="314"/>
        <v/>
      </c>
      <c r="Z683" s="83" t="str">
        <f t="shared" si="315"/>
        <v/>
      </c>
      <c r="AA683" s="65" t="str">
        <f t="shared" si="316"/>
        <v/>
      </c>
      <c r="AB683" s="65" t="str">
        <f t="shared" si="317"/>
        <v/>
      </c>
      <c r="AC683" s="65" t="str">
        <f t="shared" si="318"/>
        <v/>
      </c>
      <c r="AD683" s="84" t="str">
        <f t="shared" si="319"/>
        <v/>
      </c>
      <c r="AE683" s="85" t="str">
        <f t="shared" si="320"/>
        <v/>
      </c>
      <c r="AF683" s="85" t="str">
        <f t="shared" si="321"/>
        <v/>
      </c>
      <c r="AG683" s="86" t="str">
        <f t="shared" si="322"/>
        <v/>
      </c>
      <c r="AH683" s="87" t="str">
        <f t="shared" si="323"/>
        <v/>
      </c>
      <c r="AI683" s="84" t="str">
        <f t="shared" si="324"/>
        <v/>
      </c>
      <c r="AJ683" s="84" t="str">
        <f t="shared" si="325"/>
        <v/>
      </c>
      <c r="AK683" s="88" t="str">
        <f t="shared" si="326"/>
        <v/>
      </c>
      <c r="AL683" s="65" t="str">
        <f t="shared" si="327"/>
        <v/>
      </c>
      <c r="AM683" s="84" t="str">
        <f t="shared" si="328"/>
        <v/>
      </c>
      <c r="AN683" s="85" t="str">
        <f t="shared" si="329"/>
        <v/>
      </c>
      <c r="AO683" s="85" t="str">
        <f t="shared" si="330"/>
        <v/>
      </c>
      <c r="AP683" s="86" t="str">
        <f t="shared" si="331"/>
        <v/>
      </c>
    </row>
    <row r="684" spans="1:42" s="76" customFormat="1" x14ac:dyDescent="0.25">
      <c r="A684" s="78">
        <f t="shared" si="306"/>
        <v>678</v>
      </c>
      <c r="B684" s="79"/>
      <c r="C684" s="79"/>
      <c r="D684" s="61"/>
      <c r="E684" s="180" t="str">
        <f>_xlfn.IFNA(HLOOKUP(TEXT(C684,"#"),Table_Conduit[#All],2,FALSE),"")</f>
        <v/>
      </c>
      <c r="F684" s="63" t="str">
        <f t="shared" si="307"/>
        <v/>
      </c>
      <c r="G684" s="61"/>
      <c r="H684" s="180" t="str">
        <f>_xlfn.IFNA(IF(HLOOKUP(TEXT(C684,"#"),Table_BoxMaterial[#All],2,FALSE)=0,"",HLOOKUP(TEXT(C684,"#"),Table_BoxMaterial[#All],2,FALSE)),"")</f>
        <v/>
      </c>
      <c r="I684" s="183" t="str">
        <f>_xlfn.IFNA(HLOOKUP(TEXT(C684,"#"),Table_MountingKits[#All],2,FALSE),"")</f>
        <v/>
      </c>
      <c r="J684" s="183" t="str">
        <f>_xlfn.IFNA(HLOOKUP(H684,Table_BoxColors[#All],2,FALSE),"")</f>
        <v/>
      </c>
      <c r="K684" s="61" t="str">
        <f t="shared" si="308"/>
        <v/>
      </c>
      <c r="L684" s="64" t="str">
        <f t="shared" si="309"/>
        <v/>
      </c>
      <c r="M684" s="185" t="str">
        <f>_xlfn.IFNA("E-"&amp;VLOOKUP(C684,Table_PN_DeviceType[],2,TRUE),"")&amp;IF(D684&lt;&gt;"",IF(D684&gt;99,D684,IF(D684&gt;9,"0"&amp;D684,"00"&amp;D684))&amp;VLOOKUP(E684,Table_PN_ConduitSize[],2,FALSE)&amp;VLOOKUP(F684,Table_PN_ConduitColor[],2,FALSE)&amp;IF(G684&lt;10,"0"&amp;G684,G684)&amp;VLOOKUP(H684,Table_PN_BoxMaterial[],2,FALSE)&amp;IF(I684&lt;&gt;"",VLOOKUP(I684,Table_PN_MountingKit[],2,FALSE)&amp;IF(OR(J684="Yes"),VLOOKUP(F684,Table_PN_BoxColor[],2,FALSE),"")&amp;VLOOKUP(K684,Table_PN_CircuitBreaker[],2,FALSE),""),"")</f>
        <v/>
      </c>
      <c r="N684" s="65"/>
      <c r="O684" s="65"/>
      <c r="P684" s="65"/>
      <c r="Q684" s="65"/>
      <c r="R684" s="65"/>
      <c r="S684" s="170" t="str">
        <f>IFERROR(VLOOKUP(C684,Table_DevicePN[],2,FALSE),"")</f>
        <v/>
      </c>
      <c r="T684" s="66" t="str">
        <f t="shared" si="310"/>
        <v/>
      </c>
      <c r="U684" s="80"/>
      <c r="V684" s="81" t="str">
        <f t="shared" si="311"/>
        <v/>
      </c>
      <c r="W684" s="65" t="str">
        <f t="shared" si="312"/>
        <v/>
      </c>
      <c r="X684" s="65" t="str">
        <f t="shared" si="313"/>
        <v/>
      </c>
      <c r="Y684" s="82" t="str">
        <f t="shared" si="314"/>
        <v/>
      </c>
      <c r="Z684" s="83" t="str">
        <f t="shared" si="315"/>
        <v/>
      </c>
      <c r="AA684" s="65" t="str">
        <f t="shared" si="316"/>
        <v/>
      </c>
      <c r="AB684" s="65" t="str">
        <f t="shared" si="317"/>
        <v/>
      </c>
      <c r="AC684" s="65" t="str">
        <f t="shared" si="318"/>
        <v/>
      </c>
      <c r="AD684" s="84" t="str">
        <f t="shared" si="319"/>
        <v/>
      </c>
      <c r="AE684" s="85" t="str">
        <f t="shared" si="320"/>
        <v/>
      </c>
      <c r="AF684" s="85" t="str">
        <f t="shared" si="321"/>
        <v/>
      </c>
      <c r="AG684" s="86" t="str">
        <f t="shared" si="322"/>
        <v/>
      </c>
      <c r="AH684" s="87" t="str">
        <f t="shared" si="323"/>
        <v/>
      </c>
      <c r="AI684" s="84" t="str">
        <f t="shared" si="324"/>
        <v/>
      </c>
      <c r="AJ684" s="84" t="str">
        <f t="shared" si="325"/>
        <v/>
      </c>
      <c r="AK684" s="88" t="str">
        <f t="shared" si="326"/>
        <v/>
      </c>
      <c r="AL684" s="65" t="str">
        <f t="shared" si="327"/>
        <v/>
      </c>
      <c r="AM684" s="84" t="str">
        <f t="shared" si="328"/>
        <v/>
      </c>
      <c r="AN684" s="85" t="str">
        <f t="shared" si="329"/>
        <v/>
      </c>
      <c r="AO684" s="85" t="str">
        <f t="shared" si="330"/>
        <v/>
      </c>
      <c r="AP684" s="86" t="str">
        <f t="shared" si="331"/>
        <v/>
      </c>
    </row>
    <row r="685" spans="1:42" s="76" customFormat="1" x14ac:dyDescent="0.25">
      <c r="A685" s="78">
        <f t="shared" si="306"/>
        <v>679</v>
      </c>
      <c r="B685" s="79"/>
      <c r="C685" s="79"/>
      <c r="D685" s="61"/>
      <c r="E685" s="180" t="str">
        <f>_xlfn.IFNA(HLOOKUP(TEXT(C685,"#"),Table_Conduit[#All],2,FALSE),"")</f>
        <v/>
      </c>
      <c r="F685" s="63" t="str">
        <f t="shared" si="307"/>
        <v/>
      </c>
      <c r="G685" s="61"/>
      <c r="H685" s="180" t="str">
        <f>_xlfn.IFNA(IF(HLOOKUP(TEXT(C685,"#"),Table_BoxMaterial[#All],2,FALSE)=0,"",HLOOKUP(TEXT(C685,"#"),Table_BoxMaterial[#All],2,FALSE)),"")</f>
        <v/>
      </c>
      <c r="I685" s="183" t="str">
        <f>_xlfn.IFNA(HLOOKUP(TEXT(C685,"#"),Table_MountingKits[#All],2,FALSE),"")</f>
        <v/>
      </c>
      <c r="J685" s="183" t="str">
        <f>_xlfn.IFNA(HLOOKUP(H685,Table_BoxColors[#All],2,FALSE),"")</f>
        <v/>
      </c>
      <c r="K685" s="61" t="str">
        <f t="shared" si="308"/>
        <v/>
      </c>
      <c r="L685" s="64" t="str">
        <f t="shared" si="309"/>
        <v/>
      </c>
      <c r="M685" s="185" t="str">
        <f>_xlfn.IFNA("E-"&amp;VLOOKUP(C685,Table_PN_DeviceType[],2,TRUE),"")&amp;IF(D685&lt;&gt;"",IF(D685&gt;99,D685,IF(D685&gt;9,"0"&amp;D685,"00"&amp;D685))&amp;VLOOKUP(E685,Table_PN_ConduitSize[],2,FALSE)&amp;VLOOKUP(F685,Table_PN_ConduitColor[],2,FALSE)&amp;IF(G685&lt;10,"0"&amp;G685,G685)&amp;VLOOKUP(H685,Table_PN_BoxMaterial[],2,FALSE)&amp;IF(I685&lt;&gt;"",VLOOKUP(I685,Table_PN_MountingKit[],2,FALSE)&amp;IF(OR(J685="Yes"),VLOOKUP(F685,Table_PN_BoxColor[],2,FALSE),"")&amp;VLOOKUP(K685,Table_PN_CircuitBreaker[],2,FALSE),""),"")</f>
        <v/>
      </c>
      <c r="N685" s="65"/>
      <c r="O685" s="65"/>
      <c r="P685" s="65"/>
      <c r="Q685" s="65"/>
      <c r="R685" s="65"/>
      <c r="S685" s="170" t="str">
        <f>IFERROR(VLOOKUP(C685,Table_DevicePN[],2,FALSE),"")</f>
        <v/>
      </c>
      <c r="T685" s="66" t="str">
        <f t="shared" si="310"/>
        <v/>
      </c>
      <c r="U685" s="80"/>
      <c r="V685" s="81" t="str">
        <f t="shared" si="311"/>
        <v/>
      </c>
      <c r="W685" s="65" t="str">
        <f t="shared" si="312"/>
        <v/>
      </c>
      <c r="X685" s="65" t="str">
        <f t="shared" si="313"/>
        <v/>
      </c>
      <c r="Y685" s="82" t="str">
        <f t="shared" si="314"/>
        <v/>
      </c>
      <c r="Z685" s="83" t="str">
        <f t="shared" si="315"/>
        <v/>
      </c>
      <c r="AA685" s="65" t="str">
        <f t="shared" si="316"/>
        <v/>
      </c>
      <c r="AB685" s="65" t="str">
        <f t="shared" si="317"/>
        <v/>
      </c>
      <c r="AC685" s="65" t="str">
        <f t="shared" si="318"/>
        <v/>
      </c>
      <c r="AD685" s="84" t="str">
        <f t="shared" si="319"/>
        <v/>
      </c>
      <c r="AE685" s="85" t="str">
        <f t="shared" si="320"/>
        <v/>
      </c>
      <c r="AF685" s="85" t="str">
        <f t="shared" si="321"/>
        <v/>
      </c>
      <c r="AG685" s="86" t="str">
        <f t="shared" si="322"/>
        <v/>
      </c>
      <c r="AH685" s="87" t="str">
        <f t="shared" si="323"/>
        <v/>
      </c>
      <c r="AI685" s="84" t="str">
        <f t="shared" si="324"/>
        <v/>
      </c>
      <c r="AJ685" s="84" t="str">
        <f t="shared" si="325"/>
        <v/>
      </c>
      <c r="AK685" s="88" t="str">
        <f t="shared" si="326"/>
        <v/>
      </c>
      <c r="AL685" s="65" t="str">
        <f t="shared" si="327"/>
        <v/>
      </c>
      <c r="AM685" s="84" t="str">
        <f t="shared" si="328"/>
        <v/>
      </c>
      <c r="AN685" s="85" t="str">
        <f t="shared" si="329"/>
        <v/>
      </c>
      <c r="AO685" s="85" t="str">
        <f t="shared" si="330"/>
        <v/>
      </c>
      <c r="AP685" s="86" t="str">
        <f t="shared" si="331"/>
        <v/>
      </c>
    </row>
    <row r="686" spans="1:42" s="76" customFormat="1" x14ac:dyDescent="0.25">
      <c r="A686" s="78">
        <f t="shared" si="306"/>
        <v>680</v>
      </c>
      <c r="B686" s="79"/>
      <c r="C686" s="79"/>
      <c r="D686" s="61"/>
      <c r="E686" s="180" t="str">
        <f>_xlfn.IFNA(HLOOKUP(TEXT(C686,"#"),Table_Conduit[#All],2,FALSE),"")</f>
        <v/>
      </c>
      <c r="F686" s="63" t="str">
        <f t="shared" si="307"/>
        <v/>
      </c>
      <c r="G686" s="61"/>
      <c r="H686" s="180" t="str">
        <f>_xlfn.IFNA(IF(HLOOKUP(TEXT(C686,"#"),Table_BoxMaterial[#All],2,FALSE)=0,"",HLOOKUP(TEXT(C686,"#"),Table_BoxMaterial[#All],2,FALSE)),"")</f>
        <v/>
      </c>
      <c r="I686" s="183" t="str">
        <f>_xlfn.IFNA(HLOOKUP(TEXT(C686,"#"),Table_MountingKits[#All],2,FALSE),"")</f>
        <v/>
      </c>
      <c r="J686" s="183" t="str">
        <f>_xlfn.IFNA(HLOOKUP(H686,Table_BoxColors[#All],2,FALSE),"")</f>
        <v/>
      </c>
      <c r="K686" s="61" t="str">
        <f t="shared" si="308"/>
        <v/>
      </c>
      <c r="L686" s="64" t="str">
        <f t="shared" si="309"/>
        <v/>
      </c>
      <c r="M686" s="185" t="str">
        <f>_xlfn.IFNA("E-"&amp;VLOOKUP(C686,Table_PN_DeviceType[],2,TRUE),"")&amp;IF(D686&lt;&gt;"",IF(D686&gt;99,D686,IF(D686&gt;9,"0"&amp;D686,"00"&amp;D686))&amp;VLOOKUP(E686,Table_PN_ConduitSize[],2,FALSE)&amp;VLOOKUP(F686,Table_PN_ConduitColor[],2,FALSE)&amp;IF(G686&lt;10,"0"&amp;G686,G686)&amp;VLOOKUP(H686,Table_PN_BoxMaterial[],2,FALSE)&amp;IF(I686&lt;&gt;"",VLOOKUP(I686,Table_PN_MountingKit[],2,FALSE)&amp;IF(OR(J686="Yes"),VLOOKUP(F686,Table_PN_BoxColor[],2,FALSE),"")&amp;VLOOKUP(K686,Table_PN_CircuitBreaker[],2,FALSE),""),"")</f>
        <v/>
      </c>
      <c r="N686" s="65"/>
      <c r="O686" s="65"/>
      <c r="P686" s="65"/>
      <c r="Q686" s="65"/>
      <c r="R686" s="65"/>
      <c r="S686" s="170" t="str">
        <f>IFERROR(VLOOKUP(C686,Table_DevicePN[],2,FALSE),"")</f>
        <v/>
      </c>
      <c r="T686" s="66" t="str">
        <f t="shared" si="310"/>
        <v/>
      </c>
      <c r="U686" s="80"/>
      <c r="V686" s="81" t="str">
        <f t="shared" si="311"/>
        <v/>
      </c>
      <c r="W686" s="65" t="str">
        <f t="shared" si="312"/>
        <v/>
      </c>
      <c r="X686" s="65" t="str">
        <f t="shared" si="313"/>
        <v/>
      </c>
      <c r="Y686" s="82" t="str">
        <f t="shared" si="314"/>
        <v/>
      </c>
      <c r="Z686" s="83" t="str">
        <f t="shared" si="315"/>
        <v/>
      </c>
      <c r="AA686" s="65" t="str">
        <f t="shared" si="316"/>
        <v/>
      </c>
      <c r="AB686" s="65" t="str">
        <f t="shared" si="317"/>
        <v/>
      </c>
      <c r="AC686" s="65" t="str">
        <f t="shared" si="318"/>
        <v/>
      </c>
      <c r="AD686" s="84" t="str">
        <f t="shared" si="319"/>
        <v/>
      </c>
      <c r="AE686" s="85" t="str">
        <f t="shared" si="320"/>
        <v/>
      </c>
      <c r="AF686" s="85" t="str">
        <f t="shared" si="321"/>
        <v/>
      </c>
      <c r="AG686" s="86" t="str">
        <f t="shared" si="322"/>
        <v/>
      </c>
      <c r="AH686" s="87" t="str">
        <f t="shared" si="323"/>
        <v/>
      </c>
      <c r="AI686" s="84" t="str">
        <f t="shared" si="324"/>
        <v/>
      </c>
      <c r="AJ686" s="84" t="str">
        <f t="shared" si="325"/>
        <v/>
      </c>
      <c r="AK686" s="88" t="str">
        <f t="shared" si="326"/>
        <v/>
      </c>
      <c r="AL686" s="65" t="str">
        <f t="shared" si="327"/>
        <v/>
      </c>
      <c r="AM686" s="84" t="str">
        <f t="shared" si="328"/>
        <v/>
      </c>
      <c r="AN686" s="85" t="str">
        <f t="shared" si="329"/>
        <v/>
      </c>
      <c r="AO686" s="85" t="str">
        <f t="shared" si="330"/>
        <v/>
      </c>
      <c r="AP686" s="86" t="str">
        <f t="shared" si="331"/>
        <v/>
      </c>
    </row>
    <row r="687" spans="1:42" s="76" customFormat="1" x14ac:dyDescent="0.25">
      <c r="A687" s="78">
        <f t="shared" si="306"/>
        <v>681</v>
      </c>
      <c r="B687" s="79"/>
      <c r="C687" s="79"/>
      <c r="D687" s="61"/>
      <c r="E687" s="180" t="str">
        <f>_xlfn.IFNA(HLOOKUP(TEXT(C687,"#"),Table_Conduit[#All],2,FALSE),"")</f>
        <v/>
      </c>
      <c r="F687" s="63" t="str">
        <f t="shared" si="307"/>
        <v/>
      </c>
      <c r="G687" s="61"/>
      <c r="H687" s="180" t="str">
        <f>_xlfn.IFNA(IF(HLOOKUP(TEXT(C687,"#"),Table_BoxMaterial[#All],2,FALSE)=0,"",HLOOKUP(TEXT(C687,"#"),Table_BoxMaterial[#All],2,FALSE)),"")</f>
        <v/>
      </c>
      <c r="I687" s="183" t="str">
        <f>_xlfn.IFNA(HLOOKUP(TEXT(C687,"#"),Table_MountingKits[#All],2,FALSE),"")</f>
        <v/>
      </c>
      <c r="J687" s="183" t="str">
        <f>_xlfn.IFNA(HLOOKUP(H687,Table_BoxColors[#All],2,FALSE),"")</f>
        <v/>
      </c>
      <c r="K687" s="61" t="str">
        <f t="shared" si="308"/>
        <v/>
      </c>
      <c r="L687" s="64" t="str">
        <f t="shared" si="309"/>
        <v/>
      </c>
      <c r="M687" s="185" t="str">
        <f>_xlfn.IFNA("E-"&amp;VLOOKUP(C687,Table_PN_DeviceType[],2,TRUE),"")&amp;IF(D687&lt;&gt;"",IF(D687&gt;99,D687,IF(D687&gt;9,"0"&amp;D687,"00"&amp;D687))&amp;VLOOKUP(E687,Table_PN_ConduitSize[],2,FALSE)&amp;VLOOKUP(F687,Table_PN_ConduitColor[],2,FALSE)&amp;IF(G687&lt;10,"0"&amp;G687,G687)&amp;VLOOKUP(H687,Table_PN_BoxMaterial[],2,FALSE)&amp;IF(I687&lt;&gt;"",VLOOKUP(I687,Table_PN_MountingKit[],2,FALSE)&amp;IF(OR(J687="Yes"),VLOOKUP(F687,Table_PN_BoxColor[],2,FALSE),"")&amp;VLOOKUP(K687,Table_PN_CircuitBreaker[],2,FALSE),""),"")</f>
        <v/>
      </c>
      <c r="N687" s="65"/>
      <c r="O687" s="65"/>
      <c r="P687" s="65"/>
      <c r="Q687" s="65"/>
      <c r="R687" s="65"/>
      <c r="S687" s="170" t="str">
        <f>IFERROR(VLOOKUP(C687,Table_DevicePN[],2,FALSE),"")</f>
        <v/>
      </c>
      <c r="T687" s="66" t="str">
        <f t="shared" si="310"/>
        <v/>
      </c>
      <c r="U687" s="80"/>
      <c r="V687" s="81" t="str">
        <f t="shared" si="311"/>
        <v/>
      </c>
      <c r="W687" s="65" t="str">
        <f t="shared" si="312"/>
        <v/>
      </c>
      <c r="X687" s="65" t="str">
        <f t="shared" si="313"/>
        <v/>
      </c>
      <c r="Y687" s="82" t="str">
        <f t="shared" si="314"/>
        <v/>
      </c>
      <c r="Z687" s="83" t="str">
        <f t="shared" si="315"/>
        <v/>
      </c>
      <c r="AA687" s="65" t="str">
        <f t="shared" si="316"/>
        <v/>
      </c>
      <c r="AB687" s="65" t="str">
        <f t="shared" si="317"/>
        <v/>
      </c>
      <c r="AC687" s="65" t="str">
        <f t="shared" si="318"/>
        <v/>
      </c>
      <c r="AD687" s="84" t="str">
        <f t="shared" si="319"/>
        <v/>
      </c>
      <c r="AE687" s="85" t="str">
        <f t="shared" si="320"/>
        <v/>
      </c>
      <c r="AF687" s="85" t="str">
        <f t="shared" si="321"/>
        <v/>
      </c>
      <c r="AG687" s="86" t="str">
        <f t="shared" si="322"/>
        <v/>
      </c>
      <c r="AH687" s="87" t="str">
        <f t="shared" si="323"/>
        <v/>
      </c>
      <c r="AI687" s="84" t="str">
        <f t="shared" si="324"/>
        <v/>
      </c>
      <c r="AJ687" s="84" t="str">
        <f t="shared" si="325"/>
        <v/>
      </c>
      <c r="AK687" s="88" t="str">
        <f t="shared" si="326"/>
        <v/>
      </c>
      <c r="AL687" s="65" t="str">
        <f t="shared" si="327"/>
        <v/>
      </c>
      <c r="AM687" s="84" t="str">
        <f t="shared" si="328"/>
        <v/>
      </c>
      <c r="AN687" s="85" t="str">
        <f t="shared" si="329"/>
        <v/>
      </c>
      <c r="AO687" s="85" t="str">
        <f t="shared" si="330"/>
        <v/>
      </c>
      <c r="AP687" s="86" t="str">
        <f t="shared" si="331"/>
        <v/>
      </c>
    </row>
    <row r="688" spans="1:42" s="76" customFormat="1" x14ac:dyDescent="0.25">
      <c r="A688" s="78">
        <f t="shared" si="306"/>
        <v>682</v>
      </c>
      <c r="B688" s="79"/>
      <c r="C688" s="79"/>
      <c r="D688" s="61"/>
      <c r="E688" s="180" t="str">
        <f>_xlfn.IFNA(HLOOKUP(TEXT(C688,"#"),Table_Conduit[#All],2,FALSE),"")</f>
        <v/>
      </c>
      <c r="F688" s="63" t="str">
        <f t="shared" si="307"/>
        <v/>
      </c>
      <c r="G688" s="61"/>
      <c r="H688" s="180" t="str">
        <f>_xlfn.IFNA(IF(HLOOKUP(TEXT(C688,"#"),Table_BoxMaterial[#All],2,FALSE)=0,"",HLOOKUP(TEXT(C688,"#"),Table_BoxMaterial[#All],2,FALSE)),"")</f>
        <v/>
      </c>
      <c r="I688" s="183" t="str">
        <f>_xlfn.IFNA(HLOOKUP(TEXT(C688,"#"),Table_MountingKits[#All],2,FALSE),"")</f>
        <v/>
      </c>
      <c r="J688" s="183" t="str">
        <f>_xlfn.IFNA(HLOOKUP(H688,Table_BoxColors[#All],2,FALSE),"")</f>
        <v/>
      </c>
      <c r="K688" s="61" t="str">
        <f t="shared" si="308"/>
        <v/>
      </c>
      <c r="L688" s="64" t="str">
        <f t="shared" si="309"/>
        <v/>
      </c>
      <c r="M688" s="185" t="str">
        <f>_xlfn.IFNA("E-"&amp;VLOOKUP(C688,Table_PN_DeviceType[],2,TRUE),"")&amp;IF(D688&lt;&gt;"",IF(D688&gt;99,D688,IF(D688&gt;9,"0"&amp;D688,"00"&amp;D688))&amp;VLOOKUP(E688,Table_PN_ConduitSize[],2,FALSE)&amp;VLOOKUP(F688,Table_PN_ConduitColor[],2,FALSE)&amp;IF(G688&lt;10,"0"&amp;G688,G688)&amp;VLOOKUP(H688,Table_PN_BoxMaterial[],2,FALSE)&amp;IF(I688&lt;&gt;"",VLOOKUP(I688,Table_PN_MountingKit[],2,FALSE)&amp;IF(OR(J688="Yes"),VLOOKUP(F688,Table_PN_BoxColor[],2,FALSE),"")&amp;VLOOKUP(K688,Table_PN_CircuitBreaker[],2,FALSE),""),"")</f>
        <v/>
      </c>
      <c r="N688" s="65"/>
      <c r="O688" s="65"/>
      <c r="P688" s="65"/>
      <c r="Q688" s="65"/>
      <c r="R688" s="65"/>
      <c r="S688" s="170" t="str">
        <f>IFERROR(VLOOKUP(C688,Table_DevicePN[],2,FALSE),"")</f>
        <v/>
      </c>
      <c r="T688" s="66" t="str">
        <f t="shared" si="310"/>
        <v/>
      </c>
      <c r="U688" s="80"/>
      <c r="V688" s="81" t="str">
        <f t="shared" si="311"/>
        <v/>
      </c>
      <c r="W688" s="65" t="str">
        <f t="shared" si="312"/>
        <v/>
      </c>
      <c r="X688" s="65" t="str">
        <f t="shared" si="313"/>
        <v/>
      </c>
      <c r="Y688" s="82" t="str">
        <f t="shared" si="314"/>
        <v/>
      </c>
      <c r="Z688" s="83" t="str">
        <f t="shared" si="315"/>
        <v/>
      </c>
      <c r="AA688" s="65" t="str">
        <f t="shared" si="316"/>
        <v/>
      </c>
      <c r="AB688" s="65" t="str">
        <f t="shared" si="317"/>
        <v/>
      </c>
      <c r="AC688" s="65" t="str">
        <f t="shared" si="318"/>
        <v/>
      </c>
      <c r="AD688" s="84" t="str">
        <f t="shared" si="319"/>
        <v/>
      </c>
      <c r="AE688" s="85" t="str">
        <f t="shared" si="320"/>
        <v/>
      </c>
      <c r="AF688" s="85" t="str">
        <f t="shared" si="321"/>
        <v/>
      </c>
      <c r="AG688" s="86" t="str">
        <f t="shared" si="322"/>
        <v/>
      </c>
      <c r="AH688" s="87" t="str">
        <f t="shared" si="323"/>
        <v/>
      </c>
      <c r="AI688" s="84" t="str">
        <f t="shared" si="324"/>
        <v/>
      </c>
      <c r="AJ688" s="84" t="str">
        <f t="shared" si="325"/>
        <v/>
      </c>
      <c r="AK688" s="88" t="str">
        <f t="shared" si="326"/>
        <v/>
      </c>
      <c r="AL688" s="65" t="str">
        <f t="shared" si="327"/>
        <v/>
      </c>
      <c r="AM688" s="84" t="str">
        <f t="shared" si="328"/>
        <v/>
      </c>
      <c r="AN688" s="85" t="str">
        <f t="shared" si="329"/>
        <v/>
      </c>
      <c r="AO688" s="85" t="str">
        <f t="shared" si="330"/>
        <v/>
      </c>
      <c r="AP688" s="86" t="str">
        <f t="shared" si="331"/>
        <v/>
      </c>
    </row>
    <row r="689" spans="1:42" s="76" customFormat="1" x14ac:dyDescent="0.25">
      <c r="A689" s="78">
        <f t="shared" si="306"/>
        <v>683</v>
      </c>
      <c r="B689" s="79"/>
      <c r="C689" s="79"/>
      <c r="D689" s="61"/>
      <c r="E689" s="180" t="str">
        <f>_xlfn.IFNA(HLOOKUP(TEXT(C689,"#"),Table_Conduit[#All],2,FALSE),"")</f>
        <v/>
      </c>
      <c r="F689" s="63" t="str">
        <f t="shared" si="307"/>
        <v/>
      </c>
      <c r="G689" s="61"/>
      <c r="H689" s="180" t="str">
        <f>_xlfn.IFNA(IF(HLOOKUP(TEXT(C689,"#"),Table_BoxMaterial[#All],2,FALSE)=0,"",HLOOKUP(TEXT(C689,"#"),Table_BoxMaterial[#All],2,FALSE)),"")</f>
        <v/>
      </c>
      <c r="I689" s="183" t="str">
        <f>_xlfn.IFNA(HLOOKUP(TEXT(C689,"#"),Table_MountingKits[#All],2,FALSE),"")</f>
        <v/>
      </c>
      <c r="J689" s="183" t="str">
        <f>_xlfn.IFNA(HLOOKUP(H689,Table_BoxColors[#All],2,FALSE),"")</f>
        <v/>
      </c>
      <c r="K689" s="61" t="str">
        <f t="shared" si="308"/>
        <v/>
      </c>
      <c r="L689" s="64" t="str">
        <f t="shared" si="309"/>
        <v/>
      </c>
      <c r="M689" s="185" t="str">
        <f>_xlfn.IFNA("E-"&amp;VLOOKUP(C689,Table_PN_DeviceType[],2,TRUE),"")&amp;IF(D689&lt;&gt;"",IF(D689&gt;99,D689,IF(D689&gt;9,"0"&amp;D689,"00"&amp;D689))&amp;VLOOKUP(E689,Table_PN_ConduitSize[],2,FALSE)&amp;VLOOKUP(F689,Table_PN_ConduitColor[],2,FALSE)&amp;IF(G689&lt;10,"0"&amp;G689,G689)&amp;VLOOKUP(H689,Table_PN_BoxMaterial[],2,FALSE)&amp;IF(I689&lt;&gt;"",VLOOKUP(I689,Table_PN_MountingKit[],2,FALSE)&amp;IF(OR(J689="Yes"),VLOOKUP(F689,Table_PN_BoxColor[],2,FALSE),"")&amp;VLOOKUP(K689,Table_PN_CircuitBreaker[],2,FALSE),""),"")</f>
        <v/>
      </c>
      <c r="N689" s="65"/>
      <c r="O689" s="65"/>
      <c r="P689" s="65"/>
      <c r="Q689" s="65"/>
      <c r="R689" s="65"/>
      <c r="S689" s="170" t="str">
        <f>IFERROR(VLOOKUP(C689,Table_DevicePN[],2,FALSE),"")</f>
        <v/>
      </c>
      <c r="T689" s="66" t="str">
        <f t="shared" si="310"/>
        <v/>
      </c>
      <c r="U689" s="80"/>
      <c r="V689" s="81" t="str">
        <f t="shared" si="311"/>
        <v/>
      </c>
      <c r="W689" s="65" t="str">
        <f t="shared" si="312"/>
        <v/>
      </c>
      <c r="X689" s="65" t="str">
        <f t="shared" si="313"/>
        <v/>
      </c>
      <c r="Y689" s="82" t="str">
        <f t="shared" si="314"/>
        <v/>
      </c>
      <c r="Z689" s="83" t="str">
        <f t="shared" si="315"/>
        <v/>
      </c>
      <c r="AA689" s="65" t="str">
        <f t="shared" si="316"/>
        <v/>
      </c>
      <c r="AB689" s="65" t="str">
        <f t="shared" si="317"/>
        <v/>
      </c>
      <c r="AC689" s="65" t="str">
        <f t="shared" si="318"/>
        <v/>
      </c>
      <c r="AD689" s="84" t="str">
        <f t="shared" si="319"/>
        <v/>
      </c>
      <c r="AE689" s="85" t="str">
        <f t="shared" si="320"/>
        <v/>
      </c>
      <c r="AF689" s="85" t="str">
        <f t="shared" si="321"/>
        <v/>
      </c>
      <c r="AG689" s="86" t="str">
        <f t="shared" si="322"/>
        <v/>
      </c>
      <c r="AH689" s="87" t="str">
        <f t="shared" si="323"/>
        <v/>
      </c>
      <c r="AI689" s="84" t="str">
        <f t="shared" si="324"/>
        <v/>
      </c>
      <c r="AJ689" s="84" t="str">
        <f t="shared" si="325"/>
        <v/>
      </c>
      <c r="AK689" s="88" t="str">
        <f t="shared" si="326"/>
        <v/>
      </c>
      <c r="AL689" s="65" t="str">
        <f t="shared" si="327"/>
        <v/>
      </c>
      <c r="AM689" s="84" t="str">
        <f t="shared" si="328"/>
        <v/>
      </c>
      <c r="AN689" s="85" t="str">
        <f t="shared" si="329"/>
        <v/>
      </c>
      <c r="AO689" s="85" t="str">
        <f t="shared" si="330"/>
        <v/>
      </c>
      <c r="AP689" s="86" t="str">
        <f t="shared" si="331"/>
        <v/>
      </c>
    </row>
    <row r="690" spans="1:42" s="76" customFormat="1" x14ac:dyDescent="0.25">
      <c r="A690" s="78">
        <f t="shared" si="306"/>
        <v>684</v>
      </c>
      <c r="B690" s="79"/>
      <c r="C690" s="79"/>
      <c r="D690" s="61"/>
      <c r="E690" s="180" t="str">
        <f>_xlfn.IFNA(HLOOKUP(TEXT(C690,"#"),Table_Conduit[#All],2,FALSE),"")</f>
        <v/>
      </c>
      <c r="F690" s="63" t="str">
        <f t="shared" si="307"/>
        <v/>
      </c>
      <c r="G690" s="61"/>
      <c r="H690" s="180" t="str">
        <f>_xlfn.IFNA(IF(HLOOKUP(TEXT(C690,"#"),Table_BoxMaterial[#All],2,FALSE)=0,"",HLOOKUP(TEXT(C690,"#"),Table_BoxMaterial[#All],2,FALSE)),"")</f>
        <v/>
      </c>
      <c r="I690" s="183" t="str">
        <f>_xlfn.IFNA(HLOOKUP(TEXT(C690,"#"),Table_MountingKits[#All],2,FALSE),"")</f>
        <v/>
      </c>
      <c r="J690" s="183" t="str">
        <f>_xlfn.IFNA(HLOOKUP(H690,Table_BoxColors[#All],2,FALSE),"")</f>
        <v/>
      </c>
      <c r="K690" s="61" t="str">
        <f t="shared" si="308"/>
        <v/>
      </c>
      <c r="L690" s="64" t="str">
        <f t="shared" si="309"/>
        <v/>
      </c>
      <c r="M690" s="185" t="str">
        <f>_xlfn.IFNA("E-"&amp;VLOOKUP(C690,Table_PN_DeviceType[],2,TRUE),"")&amp;IF(D690&lt;&gt;"",IF(D690&gt;99,D690,IF(D690&gt;9,"0"&amp;D690,"00"&amp;D690))&amp;VLOOKUP(E690,Table_PN_ConduitSize[],2,FALSE)&amp;VLOOKUP(F690,Table_PN_ConduitColor[],2,FALSE)&amp;IF(G690&lt;10,"0"&amp;G690,G690)&amp;VLOOKUP(H690,Table_PN_BoxMaterial[],2,FALSE)&amp;IF(I690&lt;&gt;"",VLOOKUP(I690,Table_PN_MountingKit[],2,FALSE)&amp;IF(OR(J690="Yes"),VLOOKUP(F690,Table_PN_BoxColor[],2,FALSE),"")&amp;VLOOKUP(K690,Table_PN_CircuitBreaker[],2,FALSE),""),"")</f>
        <v/>
      </c>
      <c r="N690" s="65"/>
      <c r="O690" s="65"/>
      <c r="P690" s="65"/>
      <c r="Q690" s="65"/>
      <c r="R690" s="65"/>
      <c r="S690" s="170" t="str">
        <f>IFERROR(VLOOKUP(C690,Table_DevicePN[],2,FALSE),"")</f>
        <v/>
      </c>
      <c r="T690" s="66" t="str">
        <f t="shared" si="310"/>
        <v/>
      </c>
      <c r="U690" s="80"/>
      <c r="V690" s="81" t="str">
        <f t="shared" si="311"/>
        <v/>
      </c>
      <c r="W690" s="65" t="str">
        <f t="shared" si="312"/>
        <v/>
      </c>
      <c r="X690" s="65" t="str">
        <f t="shared" si="313"/>
        <v/>
      </c>
      <c r="Y690" s="82" t="str">
        <f t="shared" si="314"/>
        <v/>
      </c>
      <c r="Z690" s="83" t="str">
        <f t="shared" si="315"/>
        <v/>
      </c>
      <c r="AA690" s="65" t="str">
        <f t="shared" si="316"/>
        <v/>
      </c>
      <c r="AB690" s="65" t="str">
        <f t="shared" si="317"/>
        <v/>
      </c>
      <c r="AC690" s="65" t="str">
        <f t="shared" si="318"/>
        <v/>
      </c>
      <c r="AD690" s="84" t="str">
        <f t="shared" si="319"/>
        <v/>
      </c>
      <c r="AE690" s="85" t="str">
        <f t="shared" si="320"/>
        <v/>
      </c>
      <c r="AF690" s="85" t="str">
        <f t="shared" si="321"/>
        <v/>
      </c>
      <c r="AG690" s="86" t="str">
        <f t="shared" si="322"/>
        <v/>
      </c>
      <c r="AH690" s="87" t="str">
        <f t="shared" si="323"/>
        <v/>
      </c>
      <c r="AI690" s="84" t="str">
        <f t="shared" si="324"/>
        <v/>
      </c>
      <c r="AJ690" s="84" t="str">
        <f t="shared" si="325"/>
        <v/>
      </c>
      <c r="AK690" s="88" t="str">
        <f t="shared" si="326"/>
        <v/>
      </c>
      <c r="AL690" s="65" t="str">
        <f t="shared" si="327"/>
        <v/>
      </c>
      <c r="AM690" s="84" t="str">
        <f t="shared" si="328"/>
        <v/>
      </c>
      <c r="AN690" s="85" t="str">
        <f t="shared" si="329"/>
        <v/>
      </c>
      <c r="AO690" s="85" t="str">
        <f t="shared" si="330"/>
        <v/>
      </c>
      <c r="AP690" s="86" t="str">
        <f t="shared" si="331"/>
        <v/>
      </c>
    </row>
    <row r="691" spans="1:42" s="76" customFormat="1" x14ac:dyDescent="0.25">
      <c r="A691" s="78">
        <f t="shared" si="306"/>
        <v>685</v>
      </c>
      <c r="B691" s="79"/>
      <c r="C691" s="79"/>
      <c r="D691" s="61"/>
      <c r="E691" s="180" t="str">
        <f>_xlfn.IFNA(HLOOKUP(TEXT(C691,"#"),Table_Conduit[#All],2,FALSE),"")</f>
        <v/>
      </c>
      <c r="F691" s="63" t="str">
        <f t="shared" si="307"/>
        <v/>
      </c>
      <c r="G691" s="61"/>
      <c r="H691" s="180" t="str">
        <f>_xlfn.IFNA(IF(HLOOKUP(TEXT(C691,"#"),Table_BoxMaterial[#All],2,FALSE)=0,"",HLOOKUP(TEXT(C691,"#"),Table_BoxMaterial[#All],2,FALSE)),"")</f>
        <v/>
      </c>
      <c r="I691" s="183" t="str">
        <f>_xlfn.IFNA(HLOOKUP(TEXT(C691,"#"),Table_MountingKits[#All],2,FALSE),"")</f>
        <v/>
      </c>
      <c r="J691" s="183" t="str">
        <f>_xlfn.IFNA(HLOOKUP(H691,Table_BoxColors[#All],2,FALSE),"")</f>
        <v/>
      </c>
      <c r="K691" s="61" t="str">
        <f t="shared" si="308"/>
        <v/>
      </c>
      <c r="L691" s="64" t="str">
        <f t="shared" si="309"/>
        <v/>
      </c>
      <c r="M691" s="185" t="str">
        <f>_xlfn.IFNA("E-"&amp;VLOOKUP(C691,Table_PN_DeviceType[],2,TRUE),"")&amp;IF(D691&lt;&gt;"",IF(D691&gt;99,D691,IF(D691&gt;9,"0"&amp;D691,"00"&amp;D691))&amp;VLOOKUP(E691,Table_PN_ConduitSize[],2,FALSE)&amp;VLOOKUP(F691,Table_PN_ConduitColor[],2,FALSE)&amp;IF(G691&lt;10,"0"&amp;G691,G691)&amp;VLOOKUP(H691,Table_PN_BoxMaterial[],2,FALSE)&amp;IF(I691&lt;&gt;"",VLOOKUP(I691,Table_PN_MountingKit[],2,FALSE)&amp;IF(OR(J691="Yes"),VLOOKUP(F691,Table_PN_BoxColor[],2,FALSE),"")&amp;VLOOKUP(K691,Table_PN_CircuitBreaker[],2,FALSE),""),"")</f>
        <v/>
      </c>
      <c r="N691" s="65"/>
      <c r="O691" s="65"/>
      <c r="P691" s="65"/>
      <c r="Q691" s="65"/>
      <c r="R691" s="65"/>
      <c r="S691" s="170" t="str">
        <f>IFERROR(VLOOKUP(C691,Table_DevicePN[],2,FALSE),"")</f>
        <v/>
      </c>
      <c r="T691" s="66" t="str">
        <f t="shared" si="310"/>
        <v/>
      </c>
      <c r="U691" s="80"/>
      <c r="V691" s="81" t="str">
        <f t="shared" si="311"/>
        <v/>
      </c>
      <c r="W691" s="65" t="str">
        <f t="shared" si="312"/>
        <v/>
      </c>
      <c r="X691" s="65" t="str">
        <f t="shared" si="313"/>
        <v/>
      </c>
      <c r="Y691" s="82" t="str">
        <f t="shared" si="314"/>
        <v/>
      </c>
      <c r="Z691" s="83" t="str">
        <f t="shared" si="315"/>
        <v/>
      </c>
      <c r="AA691" s="65" t="str">
        <f t="shared" si="316"/>
        <v/>
      </c>
      <c r="AB691" s="65" t="str">
        <f t="shared" si="317"/>
        <v/>
      </c>
      <c r="AC691" s="65" t="str">
        <f t="shared" si="318"/>
        <v/>
      </c>
      <c r="AD691" s="84" t="str">
        <f t="shared" si="319"/>
        <v/>
      </c>
      <c r="AE691" s="85" t="str">
        <f t="shared" si="320"/>
        <v/>
      </c>
      <c r="AF691" s="85" t="str">
        <f t="shared" si="321"/>
        <v/>
      </c>
      <c r="AG691" s="86" t="str">
        <f t="shared" si="322"/>
        <v/>
      </c>
      <c r="AH691" s="87" t="str">
        <f t="shared" si="323"/>
        <v/>
      </c>
      <c r="AI691" s="84" t="str">
        <f t="shared" si="324"/>
        <v/>
      </c>
      <c r="AJ691" s="84" t="str">
        <f t="shared" si="325"/>
        <v/>
      </c>
      <c r="AK691" s="88" t="str">
        <f t="shared" si="326"/>
        <v/>
      </c>
      <c r="AL691" s="65" t="str">
        <f t="shared" si="327"/>
        <v/>
      </c>
      <c r="AM691" s="84" t="str">
        <f t="shared" si="328"/>
        <v/>
      </c>
      <c r="AN691" s="85" t="str">
        <f t="shared" si="329"/>
        <v/>
      </c>
      <c r="AO691" s="85" t="str">
        <f t="shared" si="330"/>
        <v/>
      </c>
      <c r="AP691" s="86" t="str">
        <f t="shared" si="331"/>
        <v/>
      </c>
    </row>
    <row r="692" spans="1:42" s="76" customFormat="1" x14ac:dyDescent="0.25">
      <c r="A692" s="78">
        <f t="shared" si="306"/>
        <v>686</v>
      </c>
      <c r="B692" s="79"/>
      <c r="C692" s="79"/>
      <c r="D692" s="61"/>
      <c r="E692" s="180" t="str">
        <f>_xlfn.IFNA(HLOOKUP(TEXT(C692,"#"),Table_Conduit[#All],2,FALSE),"")</f>
        <v/>
      </c>
      <c r="F692" s="63" t="str">
        <f t="shared" si="307"/>
        <v/>
      </c>
      <c r="G692" s="61"/>
      <c r="H692" s="180" t="str">
        <f>_xlfn.IFNA(IF(HLOOKUP(TEXT(C692,"#"),Table_BoxMaterial[#All],2,FALSE)=0,"",HLOOKUP(TEXT(C692,"#"),Table_BoxMaterial[#All],2,FALSE)),"")</f>
        <v/>
      </c>
      <c r="I692" s="183" t="str">
        <f>_xlfn.IFNA(HLOOKUP(TEXT(C692,"#"),Table_MountingKits[#All],2,FALSE),"")</f>
        <v/>
      </c>
      <c r="J692" s="183" t="str">
        <f>_xlfn.IFNA(HLOOKUP(H692,Table_BoxColors[#All],2,FALSE),"")</f>
        <v/>
      </c>
      <c r="K692" s="61" t="str">
        <f t="shared" si="308"/>
        <v/>
      </c>
      <c r="L692" s="64" t="str">
        <f t="shared" si="309"/>
        <v/>
      </c>
      <c r="M692" s="185" t="str">
        <f>_xlfn.IFNA("E-"&amp;VLOOKUP(C692,Table_PN_DeviceType[],2,TRUE),"")&amp;IF(D692&lt;&gt;"",IF(D692&gt;99,D692,IF(D692&gt;9,"0"&amp;D692,"00"&amp;D692))&amp;VLOOKUP(E692,Table_PN_ConduitSize[],2,FALSE)&amp;VLOOKUP(F692,Table_PN_ConduitColor[],2,FALSE)&amp;IF(G692&lt;10,"0"&amp;G692,G692)&amp;VLOOKUP(H692,Table_PN_BoxMaterial[],2,FALSE)&amp;IF(I692&lt;&gt;"",VLOOKUP(I692,Table_PN_MountingKit[],2,FALSE)&amp;IF(OR(J692="Yes"),VLOOKUP(F692,Table_PN_BoxColor[],2,FALSE),"")&amp;VLOOKUP(K692,Table_PN_CircuitBreaker[],2,FALSE),""),"")</f>
        <v/>
      </c>
      <c r="N692" s="65"/>
      <c r="O692" s="65"/>
      <c r="P692" s="65"/>
      <c r="Q692" s="65"/>
      <c r="R692" s="65"/>
      <c r="S692" s="170" t="str">
        <f>IFERROR(VLOOKUP(C692,Table_DevicePN[],2,FALSE),"")</f>
        <v/>
      </c>
      <c r="T692" s="66" t="str">
        <f t="shared" si="310"/>
        <v/>
      </c>
      <c r="U692" s="80"/>
      <c r="V692" s="81" t="str">
        <f t="shared" si="311"/>
        <v/>
      </c>
      <c r="W692" s="65" t="str">
        <f t="shared" si="312"/>
        <v/>
      </c>
      <c r="X692" s="65" t="str">
        <f t="shared" si="313"/>
        <v/>
      </c>
      <c r="Y692" s="82" t="str">
        <f t="shared" si="314"/>
        <v/>
      </c>
      <c r="Z692" s="83" t="str">
        <f t="shared" si="315"/>
        <v/>
      </c>
      <c r="AA692" s="65" t="str">
        <f t="shared" si="316"/>
        <v/>
      </c>
      <c r="AB692" s="65" t="str">
        <f t="shared" si="317"/>
        <v/>
      </c>
      <c r="AC692" s="65" t="str">
        <f t="shared" si="318"/>
        <v/>
      </c>
      <c r="AD692" s="84" t="str">
        <f t="shared" si="319"/>
        <v/>
      </c>
      <c r="AE692" s="85" t="str">
        <f t="shared" si="320"/>
        <v/>
      </c>
      <c r="AF692" s="85" t="str">
        <f t="shared" si="321"/>
        <v/>
      </c>
      <c r="AG692" s="86" t="str">
        <f t="shared" si="322"/>
        <v/>
      </c>
      <c r="AH692" s="87" t="str">
        <f t="shared" si="323"/>
        <v/>
      </c>
      <c r="AI692" s="84" t="str">
        <f t="shared" si="324"/>
        <v/>
      </c>
      <c r="AJ692" s="84" t="str">
        <f t="shared" si="325"/>
        <v/>
      </c>
      <c r="AK692" s="88" t="str">
        <f t="shared" si="326"/>
        <v/>
      </c>
      <c r="AL692" s="65" t="str">
        <f t="shared" si="327"/>
        <v/>
      </c>
      <c r="AM692" s="84" t="str">
        <f t="shared" si="328"/>
        <v/>
      </c>
      <c r="AN692" s="85" t="str">
        <f t="shared" si="329"/>
        <v/>
      </c>
      <c r="AO692" s="85" t="str">
        <f t="shared" si="330"/>
        <v/>
      </c>
      <c r="AP692" s="86" t="str">
        <f t="shared" si="331"/>
        <v/>
      </c>
    </row>
    <row r="693" spans="1:42" s="76" customFormat="1" x14ac:dyDescent="0.25">
      <c r="A693" s="78">
        <f t="shared" si="306"/>
        <v>687</v>
      </c>
      <c r="B693" s="79"/>
      <c r="C693" s="79"/>
      <c r="D693" s="61"/>
      <c r="E693" s="180" t="str">
        <f>_xlfn.IFNA(HLOOKUP(TEXT(C693,"#"),Table_Conduit[#All],2,FALSE),"")</f>
        <v/>
      </c>
      <c r="F693" s="63" t="str">
        <f t="shared" si="307"/>
        <v/>
      </c>
      <c r="G693" s="61"/>
      <c r="H693" s="180" t="str">
        <f>_xlfn.IFNA(IF(HLOOKUP(TEXT(C693,"#"),Table_BoxMaterial[#All],2,FALSE)=0,"",HLOOKUP(TEXT(C693,"#"),Table_BoxMaterial[#All],2,FALSE)),"")</f>
        <v/>
      </c>
      <c r="I693" s="183" t="str">
        <f>_xlfn.IFNA(HLOOKUP(TEXT(C693,"#"),Table_MountingKits[#All],2,FALSE),"")</f>
        <v/>
      </c>
      <c r="J693" s="183" t="str">
        <f>_xlfn.IFNA(HLOOKUP(H693,Table_BoxColors[#All],2,FALSE),"")</f>
        <v/>
      </c>
      <c r="K693" s="61" t="str">
        <f t="shared" si="308"/>
        <v/>
      </c>
      <c r="L693" s="64" t="str">
        <f t="shared" si="309"/>
        <v/>
      </c>
      <c r="M693" s="185" t="str">
        <f>_xlfn.IFNA("E-"&amp;VLOOKUP(C693,Table_PN_DeviceType[],2,TRUE),"")&amp;IF(D693&lt;&gt;"",IF(D693&gt;99,D693,IF(D693&gt;9,"0"&amp;D693,"00"&amp;D693))&amp;VLOOKUP(E693,Table_PN_ConduitSize[],2,FALSE)&amp;VLOOKUP(F693,Table_PN_ConduitColor[],2,FALSE)&amp;IF(G693&lt;10,"0"&amp;G693,G693)&amp;VLOOKUP(H693,Table_PN_BoxMaterial[],2,FALSE)&amp;IF(I693&lt;&gt;"",VLOOKUP(I693,Table_PN_MountingKit[],2,FALSE)&amp;IF(OR(J693="Yes"),VLOOKUP(F693,Table_PN_BoxColor[],2,FALSE),"")&amp;VLOOKUP(K693,Table_PN_CircuitBreaker[],2,FALSE),""),"")</f>
        <v/>
      </c>
      <c r="N693" s="65"/>
      <c r="O693" s="65"/>
      <c r="P693" s="65"/>
      <c r="Q693" s="65"/>
      <c r="R693" s="65"/>
      <c r="S693" s="170" t="str">
        <f>IFERROR(VLOOKUP(C693,Table_DevicePN[],2,FALSE),"")</f>
        <v/>
      </c>
      <c r="T693" s="66" t="str">
        <f t="shared" si="310"/>
        <v/>
      </c>
      <c r="U693" s="80"/>
      <c r="V693" s="81" t="str">
        <f t="shared" si="311"/>
        <v/>
      </c>
      <c r="W693" s="65" t="str">
        <f t="shared" si="312"/>
        <v/>
      </c>
      <c r="X693" s="65" t="str">
        <f t="shared" si="313"/>
        <v/>
      </c>
      <c r="Y693" s="82" t="str">
        <f t="shared" si="314"/>
        <v/>
      </c>
      <c r="Z693" s="83" t="str">
        <f t="shared" si="315"/>
        <v/>
      </c>
      <c r="AA693" s="65" t="str">
        <f t="shared" si="316"/>
        <v/>
      </c>
      <c r="AB693" s="65" t="str">
        <f t="shared" si="317"/>
        <v/>
      </c>
      <c r="AC693" s="65" t="str">
        <f t="shared" si="318"/>
        <v/>
      </c>
      <c r="AD693" s="84" t="str">
        <f t="shared" si="319"/>
        <v/>
      </c>
      <c r="AE693" s="85" t="str">
        <f t="shared" si="320"/>
        <v/>
      </c>
      <c r="AF693" s="85" t="str">
        <f t="shared" si="321"/>
        <v/>
      </c>
      <c r="AG693" s="86" t="str">
        <f t="shared" si="322"/>
        <v/>
      </c>
      <c r="AH693" s="87" t="str">
        <f t="shared" si="323"/>
        <v/>
      </c>
      <c r="AI693" s="84" t="str">
        <f t="shared" si="324"/>
        <v/>
      </c>
      <c r="AJ693" s="84" t="str">
        <f t="shared" si="325"/>
        <v/>
      </c>
      <c r="AK693" s="88" t="str">
        <f t="shared" si="326"/>
        <v/>
      </c>
      <c r="AL693" s="65" t="str">
        <f t="shared" si="327"/>
        <v/>
      </c>
      <c r="AM693" s="84" t="str">
        <f t="shared" si="328"/>
        <v/>
      </c>
      <c r="AN693" s="85" t="str">
        <f t="shared" si="329"/>
        <v/>
      </c>
      <c r="AO693" s="85" t="str">
        <f t="shared" si="330"/>
        <v/>
      </c>
      <c r="AP693" s="86" t="str">
        <f t="shared" si="331"/>
        <v/>
      </c>
    </row>
    <row r="694" spans="1:42" s="76" customFormat="1" x14ac:dyDescent="0.25">
      <c r="A694" s="78">
        <f t="shared" si="306"/>
        <v>688</v>
      </c>
      <c r="B694" s="79"/>
      <c r="C694" s="79"/>
      <c r="D694" s="61"/>
      <c r="E694" s="180" t="str">
        <f>_xlfn.IFNA(HLOOKUP(TEXT(C694,"#"),Table_Conduit[#All],2,FALSE),"")</f>
        <v/>
      </c>
      <c r="F694" s="63" t="str">
        <f t="shared" si="307"/>
        <v/>
      </c>
      <c r="G694" s="61"/>
      <c r="H694" s="180" t="str">
        <f>_xlfn.IFNA(IF(HLOOKUP(TEXT(C694,"#"),Table_BoxMaterial[#All],2,FALSE)=0,"",HLOOKUP(TEXT(C694,"#"),Table_BoxMaterial[#All],2,FALSE)),"")</f>
        <v/>
      </c>
      <c r="I694" s="183" t="str">
        <f>_xlfn.IFNA(HLOOKUP(TEXT(C694,"#"),Table_MountingKits[#All],2,FALSE),"")</f>
        <v/>
      </c>
      <c r="J694" s="183" t="str">
        <f>_xlfn.IFNA(HLOOKUP(H694,Table_BoxColors[#All],2,FALSE),"")</f>
        <v/>
      </c>
      <c r="K694" s="61" t="str">
        <f t="shared" si="308"/>
        <v/>
      </c>
      <c r="L694" s="64" t="str">
        <f t="shared" si="309"/>
        <v/>
      </c>
      <c r="M694" s="185" t="str">
        <f>_xlfn.IFNA("E-"&amp;VLOOKUP(C694,Table_PN_DeviceType[],2,TRUE),"")&amp;IF(D694&lt;&gt;"",IF(D694&gt;99,D694,IF(D694&gt;9,"0"&amp;D694,"00"&amp;D694))&amp;VLOOKUP(E694,Table_PN_ConduitSize[],2,FALSE)&amp;VLOOKUP(F694,Table_PN_ConduitColor[],2,FALSE)&amp;IF(G694&lt;10,"0"&amp;G694,G694)&amp;VLOOKUP(H694,Table_PN_BoxMaterial[],2,FALSE)&amp;IF(I694&lt;&gt;"",VLOOKUP(I694,Table_PN_MountingKit[],2,FALSE)&amp;IF(OR(J694="Yes"),VLOOKUP(F694,Table_PN_BoxColor[],2,FALSE),"")&amp;VLOOKUP(K694,Table_PN_CircuitBreaker[],2,FALSE),""),"")</f>
        <v/>
      </c>
      <c r="N694" s="65"/>
      <c r="O694" s="65"/>
      <c r="P694" s="65"/>
      <c r="Q694" s="65"/>
      <c r="R694" s="65"/>
      <c r="S694" s="170" t="str">
        <f>IFERROR(VLOOKUP(C694,Table_DevicePN[],2,FALSE),"")</f>
        <v/>
      </c>
      <c r="T694" s="66" t="str">
        <f t="shared" si="310"/>
        <v/>
      </c>
      <c r="U694" s="80"/>
      <c r="V694" s="81" t="str">
        <f t="shared" si="311"/>
        <v/>
      </c>
      <c r="W694" s="65" t="str">
        <f t="shared" si="312"/>
        <v/>
      </c>
      <c r="X694" s="65" t="str">
        <f t="shared" si="313"/>
        <v/>
      </c>
      <c r="Y694" s="82" t="str">
        <f t="shared" si="314"/>
        <v/>
      </c>
      <c r="Z694" s="83" t="str">
        <f t="shared" si="315"/>
        <v/>
      </c>
      <c r="AA694" s="65" t="str">
        <f t="shared" si="316"/>
        <v/>
      </c>
      <c r="AB694" s="65" t="str">
        <f t="shared" si="317"/>
        <v/>
      </c>
      <c r="AC694" s="65" t="str">
        <f t="shared" si="318"/>
        <v/>
      </c>
      <c r="AD694" s="84" t="str">
        <f t="shared" si="319"/>
        <v/>
      </c>
      <c r="AE694" s="85" t="str">
        <f t="shared" si="320"/>
        <v/>
      </c>
      <c r="AF694" s="85" t="str">
        <f t="shared" si="321"/>
        <v/>
      </c>
      <c r="AG694" s="86" t="str">
        <f t="shared" si="322"/>
        <v/>
      </c>
      <c r="AH694" s="87" t="str">
        <f t="shared" si="323"/>
        <v/>
      </c>
      <c r="AI694" s="84" t="str">
        <f t="shared" si="324"/>
        <v/>
      </c>
      <c r="AJ694" s="84" t="str">
        <f t="shared" si="325"/>
        <v/>
      </c>
      <c r="AK694" s="88" t="str">
        <f t="shared" si="326"/>
        <v/>
      </c>
      <c r="AL694" s="65" t="str">
        <f t="shared" si="327"/>
        <v/>
      </c>
      <c r="AM694" s="84" t="str">
        <f t="shared" si="328"/>
        <v/>
      </c>
      <c r="AN694" s="85" t="str">
        <f t="shared" si="329"/>
        <v/>
      </c>
      <c r="AO694" s="85" t="str">
        <f t="shared" si="330"/>
        <v/>
      </c>
      <c r="AP694" s="86" t="str">
        <f t="shared" si="331"/>
        <v/>
      </c>
    </row>
    <row r="695" spans="1:42" s="76" customFormat="1" x14ac:dyDescent="0.25">
      <c r="A695" s="78">
        <f t="shared" si="306"/>
        <v>689</v>
      </c>
      <c r="B695" s="79"/>
      <c r="C695" s="79"/>
      <c r="D695" s="61"/>
      <c r="E695" s="180" t="str">
        <f>_xlfn.IFNA(HLOOKUP(TEXT(C695,"#"),Table_Conduit[#All],2,FALSE),"")</f>
        <v/>
      </c>
      <c r="F695" s="63" t="str">
        <f t="shared" si="307"/>
        <v/>
      </c>
      <c r="G695" s="61"/>
      <c r="H695" s="180" t="str">
        <f>_xlfn.IFNA(IF(HLOOKUP(TEXT(C695,"#"),Table_BoxMaterial[#All],2,FALSE)=0,"",HLOOKUP(TEXT(C695,"#"),Table_BoxMaterial[#All],2,FALSE)),"")</f>
        <v/>
      </c>
      <c r="I695" s="183" t="str">
        <f>_xlfn.IFNA(HLOOKUP(TEXT(C695,"#"),Table_MountingKits[#All],2,FALSE),"")</f>
        <v/>
      </c>
      <c r="J695" s="183" t="str">
        <f>_xlfn.IFNA(HLOOKUP(H695,Table_BoxColors[#All],2,FALSE),"")</f>
        <v/>
      </c>
      <c r="K695" s="61" t="str">
        <f t="shared" si="308"/>
        <v/>
      </c>
      <c r="L695" s="64" t="str">
        <f t="shared" si="309"/>
        <v/>
      </c>
      <c r="M695" s="185" t="str">
        <f>_xlfn.IFNA("E-"&amp;VLOOKUP(C695,Table_PN_DeviceType[],2,TRUE),"")&amp;IF(D695&lt;&gt;"",IF(D695&gt;99,D695,IF(D695&gt;9,"0"&amp;D695,"00"&amp;D695))&amp;VLOOKUP(E695,Table_PN_ConduitSize[],2,FALSE)&amp;VLOOKUP(F695,Table_PN_ConduitColor[],2,FALSE)&amp;IF(G695&lt;10,"0"&amp;G695,G695)&amp;VLOOKUP(H695,Table_PN_BoxMaterial[],2,FALSE)&amp;IF(I695&lt;&gt;"",VLOOKUP(I695,Table_PN_MountingKit[],2,FALSE)&amp;IF(OR(J695="Yes"),VLOOKUP(F695,Table_PN_BoxColor[],2,FALSE),"")&amp;VLOOKUP(K695,Table_PN_CircuitBreaker[],2,FALSE),""),"")</f>
        <v/>
      </c>
      <c r="N695" s="65"/>
      <c r="O695" s="65"/>
      <c r="P695" s="65"/>
      <c r="Q695" s="65"/>
      <c r="R695" s="65"/>
      <c r="S695" s="170" t="str">
        <f>IFERROR(VLOOKUP(C695,Table_DevicePN[],2,FALSE),"")</f>
        <v/>
      </c>
      <c r="T695" s="66" t="str">
        <f t="shared" si="310"/>
        <v/>
      </c>
      <c r="U695" s="80"/>
      <c r="V695" s="81" t="str">
        <f t="shared" si="311"/>
        <v/>
      </c>
      <c r="W695" s="65" t="str">
        <f t="shared" si="312"/>
        <v/>
      </c>
      <c r="X695" s="65" t="str">
        <f t="shared" si="313"/>
        <v/>
      </c>
      <c r="Y695" s="82" t="str">
        <f t="shared" si="314"/>
        <v/>
      </c>
      <c r="Z695" s="83" t="str">
        <f t="shared" si="315"/>
        <v/>
      </c>
      <c r="AA695" s="65" t="str">
        <f t="shared" si="316"/>
        <v/>
      </c>
      <c r="AB695" s="65" t="str">
        <f t="shared" si="317"/>
        <v/>
      </c>
      <c r="AC695" s="65" t="str">
        <f t="shared" si="318"/>
        <v/>
      </c>
      <c r="AD695" s="84" t="str">
        <f t="shared" si="319"/>
        <v/>
      </c>
      <c r="AE695" s="85" t="str">
        <f t="shared" si="320"/>
        <v/>
      </c>
      <c r="AF695" s="85" t="str">
        <f t="shared" si="321"/>
        <v/>
      </c>
      <c r="AG695" s="86" t="str">
        <f t="shared" si="322"/>
        <v/>
      </c>
      <c r="AH695" s="87" t="str">
        <f t="shared" si="323"/>
        <v/>
      </c>
      <c r="AI695" s="84" t="str">
        <f t="shared" si="324"/>
        <v/>
      </c>
      <c r="AJ695" s="84" t="str">
        <f t="shared" si="325"/>
        <v/>
      </c>
      <c r="AK695" s="88" t="str">
        <f t="shared" si="326"/>
        <v/>
      </c>
      <c r="AL695" s="65" t="str">
        <f t="shared" si="327"/>
        <v/>
      </c>
      <c r="AM695" s="84" t="str">
        <f t="shared" si="328"/>
        <v/>
      </c>
      <c r="AN695" s="85" t="str">
        <f t="shared" si="329"/>
        <v/>
      </c>
      <c r="AO695" s="85" t="str">
        <f t="shared" si="330"/>
        <v/>
      </c>
      <c r="AP695" s="86" t="str">
        <f t="shared" si="331"/>
        <v/>
      </c>
    </row>
    <row r="696" spans="1:42" s="76" customFormat="1" x14ac:dyDescent="0.25">
      <c r="A696" s="78">
        <f t="shared" si="306"/>
        <v>690</v>
      </c>
      <c r="B696" s="79"/>
      <c r="C696" s="79"/>
      <c r="D696" s="61"/>
      <c r="E696" s="180" t="str">
        <f>_xlfn.IFNA(HLOOKUP(TEXT(C696,"#"),Table_Conduit[#All],2,FALSE),"")</f>
        <v/>
      </c>
      <c r="F696" s="63" t="str">
        <f t="shared" si="307"/>
        <v/>
      </c>
      <c r="G696" s="61"/>
      <c r="H696" s="180" t="str">
        <f>_xlfn.IFNA(IF(HLOOKUP(TEXT(C696,"#"),Table_BoxMaterial[#All],2,FALSE)=0,"",HLOOKUP(TEXT(C696,"#"),Table_BoxMaterial[#All],2,FALSE)),"")</f>
        <v/>
      </c>
      <c r="I696" s="183" t="str">
        <f>_xlfn.IFNA(HLOOKUP(TEXT(C696,"#"),Table_MountingKits[#All],2,FALSE),"")</f>
        <v/>
      </c>
      <c r="J696" s="183" t="str">
        <f>_xlfn.IFNA(HLOOKUP(H696,Table_BoxColors[#All],2,FALSE),"")</f>
        <v/>
      </c>
      <c r="K696" s="61" t="str">
        <f t="shared" si="308"/>
        <v/>
      </c>
      <c r="L696" s="64" t="str">
        <f t="shared" si="309"/>
        <v/>
      </c>
      <c r="M696" s="185" t="str">
        <f>_xlfn.IFNA("E-"&amp;VLOOKUP(C696,Table_PN_DeviceType[],2,TRUE),"")&amp;IF(D696&lt;&gt;"",IF(D696&gt;99,D696,IF(D696&gt;9,"0"&amp;D696,"00"&amp;D696))&amp;VLOOKUP(E696,Table_PN_ConduitSize[],2,FALSE)&amp;VLOOKUP(F696,Table_PN_ConduitColor[],2,FALSE)&amp;IF(G696&lt;10,"0"&amp;G696,G696)&amp;VLOOKUP(H696,Table_PN_BoxMaterial[],2,FALSE)&amp;IF(I696&lt;&gt;"",VLOOKUP(I696,Table_PN_MountingKit[],2,FALSE)&amp;IF(OR(J696="Yes"),VLOOKUP(F696,Table_PN_BoxColor[],2,FALSE),"")&amp;VLOOKUP(K696,Table_PN_CircuitBreaker[],2,FALSE),""),"")</f>
        <v/>
      </c>
      <c r="N696" s="65"/>
      <c r="O696" s="65"/>
      <c r="P696" s="65"/>
      <c r="Q696" s="65"/>
      <c r="R696" s="65"/>
      <c r="S696" s="170" t="str">
        <f>IFERROR(VLOOKUP(C696,Table_DevicePN[],2,FALSE),"")</f>
        <v/>
      </c>
      <c r="T696" s="66" t="str">
        <f t="shared" si="310"/>
        <v/>
      </c>
      <c r="U696" s="80"/>
      <c r="V696" s="81" t="str">
        <f t="shared" si="311"/>
        <v/>
      </c>
      <c r="W696" s="65" t="str">
        <f t="shared" si="312"/>
        <v/>
      </c>
      <c r="X696" s="65" t="str">
        <f t="shared" si="313"/>
        <v/>
      </c>
      <c r="Y696" s="82" t="str">
        <f t="shared" si="314"/>
        <v/>
      </c>
      <c r="Z696" s="83" t="str">
        <f t="shared" si="315"/>
        <v/>
      </c>
      <c r="AA696" s="65" t="str">
        <f t="shared" si="316"/>
        <v/>
      </c>
      <c r="AB696" s="65" t="str">
        <f t="shared" si="317"/>
        <v/>
      </c>
      <c r="AC696" s="65" t="str">
        <f t="shared" si="318"/>
        <v/>
      </c>
      <c r="AD696" s="84" t="str">
        <f t="shared" si="319"/>
        <v/>
      </c>
      <c r="AE696" s="85" t="str">
        <f t="shared" si="320"/>
        <v/>
      </c>
      <c r="AF696" s="85" t="str">
        <f t="shared" si="321"/>
        <v/>
      </c>
      <c r="AG696" s="86" t="str">
        <f t="shared" si="322"/>
        <v/>
      </c>
      <c r="AH696" s="87" t="str">
        <f t="shared" si="323"/>
        <v/>
      </c>
      <c r="AI696" s="84" t="str">
        <f t="shared" si="324"/>
        <v/>
      </c>
      <c r="AJ696" s="84" t="str">
        <f t="shared" si="325"/>
        <v/>
      </c>
      <c r="AK696" s="88" t="str">
        <f t="shared" si="326"/>
        <v/>
      </c>
      <c r="AL696" s="65" t="str">
        <f t="shared" si="327"/>
        <v/>
      </c>
      <c r="AM696" s="84" t="str">
        <f t="shared" si="328"/>
        <v/>
      </c>
      <c r="AN696" s="85" t="str">
        <f t="shared" si="329"/>
        <v/>
      </c>
      <c r="AO696" s="85" t="str">
        <f t="shared" si="330"/>
        <v/>
      </c>
      <c r="AP696" s="86" t="str">
        <f t="shared" si="331"/>
        <v/>
      </c>
    </row>
    <row r="697" spans="1:42" s="76" customFormat="1" x14ac:dyDescent="0.25">
      <c r="A697" s="78">
        <f t="shared" si="306"/>
        <v>691</v>
      </c>
      <c r="B697" s="79"/>
      <c r="C697" s="79"/>
      <c r="D697" s="61"/>
      <c r="E697" s="180" t="str">
        <f>_xlfn.IFNA(HLOOKUP(TEXT(C697,"#"),Table_Conduit[#All],2,FALSE),"")</f>
        <v/>
      </c>
      <c r="F697" s="63" t="str">
        <f t="shared" si="307"/>
        <v/>
      </c>
      <c r="G697" s="61"/>
      <c r="H697" s="180" t="str">
        <f>_xlfn.IFNA(IF(HLOOKUP(TEXT(C697,"#"),Table_BoxMaterial[#All],2,FALSE)=0,"",HLOOKUP(TEXT(C697,"#"),Table_BoxMaterial[#All],2,FALSE)),"")</f>
        <v/>
      </c>
      <c r="I697" s="183" t="str">
        <f>_xlfn.IFNA(HLOOKUP(TEXT(C697,"#"),Table_MountingKits[#All],2,FALSE),"")</f>
        <v/>
      </c>
      <c r="J697" s="183" t="str">
        <f>_xlfn.IFNA(HLOOKUP(H697,Table_BoxColors[#All],2,FALSE),"")</f>
        <v/>
      </c>
      <c r="K697" s="61" t="str">
        <f t="shared" si="308"/>
        <v/>
      </c>
      <c r="L697" s="64" t="str">
        <f t="shared" si="309"/>
        <v/>
      </c>
      <c r="M697" s="185" t="str">
        <f>_xlfn.IFNA("E-"&amp;VLOOKUP(C697,Table_PN_DeviceType[],2,TRUE),"")&amp;IF(D697&lt;&gt;"",IF(D697&gt;99,D697,IF(D697&gt;9,"0"&amp;D697,"00"&amp;D697))&amp;VLOOKUP(E697,Table_PN_ConduitSize[],2,FALSE)&amp;VLOOKUP(F697,Table_PN_ConduitColor[],2,FALSE)&amp;IF(G697&lt;10,"0"&amp;G697,G697)&amp;VLOOKUP(H697,Table_PN_BoxMaterial[],2,FALSE)&amp;IF(I697&lt;&gt;"",VLOOKUP(I697,Table_PN_MountingKit[],2,FALSE)&amp;IF(OR(J697="Yes"),VLOOKUP(F697,Table_PN_BoxColor[],2,FALSE),"")&amp;VLOOKUP(K697,Table_PN_CircuitBreaker[],2,FALSE),""),"")</f>
        <v/>
      </c>
      <c r="N697" s="65"/>
      <c r="O697" s="65"/>
      <c r="P697" s="65"/>
      <c r="Q697" s="65"/>
      <c r="R697" s="65"/>
      <c r="S697" s="170" t="str">
        <f>IFERROR(VLOOKUP(C697,Table_DevicePN[],2,FALSE),"")</f>
        <v/>
      </c>
      <c r="T697" s="66" t="str">
        <f t="shared" si="310"/>
        <v/>
      </c>
      <c r="U697" s="80"/>
      <c r="V697" s="81" t="str">
        <f t="shared" si="311"/>
        <v/>
      </c>
      <c r="W697" s="65" t="str">
        <f t="shared" si="312"/>
        <v/>
      </c>
      <c r="X697" s="65" t="str">
        <f t="shared" si="313"/>
        <v/>
      </c>
      <c r="Y697" s="82" t="str">
        <f t="shared" si="314"/>
        <v/>
      </c>
      <c r="Z697" s="83" t="str">
        <f t="shared" si="315"/>
        <v/>
      </c>
      <c r="AA697" s="65" t="str">
        <f t="shared" si="316"/>
        <v/>
      </c>
      <c r="AB697" s="65" t="str">
        <f t="shared" si="317"/>
        <v/>
      </c>
      <c r="AC697" s="65" t="str">
        <f t="shared" si="318"/>
        <v/>
      </c>
      <c r="AD697" s="84" t="str">
        <f t="shared" si="319"/>
        <v/>
      </c>
      <c r="AE697" s="85" t="str">
        <f t="shared" si="320"/>
        <v/>
      </c>
      <c r="AF697" s="85" t="str">
        <f t="shared" si="321"/>
        <v/>
      </c>
      <c r="AG697" s="86" t="str">
        <f t="shared" si="322"/>
        <v/>
      </c>
      <c r="AH697" s="87" t="str">
        <f t="shared" si="323"/>
        <v/>
      </c>
      <c r="AI697" s="84" t="str">
        <f t="shared" si="324"/>
        <v/>
      </c>
      <c r="AJ697" s="84" t="str">
        <f t="shared" si="325"/>
        <v/>
      </c>
      <c r="AK697" s="88" t="str">
        <f t="shared" si="326"/>
        <v/>
      </c>
      <c r="AL697" s="65" t="str">
        <f t="shared" si="327"/>
        <v/>
      </c>
      <c r="AM697" s="84" t="str">
        <f t="shared" si="328"/>
        <v/>
      </c>
      <c r="AN697" s="85" t="str">
        <f t="shared" si="329"/>
        <v/>
      </c>
      <c r="AO697" s="85" t="str">
        <f t="shared" si="330"/>
        <v/>
      </c>
      <c r="AP697" s="86" t="str">
        <f t="shared" si="331"/>
        <v/>
      </c>
    </row>
    <row r="698" spans="1:42" s="76" customFormat="1" x14ac:dyDescent="0.25">
      <c r="A698" s="78">
        <f t="shared" si="306"/>
        <v>692</v>
      </c>
      <c r="B698" s="79"/>
      <c r="C698" s="79"/>
      <c r="D698" s="61"/>
      <c r="E698" s="180" t="str">
        <f>_xlfn.IFNA(HLOOKUP(TEXT(C698,"#"),Table_Conduit[#All],2,FALSE),"")</f>
        <v/>
      </c>
      <c r="F698" s="63" t="str">
        <f t="shared" si="307"/>
        <v/>
      </c>
      <c r="G698" s="61"/>
      <c r="H698" s="180" t="str">
        <f>_xlfn.IFNA(IF(HLOOKUP(TEXT(C698,"#"),Table_BoxMaterial[#All],2,FALSE)=0,"",HLOOKUP(TEXT(C698,"#"),Table_BoxMaterial[#All],2,FALSE)),"")</f>
        <v/>
      </c>
      <c r="I698" s="183" t="str">
        <f>_xlfn.IFNA(HLOOKUP(TEXT(C698,"#"),Table_MountingKits[#All],2,FALSE),"")</f>
        <v/>
      </c>
      <c r="J698" s="183" t="str">
        <f>_xlfn.IFNA(HLOOKUP(H698,Table_BoxColors[#All],2,FALSE),"")</f>
        <v/>
      </c>
      <c r="K698" s="61" t="str">
        <f t="shared" si="308"/>
        <v/>
      </c>
      <c r="L698" s="64" t="str">
        <f t="shared" si="309"/>
        <v/>
      </c>
      <c r="M698" s="185" t="str">
        <f>_xlfn.IFNA("E-"&amp;VLOOKUP(C698,Table_PN_DeviceType[],2,TRUE),"")&amp;IF(D698&lt;&gt;"",IF(D698&gt;99,D698,IF(D698&gt;9,"0"&amp;D698,"00"&amp;D698))&amp;VLOOKUP(E698,Table_PN_ConduitSize[],2,FALSE)&amp;VLOOKUP(F698,Table_PN_ConduitColor[],2,FALSE)&amp;IF(G698&lt;10,"0"&amp;G698,G698)&amp;VLOOKUP(H698,Table_PN_BoxMaterial[],2,FALSE)&amp;IF(I698&lt;&gt;"",VLOOKUP(I698,Table_PN_MountingKit[],2,FALSE)&amp;IF(OR(J698="Yes"),VLOOKUP(F698,Table_PN_BoxColor[],2,FALSE),"")&amp;VLOOKUP(K698,Table_PN_CircuitBreaker[],2,FALSE),""),"")</f>
        <v/>
      </c>
      <c r="N698" s="65"/>
      <c r="O698" s="65"/>
      <c r="P698" s="65"/>
      <c r="Q698" s="65"/>
      <c r="R698" s="65"/>
      <c r="S698" s="170" t="str">
        <f>IFERROR(VLOOKUP(C698,Table_DevicePN[],2,FALSE),"")</f>
        <v/>
      </c>
      <c r="T698" s="66" t="str">
        <f t="shared" si="310"/>
        <v/>
      </c>
      <c r="U698" s="80"/>
      <c r="V698" s="81" t="str">
        <f t="shared" si="311"/>
        <v/>
      </c>
      <c r="W698" s="65" t="str">
        <f t="shared" si="312"/>
        <v/>
      </c>
      <c r="X698" s="65" t="str">
        <f t="shared" si="313"/>
        <v/>
      </c>
      <c r="Y698" s="82" t="str">
        <f t="shared" si="314"/>
        <v/>
      </c>
      <c r="Z698" s="83" t="str">
        <f t="shared" si="315"/>
        <v/>
      </c>
      <c r="AA698" s="65" t="str">
        <f t="shared" si="316"/>
        <v/>
      </c>
      <c r="AB698" s="65" t="str">
        <f t="shared" si="317"/>
        <v/>
      </c>
      <c r="AC698" s="65" t="str">
        <f t="shared" si="318"/>
        <v/>
      </c>
      <c r="AD698" s="84" t="str">
        <f t="shared" si="319"/>
        <v/>
      </c>
      <c r="AE698" s="85" t="str">
        <f t="shared" si="320"/>
        <v/>
      </c>
      <c r="AF698" s="85" t="str">
        <f t="shared" si="321"/>
        <v/>
      </c>
      <c r="AG698" s="86" t="str">
        <f t="shared" si="322"/>
        <v/>
      </c>
      <c r="AH698" s="87" t="str">
        <f t="shared" si="323"/>
        <v/>
      </c>
      <c r="AI698" s="84" t="str">
        <f t="shared" si="324"/>
        <v/>
      </c>
      <c r="AJ698" s="84" t="str">
        <f t="shared" si="325"/>
        <v/>
      </c>
      <c r="AK698" s="88" t="str">
        <f t="shared" si="326"/>
        <v/>
      </c>
      <c r="AL698" s="65" t="str">
        <f t="shared" si="327"/>
        <v/>
      </c>
      <c r="AM698" s="84" t="str">
        <f t="shared" si="328"/>
        <v/>
      </c>
      <c r="AN698" s="85" t="str">
        <f t="shared" si="329"/>
        <v/>
      </c>
      <c r="AO698" s="85" t="str">
        <f t="shared" si="330"/>
        <v/>
      </c>
      <c r="AP698" s="86" t="str">
        <f t="shared" si="331"/>
        <v/>
      </c>
    </row>
    <row r="699" spans="1:42" s="76" customFormat="1" x14ac:dyDescent="0.25">
      <c r="A699" s="78">
        <f t="shared" si="306"/>
        <v>693</v>
      </c>
      <c r="B699" s="79"/>
      <c r="C699" s="79"/>
      <c r="D699" s="61"/>
      <c r="E699" s="180" t="str">
        <f>_xlfn.IFNA(HLOOKUP(TEXT(C699,"#"),Table_Conduit[#All],2,FALSE),"")</f>
        <v/>
      </c>
      <c r="F699" s="63" t="str">
        <f t="shared" si="307"/>
        <v/>
      </c>
      <c r="G699" s="61"/>
      <c r="H699" s="180" t="str">
        <f>_xlfn.IFNA(IF(HLOOKUP(TEXT(C699,"#"),Table_BoxMaterial[#All],2,FALSE)=0,"",HLOOKUP(TEXT(C699,"#"),Table_BoxMaterial[#All],2,FALSE)),"")</f>
        <v/>
      </c>
      <c r="I699" s="183" t="str">
        <f>_xlfn.IFNA(HLOOKUP(TEXT(C699,"#"),Table_MountingKits[#All],2,FALSE),"")</f>
        <v/>
      </c>
      <c r="J699" s="183" t="str">
        <f>_xlfn.IFNA(HLOOKUP(H699,Table_BoxColors[#All],2,FALSE),"")</f>
        <v/>
      </c>
      <c r="K699" s="61" t="str">
        <f t="shared" si="308"/>
        <v/>
      </c>
      <c r="L699" s="64" t="str">
        <f t="shared" si="309"/>
        <v/>
      </c>
      <c r="M699" s="185" t="str">
        <f>_xlfn.IFNA("E-"&amp;VLOOKUP(C699,Table_PN_DeviceType[],2,TRUE),"")&amp;IF(D699&lt;&gt;"",IF(D699&gt;99,D699,IF(D699&gt;9,"0"&amp;D699,"00"&amp;D699))&amp;VLOOKUP(E699,Table_PN_ConduitSize[],2,FALSE)&amp;VLOOKUP(F699,Table_PN_ConduitColor[],2,FALSE)&amp;IF(G699&lt;10,"0"&amp;G699,G699)&amp;VLOOKUP(H699,Table_PN_BoxMaterial[],2,FALSE)&amp;IF(I699&lt;&gt;"",VLOOKUP(I699,Table_PN_MountingKit[],2,FALSE)&amp;IF(OR(J699="Yes"),VLOOKUP(F699,Table_PN_BoxColor[],2,FALSE),"")&amp;VLOOKUP(K699,Table_PN_CircuitBreaker[],2,FALSE),""),"")</f>
        <v/>
      </c>
      <c r="N699" s="65"/>
      <c r="O699" s="65"/>
      <c r="P699" s="65"/>
      <c r="Q699" s="65"/>
      <c r="R699" s="65"/>
      <c r="S699" s="170" t="str">
        <f>IFERROR(VLOOKUP(C699,Table_DevicePN[],2,FALSE),"")</f>
        <v/>
      </c>
      <c r="T699" s="66" t="str">
        <f t="shared" si="310"/>
        <v/>
      </c>
      <c r="U699" s="80"/>
      <c r="V699" s="81" t="str">
        <f t="shared" si="311"/>
        <v/>
      </c>
      <c r="W699" s="65" t="str">
        <f t="shared" si="312"/>
        <v/>
      </c>
      <c r="X699" s="65" t="str">
        <f t="shared" si="313"/>
        <v/>
      </c>
      <c r="Y699" s="82" t="str">
        <f t="shared" si="314"/>
        <v/>
      </c>
      <c r="Z699" s="83" t="str">
        <f t="shared" si="315"/>
        <v/>
      </c>
      <c r="AA699" s="65" t="str">
        <f t="shared" si="316"/>
        <v/>
      </c>
      <c r="AB699" s="65" t="str">
        <f t="shared" si="317"/>
        <v/>
      </c>
      <c r="AC699" s="65" t="str">
        <f t="shared" si="318"/>
        <v/>
      </c>
      <c r="AD699" s="84" t="str">
        <f t="shared" si="319"/>
        <v/>
      </c>
      <c r="AE699" s="85" t="str">
        <f t="shared" si="320"/>
        <v/>
      </c>
      <c r="AF699" s="85" t="str">
        <f t="shared" si="321"/>
        <v/>
      </c>
      <c r="AG699" s="86" t="str">
        <f t="shared" si="322"/>
        <v/>
      </c>
      <c r="AH699" s="87" t="str">
        <f t="shared" si="323"/>
        <v/>
      </c>
      <c r="AI699" s="84" t="str">
        <f t="shared" si="324"/>
        <v/>
      </c>
      <c r="AJ699" s="84" t="str">
        <f t="shared" si="325"/>
        <v/>
      </c>
      <c r="AK699" s="88" t="str">
        <f t="shared" si="326"/>
        <v/>
      </c>
      <c r="AL699" s="65" t="str">
        <f t="shared" si="327"/>
        <v/>
      </c>
      <c r="AM699" s="84" t="str">
        <f t="shared" si="328"/>
        <v/>
      </c>
      <c r="AN699" s="85" t="str">
        <f t="shared" si="329"/>
        <v/>
      </c>
      <c r="AO699" s="85" t="str">
        <f t="shared" si="330"/>
        <v/>
      </c>
      <c r="AP699" s="86" t="str">
        <f t="shared" si="331"/>
        <v/>
      </c>
    </row>
    <row r="700" spans="1:42" s="76" customFormat="1" x14ac:dyDescent="0.25">
      <c r="A700" s="78">
        <f t="shared" si="306"/>
        <v>694</v>
      </c>
      <c r="B700" s="79"/>
      <c r="C700" s="79"/>
      <c r="D700" s="61"/>
      <c r="E700" s="180" t="str">
        <f>_xlfn.IFNA(HLOOKUP(TEXT(C700,"#"),Table_Conduit[#All],2,FALSE),"")</f>
        <v/>
      </c>
      <c r="F700" s="63" t="str">
        <f t="shared" si="307"/>
        <v/>
      </c>
      <c r="G700" s="61"/>
      <c r="H700" s="180" t="str">
        <f>_xlfn.IFNA(IF(HLOOKUP(TEXT(C700,"#"),Table_BoxMaterial[#All],2,FALSE)=0,"",HLOOKUP(TEXT(C700,"#"),Table_BoxMaterial[#All],2,FALSE)),"")</f>
        <v/>
      </c>
      <c r="I700" s="183" t="str">
        <f>_xlfn.IFNA(HLOOKUP(TEXT(C700,"#"),Table_MountingKits[#All],2,FALSE),"")</f>
        <v/>
      </c>
      <c r="J700" s="183" t="str">
        <f>_xlfn.IFNA(HLOOKUP(H700,Table_BoxColors[#All],2,FALSE),"")</f>
        <v/>
      </c>
      <c r="K700" s="61" t="str">
        <f t="shared" si="308"/>
        <v/>
      </c>
      <c r="L700" s="64" t="str">
        <f t="shared" si="309"/>
        <v/>
      </c>
      <c r="M700" s="185" t="str">
        <f>_xlfn.IFNA("E-"&amp;VLOOKUP(C700,Table_PN_DeviceType[],2,TRUE),"")&amp;IF(D700&lt;&gt;"",IF(D700&gt;99,D700,IF(D700&gt;9,"0"&amp;D700,"00"&amp;D700))&amp;VLOOKUP(E700,Table_PN_ConduitSize[],2,FALSE)&amp;VLOOKUP(F700,Table_PN_ConduitColor[],2,FALSE)&amp;IF(G700&lt;10,"0"&amp;G700,G700)&amp;VLOOKUP(H700,Table_PN_BoxMaterial[],2,FALSE)&amp;IF(I700&lt;&gt;"",VLOOKUP(I700,Table_PN_MountingKit[],2,FALSE)&amp;IF(OR(J700="Yes"),VLOOKUP(F700,Table_PN_BoxColor[],2,FALSE),"")&amp;VLOOKUP(K700,Table_PN_CircuitBreaker[],2,FALSE),""),"")</f>
        <v/>
      </c>
      <c r="N700" s="65"/>
      <c r="O700" s="65"/>
      <c r="P700" s="65"/>
      <c r="Q700" s="65"/>
      <c r="R700" s="65"/>
      <c r="S700" s="170" t="str">
        <f>IFERROR(VLOOKUP(C700,Table_DevicePN[],2,FALSE),"")</f>
        <v/>
      </c>
      <c r="T700" s="66" t="str">
        <f t="shared" si="310"/>
        <v/>
      </c>
      <c r="U700" s="80"/>
      <c r="V700" s="81" t="str">
        <f t="shared" si="311"/>
        <v/>
      </c>
      <c r="W700" s="65" t="str">
        <f t="shared" si="312"/>
        <v/>
      </c>
      <c r="X700" s="65" t="str">
        <f t="shared" si="313"/>
        <v/>
      </c>
      <c r="Y700" s="82" t="str">
        <f t="shared" si="314"/>
        <v/>
      </c>
      <c r="Z700" s="83" t="str">
        <f t="shared" si="315"/>
        <v/>
      </c>
      <c r="AA700" s="65" t="str">
        <f t="shared" si="316"/>
        <v/>
      </c>
      <c r="AB700" s="65" t="str">
        <f t="shared" si="317"/>
        <v/>
      </c>
      <c r="AC700" s="65" t="str">
        <f t="shared" si="318"/>
        <v/>
      </c>
      <c r="AD700" s="84" t="str">
        <f t="shared" si="319"/>
        <v/>
      </c>
      <c r="AE700" s="85" t="str">
        <f t="shared" si="320"/>
        <v/>
      </c>
      <c r="AF700" s="85" t="str">
        <f t="shared" si="321"/>
        <v/>
      </c>
      <c r="AG700" s="86" t="str">
        <f t="shared" si="322"/>
        <v/>
      </c>
      <c r="AH700" s="87" t="str">
        <f t="shared" si="323"/>
        <v/>
      </c>
      <c r="AI700" s="84" t="str">
        <f t="shared" si="324"/>
        <v/>
      </c>
      <c r="AJ700" s="84" t="str">
        <f t="shared" si="325"/>
        <v/>
      </c>
      <c r="AK700" s="88" t="str">
        <f t="shared" si="326"/>
        <v/>
      </c>
      <c r="AL700" s="65" t="str">
        <f t="shared" si="327"/>
        <v/>
      </c>
      <c r="AM700" s="84" t="str">
        <f t="shared" si="328"/>
        <v/>
      </c>
      <c r="AN700" s="85" t="str">
        <f t="shared" si="329"/>
        <v/>
      </c>
      <c r="AO700" s="85" t="str">
        <f t="shared" si="330"/>
        <v/>
      </c>
      <c r="AP700" s="86" t="str">
        <f t="shared" si="331"/>
        <v/>
      </c>
    </row>
    <row r="701" spans="1:42" s="76" customFormat="1" x14ac:dyDescent="0.25">
      <c r="A701" s="78">
        <f t="shared" si="306"/>
        <v>695</v>
      </c>
      <c r="B701" s="79"/>
      <c r="C701" s="79"/>
      <c r="D701" s="61"/>
      <c r="E701" s="180" t="str">
        <f>_xlfn.IFNA(HLOOKUP(TEXT(C701,"#"),Table_Conduit[#All],2,FALSE),"")</f>
        <v/>
      </c>
      <c r="F701" s="63" t="str">
        <f t="shared" si="307"/>
        <v/>
      </c>
      <c r="G701" s="61"/>
      <c r="H701" s="180" t="str">
        <f>_xlfn.IFNA(IF(HLOOKUP(TEXT(C701,"#"),Table_BoxMaterial[#All],2,FALSE)=0,"",HLOOKUP(TEXT(C701,"#"),Table_BoxMaterial[#All],2,FALSE)),"")</f>
        <v/>
      </c>
      <c r="I701" s="183" t="str">
        <f>_xlfn.IFNA(HLOOKUP(TEXT(C701,"#"),Table_MountingKits[#All],2,FALSE),"")</f>
        <v/>
      </c>
      <c r="J701" s="183" t="str">
        <f>_xlfn.IFNA(HLOOKUP(H701,Table_BoxColors[#All],2,FALSE),"")</f>
        <v/>
      </c>
      <c r="K701" s="61" t="str">
        <f t="shared" si="308"/>
        <v/>
      </c>
      <c r="L701" s="64" t="str">
        <f t="shared" si="309"/>
        <v/>
      </c>
      <c r="M701" s="185" t="str">
        <f>_xlfn.IFNA("E-"&amp;VLOOKUP(C701,Table_PN_DeviceType[],2,TRUE),"")&amp;IF(D701&lt;&gt;"",IF(D701&gt;99,D701,IF(D701&gt;9,"0"&amp;D701,"00"&amp;D701))&amp;VLOOKUP(E701,Table_PN_ConduitSize[],2,FALSE)&amp;VLOOKUP(F701,Table_PN_ConduitColor[],2,FALSE)&amp;IF(G701&lt;10,"0"&amp;G701,G701)&amp;VLOOKUP(H701,Table_PN_BoxMaterial[],2,FALSE)&amp;IF(I701&lt;&gt;"",VLOOKUP(I701,Table_PN_MountingKit[],2,FALSE)&amp;IF(OR(J701="Yes"),VLOOKUP(F701,Table_PN_BoxColor[],2,FALSE),"")&amp;VLOOKUP(K701,Table_PN_CircuitBreaker[],2,FALSE),""),"")</f>
        <v/>
      </c>
      <c r="N701" s="65"/>
      <c r="O701" s="65"/>
      <c r="P701" s="65"/>
      <c r="Q701" s="65"/>
      <c r="R701" s="65"/>
      <c r="S701" s="170" t="str">
        <f>IFERROR(VLOOKUP(C701,Table_DevicePN[],2,FALSE),"")</f>
        <v/>
      </c>
      <c r="T701" s="66" t="str">
        <f t="shared" si="310"/>
        <v/>
      </c>
      <c r="U701" s="80"/>
      <c r="V701" s="81" t="str">
        <f t="shared" si="311"/>
        <v/>
      </c>
      <c r="W701" s="65" t="str">
        <f t="shared" si="312"/>
        <v/>
      </c>
      <c r="X701" s="65" t="str">
        <f t="shared" si="313"/>
        <v/>
      </c>
      <c r="Y701" s="82" t="str">
        <f t="shared" si="314"/>
        <v/>
      </c>
      <c r="Z701" s="83" t="str">
        <f t="shared" si="315"/>
        <v/>
      </c>
      <c r="AA701" s="65" t="str">
        <f t="shared" si="316"/>
        <v/>
      </c>
      <c r="AB701" s="65" t="str">
        <f t="shared" si="317"/>
        <v/>
      </c>
      <c r="AC701" s="65" t="str">
        <f t="shared" si="318"/>
        <v/>
      </c>
      <c r="AD701" s="84" t="str">
        <f t="shared" si="319"/>
        <v/>
      </c>
      <c r="AE701" s="85" t="str">
        <f t="shared" si="320"/>
        <v/>
      </c>
      <c r="AF701" s="85" t="str">
        <f t="shared" si="321"/>
        <v/>
      </c>
      <c r="AG701" s="86" t="str">
        <f t="shared" si="322"/>
        <v/>
      </c>
      <c r="AH701" s="87" t="str">
        <f t="shared" si="323"/>
        <v/>
      </c>
      <c r="AI701" s="84" t="str">
        <f t="shared" si="324"/>
        <v/>
      </c>
      <c r="AJ701" s="84" t="str">
        <f t="shared" si="325"/>
        <v/>
      </c>
      <c r="AK701" s="88" t="str">
        <f t="shared" si="326"/>
        <v/>
      </c>
      <c r="AL701" s="65" t="str">
        <f t="shared" si="327"/>
        <v/>
      </c>
      <c r="AM701" s="84" t="str">
        <f t="shared" si="328"/>
        <v/>
      </c>
      <c r="AN701" s="85" t="str">
        <f t="shared" si="329"/>
        <v/>
      </c>
      <c r="AO701" s="85" t="str">
        <f t="shared" si="330"/>
        <v/>
      </c>
      <c r="AP701" s="86" t="str">
        <f t="shared" si="331"/>
        <v/>
      </c>
    </row>
    <row r="702" spans="1:42" s="76" customFormat="1" x14ac:dyDescent="0.25">
      <c r="A702" s="78">
        <f t="shared" si="306"/>
        <v>696</v>
      </c>
      <c r="B702" s="79"/>
      <c r="C702" s="79"/>
      <c r="D702" s="61"/>
      <c r="E702" s="180" t="str">
        <f>_xlfn.IFNA(HLOOKUP(TEXT(C702,"#"),Table_Conduit[#All],2,FALSE),"")</f>
        <v/>
      </c>
      <c r="F702" s="63" t="str">
        <f t="shared" si="307"/>
        <v/>
      </c>
      <c r="G702" s="61"/>
      <c r="H702" s="180" t="str">
        <f>_xlfn.IFNA(IF(HLOOKUP(TEXT(C702,"#"),Table_BoxMaterial[#All],2,FALSE)=0,"",HLOOKUP(TEXT(C702,"#"),Table_BoxMaterial[#All],2,FALSE)),"")</f>
        <v/>
      </c>
      <c r="I702" s="183" t="str">
        <f>_xlfn.IFNA(HLOOKUP(TEXT(C702,"#"),Table_MountingKits[#All],2,FALSE),"")</f>
        <v/>
      </c>
      <c r="J702" s="183" t="str">
        <f>_xlfn.IFNA(HLOOKUP(H702,Table_BoxColors[#All],2,FALSE),"")</f>
        <v/>
      </c>
      <c r="K702" s="61" t="str">
        <f t="shared" si="308"/>
        <v/>
      </c>
      <c r="L702" s="64" t="str">
        <f t="shared" si="309"/>
        <v/>
      </c>
      <c r="M702" s="185" t="str">
        <f>_xlfn.IFNA("E-"&amp;VLOOKUP(C702,Table_PN_DeviceType[],2,TRUE),"")&amp;IF(D702&lt;&gt;"",IF(D702&gt;99,D702,IF(D702&gt;9,"0"&amp;D702,"00"&amp;D702))&amp;VLOOKUP(E702,Table_PN_ConduitSize[],2,FALSE)&amp;VLOOKUP(F702,Table_PN_ConduitColor[],2,FALSE)&amp;IF(G702&lt;10,"0"&amp;G702,G702)&amp;VLOOKUP(H702,Table_PN_BoxMaterial[],2,FALSE)&amp;IF(I702&lt;&gt;"",VLOOKUP(I702,Table_PN_MountingKit[],2,FALSE)&amp;IF(OR(J702="Yes"),VLOOKUP(F702,Table_PN_BoxColor[],2,FALSE),"")&amp;VLOOKUP(K702,Table_PN_CircuitBreaker[],2,FALSE),""),"")</f>
        <v/>
      </c>
      <c r="N702" s="65"/>
      <c r="O702" s="65"/>
      <c r="P702" s="65"/>
      <c r="Q702" s="65"/>
      <c r="R702" s="65"/>
      <c r="S702" s="170" t="str">
        <f>IFERROR(VLOOKUP(C702,Table_DevicePN[],2,FALSE),"")</f>
        <v/>
      </c>
      <c r="T702" s="66" t="str">
        <f t="shared" si="310"/>
        <v/>
      </c>
      <c r="U702" s="80"/>
      <c r="V702" s="81" t="str">
        <f t="shared" si="311"/>
        <v/>
      </c>
      <c r="W702" s="65" t="str">
        <f t="shared" si="312"/>
        <v/>
      </c>
      <c r="X702" s="65" t="str">
        <f t="shared" si="313"/>
        <v/>
      </c>
      <c r="Y702" s="82" t="str">
        <f t="shared" si="314"/>
        <v/>
      </c>
      <c r="Z702" s="83" t="str">
        <f t="shared" si="315"/>
        <v/>
      </c>
      <c r="AA702" s="65" t="str">
        <f t="shared" si="316"/>
        <v/>
      </c>
      <c r="AB702" s="65" t="str">
        <f t="shared" si="317"/>
        <v/>
      </c>
      <c r="AC702" s="65" t="str">
        <f t="shared" si="318"/>
        <v/>
      </c>
      <c r="AD702" s="84" t="str">
        <f t="shared" si="319"/>
        <v/>
      </c>
      <c r="AE702" s="85" t="str">
        <f t="shared" si="320"/>
        <v/>
      </c>
      <c r="AF702" s="85" t="str">
        <f t="shared" si="321"/>
        <v/>
      </c>
      <c r="AG702" s="86" t="str">
        <f t="shared" si="322"/>
        <v/>
      </c>
      <c r="AH702" s="87" t="str">
        <f t="shared" si="323"/>
        <v/>
      </c>
      <c r="AI702" s="84" t="str">
        <f t="shared" si="324"/>
        <v/>
      </c>
      <c r="AJ702" s="84" t="str">
        <f t="shared" si="325"/>
        <v/>
      </c>
      <c r="AK702" s="88" t="str">
        <f t="shared" si="326"/>
        <v/>
      </c>
      <c r="AL702" s="65" t="str">
        <f t="shared" si="327"/>
        <v/>
      </c>
      <c r="AM702" s="84" t="str">
        <f t="shared" si="328"/>
        <v/>
      </c>
      <c r="AN702" s="85" t="str">
        <f t="shared" si="329"/>
        <v/>
      </c>
      <c r="AO702" s="85" t="str">
        <f t="shared" si="330"/>
        <v/>
      </c>
      <c r="AP702" s="86" t="str">
        <f t="shared" si="331"/>
        <v/>
      </c>
    </row>
    <row r="703" spans="1:42" s="76" customFormat="1" x14ac:dyDescent="0.25">
      <c r="A703" s="78">
        <f t="shared" si="306"/>
        <v>697</v>
      </c>
      <c r="B703" s="79"/>
      <c r="C703" s="79"/>
      <c r="D703" s="61"/>
      <c r="E703" s="180" t="str">
        <f>_xlfn.IFNA(HLOOKUP(TEXT(C703,"#"),Table_Conduit[#All],2,FALSE),"")</f>
        <v/>
      </c>
      <c r="F703" s="63" t="str">
        <f t="shared" si="307"/>
        <v/>
      </c>
      <c r="G703" s="61"/>
      <c r="H703" s="180" t="str">
        <f>_xlfn.IFNA(IF(HLOOKUP(TEXT(C703,"#"),Table_BoxMaterial[#All],2,FALSE)=0,"",HLOOKUP(TEXT(C703,"#"),Table_BoxMaterial[#All],2,FALSE)),"")</f>
        <v/>
      </c>
      <c r="I703" s="183" t="str">
        <f>_xlfn.IFNA(HLOOKUP(TEXT(C703,"#"),Table_MountingKits[#All],2,FALSE),"")</f>
        <v/>
      </c>
      <c r="J703" s="183" t="str">
        <f>_xlfn.IFNA(HLOOKUP(H703,Table_BoxColors[#All],2,FALSE),"")</f>
        <v/>
      </c>
      <c r="K703" s="61" t="str">
        <f t="shared" si="308"/>
        <v/>
      </c>
      <c r="L703" s="64" t="str">
        <f t="shared" si="309"/>
        <v/>
      </c>
      <c r="M703" s="185" t="str">
        <f>_xlfn.IFNA("E-"&amp;VLOOKUP(C703,Table_PN_DeviceType[],2,TRUE),"")&amp;IF(D703&lt;&gt;"",IF(D703&gt;99,D703,IF(D703&gt;9,"0"&amp;D703,"00"&amp;D703))&amp;VLOOKUP(E703,Table_PN_ConduitSize[],2,FALSE)&amp;VLOOKUP(F703,Table_PN_ConduitColor[],2,FALSE)&amp;IF(G703&lt;10,"0"&amp;G703,G703)&amp;VLOOKUP(H703,Table_PN_BoxMaterial[],2,FALSE)&amp;IF(I703&lt;&gt;"",VLOOKUP(I703,Table_PN_MountingKit[],2,FALSE)&amp;IF(OR(J703="Yes"),VLOOKUP(F703,Table_PN_BoxColor[],2,FALSE),"")&amp;VLOOKUP(K703,Table_PN_CircuitBreaker[],2,FALSE),""),"")</f>
        <v/>
      </c>
      <c r="N703" s="65"/>
      <c r="O703" s="65"/>
      <c r="P703" s="65"/>
      <c r="Q703" s="65"/>
      <c r="R703" s="65"/>
      <c r="S703" s="170" t="str">
        <f>IFERROR(VLOOKUP(C703,Table_DevicePN[],2,FALSE),"")</f>
        <v/>
      </c>
      <c r="T703" s="66" t="str">
        <f t="shared" si="310"/>
        <v/>
      </c>
      <c r="U703" s="80"/>
      <c r="V703" s="81" t="str">
        <f t="shared" si="311"/>
        <v/>
      </c>
      <c r="W703" s="65" t="str">
        <f t="shared" si="312"/>
        <v/>
      </c>
      <c r="X703" s="65" t="str">
        <f t="shared" si="313"/>
        <v/>
      </c>
      <c r="Y703" s="82" t="str">
        <f t="shared" si="314"/>
        <v/>
      </c>
      <c r="Z703" s="83" t="str">
        <f t="shared" si="315"/>
        <v/>
      </c>
      <c r="AA703" s="65" t="str">
        <f t="shared" si="316"/>
        <v/>
      </c>
      <c r="AB703" s="65" t="str">
        <f t="shared" si="317"/>
        <v/>
      </c>
      <c r="AC703" s="65" t="str">
        <f t="shared" si="318"/>
        <v/>
      </c>
      <c r="AD703" s="84" t="str">
        <f t="shared" si="319"/>
        <v/>
      </c>
      <c r="AE703" s="85" t="str">
        <f t="shared" si="320"/>
        <v/>
      </c>
      <c r="AF703" s="85" t="str">
        <f t="shared" si="321"/>
        <v/>
      </c>
      <c r="AG703" s="86" t="str">
        <f t="shared" si="322"/>
        <v/>
      </c>
      <c r="AH703" s="87" t="str">
        <f t="shared" si="323"/>
        <v/>
      </c>
      <c r="AI703" s="84" t="str">
        <f t="shared" si="324"/>
        <v/>
      </c>
      <c r="AJ703" s="84" t="str">
        <f t="shared" si="325"/>
        <v/>
      </c>
      <c r="AK703" s="88" t="str">
        <f t="shared" si="326"/>
        <v/>
      </c>
      <c r="AL703" s="65" t="str">
        <f t="shared" si="327"/>
        <v/>
      </c>
      <c r="AM703" s="84" t="str">
        <f t="shared" si="328"/>
        <v/>
      </c>
      <c r="AN703" s="85" t="str">
        <f t="shared" si="329"/>
        <v/>
      </c>
      <c r="AO703" s="85" t="str">
        <f t="shared" si="330"/>
        <v/>
      </c>
      <c r="AP703" s="86" t="str">
        <f t="shared" si="331"/>
        <v/>
      </c>
    </row>
    <row r="704" spans="1:42" s="76" customFormat="1" x14ac:dyDescent="0.25">
      <c r="A704" s="78">
        <f t="shared" si="306"/>
        <v>698</v>
      </c>
      <c r="B704" s="79"/>
      <c r="C704" s="79"/>
      <c r="D704" s="61"/>
      <c r="E704" s="180" t="str">
        <f>_xlfn.IFNA(HLOOKUP(TEXT(C704,"#"),Table_Conduit[#All],2,FALSE),"")</f>
        <v/>
      </c>
      <c r="F704" s="63" t="str">
        <f t="shared" si="307"/>
        <v/>
      </c>
      <c r="G704" s="61"/>
      <c r="H704" s="180" t="str">
        <f>_xlfn.IFNA(IF(HLOOKUP(TEXT(C704,"#"),Table_BoxMaterial[#All],2,FALSE)=0,"",HLOOKUP(TEXT(C704,"#"),Table_BoxMaterial[#All],2,FALSE)),"")</f>
        <v/>
      </c>
      <c r="I704" s="183" t="str">
        <f>_xlfn.IFNA(HLOOKUP(TEXT(C704,"#"),Table_MountingKits[#All],2,FALSE),"")</f>
        <v/>
      </c>
      <c r="J704" s="183" t="str">
        <f>_xlfn.IFNA(HLOOKUP(H704,Table_BoxColors[#All],2,FALSE),"")</f>
        <v/>
      </c>
      <c r="K704" s="61" t="str">
        <f t="shared" si="308"/>
        <v/>
      </c>
      <c r="L704" s="64" t="str">
        <f t="shared" si="309"/>
        <v/>
      </c>
      <c r="M704" s="185" t="str">
        <f>_xlfn.IFNA("E-"&amp;VLOOKUP(C704,Table_PN_DeviceType[],2,TRUE),"")&amp;IF(D704&lt;&gt;"",IF(D704&gt;99,D704,IF(D704&gt;9,"0"&amp;D704,"00"&amp;D704))&amp;VLOOKUP(E704,Table_PN_ConduitSize[],2,FALSE)&amp;VLOOKUP(F704,Table_PN_ConduitColor[],2,FALSE)&amp;IF(G704&lt;10,"0"&amp;G704,G704)&amp;VLOOKUP(H704,Table_PN_BoxMaterial[],2,FALSE)&amp;IF(I704&lt;&gt;"",VLOOKUP(I704,Table_PN_MountingKit[],2,FALSE)&amp;IF(OR(J704="Yes"),VLOOKUP(F704,Table_PN_BoxColor[],2,FALSE),"")&amp;VLOOKUP(K704,Table_PN_CircuitBreaker[],2,FALSE),""),"")</f>
        <v/>
      </c>
      <c r="N704" s="65"/>
      <c r="O704" s="65"/>
      <c r="P704" s="65"/>
      <c r="Q704" s="65"/>
      <c r="R704" s="65"/>
      <c r="S704" s="170" t="str">
        <f>IFERROR(VLOOKUP(C704,Table_DevicePN[],2,FALSE),"")</f>
        <v/>
      </c>
      <c r="T704" s="66" t="str">
        <f t="shared" si="310"/>
        <v/>
      </c>
      <c r="U704" s="80"/>
      <c r="V704" s="81" t="str">
        <f t="shared" si="311"/>
        <v/>
      </c>
      <c r="W704" s="65" t="str">
        <f t="shared" si="312"/>
        <v/>
      </c>
      <c r="X704" s="65" t="str">
        <f t="shared" si="313"/>
        <v/>
      </c>
      <c r="Y704" s="82" t="str">
        <f t="shared" si="314"/>
        <v/>
      </c>
      <c r="Z704" s="83" t="str">
        <f t="shared" si="315"/>
        <v/>
      </c>
      <c r="AA704" s="65" t="str">
        <f t="shared" si="316"/>
        <v/>
      </c>
      <c r="AB704" s="65" t="str">
        <f t="shared" si="317"/>
        <v/>
      </c>
      <c r="AC704" s="65" t="str">
        <f t="shared" si="318"/>
        <v/>
      </c>
      <c r="AD704" s="84" t="str">
        <f t="shared" si="319"/>
        <v/>
      </c>
      <c r="AE704" s="85" t="str">
        <f t="shared" si="320"/>
        <v/>
      </c>
      <c r="AF704" s="85" t="str">
        <f t="shared" si="321"/>
        <v/>
      </c>
      <c r="AG704" s="86" t="str">
        <f t="shared" si="322"/>
        <v/>
      </c>
      <c r="AH704" s="87" t="str">
        <f t="shared" si="323"/>
        <v/>
      </c>
      <c r="AI704" s="84" t="str">
        <f t="shared" si="324"/>
        <v/>
      </c>
      <c r="AJ704" s="84" t="str">
        <f t="shared" si="325"/>
        <v/>
      </c>
      <c r="AK704" s="88" t="str">
        <f t="shared" si="326"/>
        <v/>
      </c>
      <c r="AL704" s="65" t="str">
        <f t="shared" si="327"/>
        <v/>
      </c>
      <c r="AM704" s="84" t="str">
        <f t="shared" si="328"/>
        <v/>
      </c>
      <c r="AN704" s="85" t="str">
        <f t="shared" si="329"/>
        <v/>
      </c>
      <c r="AO704" s="85" t="str">
        <f t="shared" si="330"/>
        <v/>
      </c>
      <c r="AP704" s="86" t="str">
        <f t="shared" si="331"/>
        <v/>
      </c>
    </row>
    <row r="705" spans="1:42" s="76" customFormat="1" x14ac:dyDescent="0.25">
      <c r="A705" s="78">
        <f t="shared" si="306"/>
        <v>699</v>
      </c>
      <c r="B705" s="79"/>
      <c r="C705" s="79"/>
      <c r="D705" s="61"/>
      <c r="E705" s="180" t="str">
        <f>_xlfn.IFNA(HLOOKUP(TEXT(C705,"#"),Table_Conduit[#All],2,FALSE),"")</f>
        <v/>
      </c>
      <c r="F705" s="63" t="str">
        <f t="shared" si="307"/>
        <v/>
      </c>
      <c r="G705" s="61"/>
      <c r="H705" s="180" t="str">
        <f>_xlfn.IFNA(IF(HLOOKUP(TEXT(C705,"#"),Table_BoxMaterial[#All],2,FALSE)=0,"",HLOOKUP(TEXT(C705,"#"),Table_BoxMaterial[#All],2,FALSE)),"")</f>
        <v/>
      </c>
      <c r="I705" s="183" t="str">
        <f>_xlfn.IFNA(HLOOKUP(TEXT(C705,"#"),Table_MountingKits[#All],2,FALSE),"")</f>
        <v/>
      </c>
      <c r="J705" s="183" t="str">
        <f>_xlfn.IFNA(HLOOKUP(H705,Table_BoxColors[#All],2,FALSE),"")</f>
        <v/>
      </c>
      <c r="K705" s="61" t="str">
        <f t="shared" si="308"/>
        <v/>
      </c>
      <c r="L705" s="64" t="str">
        <f t="shared" si="309"/>
        <v/>
      </c>
      <c r="M705" s="185" t="str">
        <f>_xlfn.IFNA("E-"&amp;VLOOKUP(C705,Table_PN_DeviceType[],2,TRUE),"")&amp;IF(D705&lt;&gt;"",IF(D705&gt;99,D705,IF(D705&gt;9,"0"&amp;D705,"00"&amp;D705))&amp;VLOOKUP(E705,Table_PN_ConduitSize[],2,FALSE)&amp;VLOOKUP(F705,Table_PN_ConduitColor[],2,FALSE)&amp;IF(G705&lt;10,"0"&amp;G705,G705)&amp;VLOOKUP(H705,Table_PN_BoxMaterial[],2,FALSE)&amp;IF(I705&lt;&gt;"",VLOOKUP(I705,Table_PN_MountingKit[],2,FALSE)&amp;IF(OR(J705="Yes"),VLOOKUP(F705,Table_PN_BoxColor[],2,FALSE),"")&amp;VLOOKUP(K705,Table_PN_CircuitBreaker[],2,FALSE),""),"")</f>
        <v/>
      </c>
      <c r="N705" s="65"/>
      <c r="O705" s="65"/>
      <c r="P705" s="65"/>
      <c r="Q705" s="65"/>
      <c r="R705" s="65"/>
      <c r="S705" s="170" t="str">
        <f>IFERROR(VLOOKUP(C705,Table_DevicePN[],2,FALSE),"")</f>
        <v/>
      </c>
      <c r="T705" s="66" t="str">
        <f t="shared" si="310"/>
        <v/>
      </c>
      <c r="U705" s="80"/>
      <c r="V705" s="81" t="str">
        <f t="shared" si="311"/>
        <v/>
      </c>
      <c r="W705" s="65" t="str">
        <f t="shared" si="312"/>
        <v/>
      </c>
      <c r="X705" s="65" t="str">
        <f t="shared" si="313"/>
        <v/>
      </c>
      <c r="Y705" s="82" t="str">
        <f t="shared" si="314"/>
        <v/>
      </c>
      <c r="Z705" s="83" t="str">
        <f t="shared" si="315"/>
        <v/>
      </c>
      <c r="AA705" s="65" t="str">
        <f t="shared" si="316"/>
        <v/>
      </c>
      <c r="AB705" s="65" t="str">
        <f t="shared" si="317"/>
        <v/>
      </c>
      <c r="AC705" s="65" t="str">
        <f t="shared" si="318"/>
        <v/>
      </c>
      <c r="AD705" s="84" t="str">
        <f t="shared" si="319"/>
        <v/>
      </c>
      <c r="AE705" s="85" t="str">
        <f t="shared" si="320"/>
        <v/>
      </c>
      <c r="AF705" s="85" t="str">
        <f t="shared" si="321"/>
        <v/>
      </c>
      <c r="AG705" s="86" t="str">
        <f t="shared" si="322"/>
        <v/>
      </c>
      <c r="AH705" s="87" t="str">
        <f t="shared" si="323"/>
        <v/>
      </c>
      <c r="AI705" s="84" t="str">
        <f t="shared" si="324"/>
        <v/>
      </c>
      <c r="AJ705" s="84" t="str">
        <f t="shared" si="325"/>
        <v/>
      </c>
      <c r="AK705" s="88" t="str">
        <f t="shared" si="326"/>
        <v/>
      </c>
      <c r="AL705" s="65" t="str">
        <f t="shared" si="327"/>
        <v/>
      </c>
      <c r="AM705" s="84" t="str">
        <f t="shared" si="328"/>
        <v/>
      </c>
      <c r="AN705" s="85" t="str">
        <f t="shared" si="329"/>
        <v/>
      </c>
      <c r="AO705" s="85" t="str">
        <f t="shared" si="330"/>
        <v/>
      </c>
      <c r="AP705" s="86" t="str">
        <f t="shared" si="331"/>
        <v/>
      </c>
    </row>
    <row r="706" spans="1:42" s="76" customFormat="1" x14ac:dyDescent="0.25">
      <c r="A706" s="78">
        <f t="shared" si="306"/>
        <v>700</v>
      </c>
      <c r="B706" s="79"/>
      <c r="C706" s="79"/>
      <c r="D706" s="61"/>
      <c r="E706" s="180" t="str">
        <f>_xlfn.IFNA(HLOOKUP(TEXT(C706,"#"),Table_Conduit[#All],2,FALSE),"")</f>
        <v/>
      </c>
      <c r="F706" s="63" t="str">
        <f t="shared" si="307"/>
        <v/>
      </c>
      <c r="G706" s="61"/>
      <c r="H706" s="180" t="str">
        <f>_xlfn.IFNA(IF(HLOOKUP(TEXT(C706,"#"),Table_BoxMaterial[#All],2,FALSE)=0,"",HLOOKUP(TEXT(C706,"#"),Table_BoxMaterial[#All],2,FALSE)),"")</f>
        <v/>
      </c>
      <c r="I706" s="183" t="str">
        <f>_xlfn.IFNA(HLOOKUP(TEXT(C706,"#"),Table_MountingKits[#All],2,FALSE),"")</f>
        <v/>
      </c>
      <c r="J706" s="183" t="str">
        <f>_xlfn.IFNA(HLOOKUP(H706,Table_BoxColors[#All],2,FALSE),"")</f>
        <v/>
      </c>
      <c r="K706" s="61" t="str">
        <f t="shared" si="308"/>
        <v/>
      </c>
      <c r="L706" s="64" t="str">
        <f t="shared" si="309"/>
        <v/>
      </c>
      <c r="M706" s="185" t="str">
        <f>_xlfn.IFNA("E-"&amp;VLOOKUP(C706,Table_PN_DeviceType[],2,TRUE),"")&amp;IF(D706&lt;&gt;"",IF(D706&gt;99,D706,IF(D706&gt;9,"0"&amp;D706,"00"&amp;D706))&amp;VLOOKUP(E706,Table_PN_ConduitSize[],2,FALSE)&amp;VLOOKUP(F706,Table_PN_ConduitColor[],2,FALSE)&amp;IF(G706&lt;10,"0"&amp;G706,G706)&amp;VLOOKUP(H706,Table_PN_BoxMaterial[],2,FALSE)&amp;IF(I706&lt;&gt;"",VLOOKUP(I706,Table_PN_MountingKit[],2,FALSE)&amp;IF(OR(J706="Yes"),VLOOKUP(F706,Table_PN_BoxColor[],2,FALSE),"")&amp;VLOOKUP(K706,Table_PN_CircuitBreaker[],2,FALSE),""),"")</f>
        <v/>
      </c>
      <c r="N706" s="65"/>
      <c r="O706" s="65"/>
      <c r="P706" s="65"/>
      <c r="Q706" s="65"/>
      <c r="R706" s="65"/>
      <c r="S706" s="170" t="str">
        <f>IFERROR(VLOOKUP(C706,Table_DevicePN[],2,FALSE),"")</f>
        <v/>
      </c>
      <c r="T706" s="66" t="str">
        <f t="shared" si="310"/>
        <v/>
      </c>
      <c r="U706" s="80"/>
      <c r="V706" s="81" t="str">
        <f t="shared" si="311"/>
        <v/>
      </c>
      <c r="W706" s="65" t="str">
        <f t="shared" si="312"/>
        <v/>
      </c>
      <c r="X706" s="65" t="str">
        <f t="shared" si="313"/>
        <v/>
      </c>
      <c r="Y706" s="82" t="str">
        <f t="shared" si="314"/>
        <v/>
      </c>
      <c r="Z706" s="83" t="str">
        <f t="shared" si="315"/>
        <v/>
      </c>
      <c r="AA706" s="65" t="str">
        <f t="shared" si="316"/>
        <v/>
      </c>
      <c r="AB706" s="65" t="str">
        <f t="shared" si="317"/>
        <v/>
      </c>
      <c r="AC706" s="65" t="str">
        <f t="shared" si="318"/>
        <v/>
      </c>
      <c r="AD706" s="84" t="str">
        <f t="shared" si="319"/>
        <v/>
      </c>
      <c r="AE706" s="85" t="str">
        <f t="shared" si="320"/>
        <v/>
      </c>
      <c r="AF706" s="85" t="str">
        <f t="shared" si="321"/>
        <v/>
      </c>
      <c r="AG706" s="86" t="str">
        <f t="shared" si="322"/>
        <v/>
      </c>
      <c r="AH706" s="87" t="str">
        <f t="shared" si="323"/>
        <v/>
      </c>
      <c r="AI706" s="84" t="str">
        <f t="shared" si="324"/>
        <v/>
      </c>
      <c r="AJ706" s="84" t="str">
        <f t="shared" si="325"/>
        <v/>
      </c>
      <c r="AK706" s="88" t="str">
        <f t="shared" si="326"/>
        <v/>
      </c>
      <c r="AL706" s="65" t="str">
        <f t="shared" si="327"/>
        <v/>
      </c>
      <c r="AM706" s="84" t="str">
        <f t="shared" si="328"/>
        <v/>
      </c>
      <c r="AN706" s="85" t="str">
        <f t="shared" si="329"/>
        <v/>
      </c>
      <c r="AO706" s="85" t="str">
        <f t="shared" si="330"/>
        <v/>
      </c>
      <c r="AP706" s="86" t="str">
        <f t="shared" si="331"/>
        <v/>
      </c>
    </row>
    <row r="707" spans="1:42" s="76" customFormat="1" x14ac:dyDescent="0.25">
      <c r="A707" s="78">
        <f t="shared" si="306"/>
        <v>701</v>
      </c>
      <c r="B707" s="79"/>
      <c r="C707" s="79"/>
      <c r="D707" s="61"/>
      <c r="E707" s="180" t="str">
        <f>_xlfn.IFNA(HLOOKUP(TEXT(C707,"#"),Table_Conduit[#All],2,FALSE),"")</f>
        <v/>
      </c>
      <c r="F707" s="63" t="str">
        <f t="shared" si="307"/>
        <v/>
      </c>
      <c r="G707" s="61"/>
      <c r="H707" s="180" t="str">
        <f>_xlfn.IFNA(IF(HLOOKUP(TEXT(C707,"#"),Table_BoxMaterial[#All],2,FALSE)=0,"",HLOOKUP(TEXT(C707,"#"),Table_BoxMaterial[#All],2,FALSE)),"")</f>
        <v/>
      </c>
      <c r="I707" s="183" t="str">
        <f>_xlfn.IFNA(HLOOKUP(TEXT(C707,"#"),Table_MountingKits[#All],2,FALSE),"")</f>
        <v/>
      </c>
      <c r="J707" s="183" t="str">
        <f>_xlfn.IFNA(HLOOKUP(H707,Table_BoxColors[#All],2,FALSE),"")</f>
        <v/>
      </c>
      <c r="K707" s="61" t="str">
        <f t="shared" si="308"/>
        <v/>
      </c>
      <c r="L707" s="64" t="str">
        <f t="shared" si="309"/>
        <v/>
      </c>
      <c r="M707" s="185" t="str">
        <f>_xlfn.IFNA("E-"&amp;VLOOKUP(C707,Table_PN_DeviceType[],2,TRUE),"")&amp;IF(D707&lt;&gt;"",IF(D707&gt;99,D707,IF(D707&gt;9,"0"&amp;D707,"00"&amp;D707))&amp;VLOOKUP(E707,Table_PN_ConduitSize[],2,FALSE)&amp;VLOOKUP(F707,Table_PN_ConduitColor[],2,FALSE)&amp;IF(G707&lt;10,"0"&amp;G707,G707)&amp;VLOOKUP(H707,Table_PN_BoxMaterial[],2,FALSE)&amp;IF(I707&lt;&gt;"",VLOOKUP(I707,Table_PN_MountingKit[],2,FALSE)&amp;IF(OR(J707="Yes"),VLOOKUP(F707,Table_PN_BoxColor[],2,FALSE),"")&amp;VLOOKUP(K707,Table_PN_CircuitBreaker[],2,FALSE),""),"")</f>
        <v/>
      </c>
      <c r="N707" s="65"/>
      <c r="O707" s="65"/>
      <c r="P707" s="65"/>
      <c r="Q707" s="65"/>
      <c r="R707" s="65"/>
      <c r="S707" s="170" t="str">
        <f>IFERROR(VLOOKUP(C707,Table_DevicePN[],2,FALSE),"")</f>
        <v/>
      </c>
      <c r="T707" s="66" t="str">
        <f t="shared" si="310"/>
        <v/>
      </c>
      <c r="U707" s="80"/>
      <c r="V707" s="81" t="str">
        <f t="shared" si="311"/>
        <v/>
      </c>
      <c r="W707" s="65" t="str">
        <f t="shared" si="312"/>
        <v/>
      </c>
      <c r="X707" s="65" t="str">
        <f t="shared" si="313"/>
        <v/>
      </c>
      <c r="Y707" s="82" t="str">
        <f t="shared" si="314"/>
        <v/>
      </c>
      <c r="Z707" s="83" t="str">
        <f t="shared" si="315"/>
        <v/>
      </c>
      <c r="AA707" s="65" t="str">
        <f t="shared" si="316"/>
        <v/>
      </c>
      <c r="AB707" s="65" t="str">
        <f t="shared" si="317"/>
        <v/>
      </c>
      <c r="AC707" s="65" t="str">
        <f t="shared" si="318"/>
        <v/>
      </c>
      <c r="AD707" s="84" t="str">
        <f t="shared" si="319"/>
        <v/>
      </c>
      <c r="AE707" s="85" t="str">
        <f t="shared" si="320"/>
        <v/>
      </c>
      <c r="AF707" s="85" t="str">
        <f t="shared" si="321"/>
        <v/>
      </c>
      <c r="AG707" s="86" t="str">
        <f t="shared" si="322"/>
        <v/>
      </c>
      <c r="AH707" s="87" t="str">
        <f t="shared" si="323"/>
        <v/>
      </c>
      <c r="AI707" s="84" t="str">
        <f t="shared" si="324"/>
        <v/>
      </c>
      <c r="AJ707" s="84" t="str">
        <f t="shared" si="325"/>
        <v/>
      </c>
      <c r="AK707" s="88" t="str">
        <f t="shared" si="326"/>
        <v/>
      </c>
      <c r="AL707" s="65" t="str">
        <f t="shared" si="327"/>
        <v/>
      </c>
      <c r="AM707" s="84" t="str">
        <f t="shared" si="328"/>
        <v/>
      </c>
      <c r="AN707" s="85" t="str">
        <f t="shared" si="329"/>
        <v/>
      </c>
      <c r="AO707" s="85" t="str">
        <f t="shared" si="330"/>
        <v/>
      </c>
      <c r="AP707" s="86" t="str">
        <f t="shared" si="331"/>
        <v/>
      </c>
    </row>
    <row r="708" spans="1:42" s="76" customFormat="1" x14ac:dyDescent="0.25">
      <c r="A708" s="78">
        <f t="shared" si="306"/>
        <v>702</v>
      </c>
      <c r="B708" s="79"/>
      <c r="C708" s="79"/>
      <c r="D708" s="61"/>
      <c r="E708" s="180" t="str">
        <f>_xlfn.IFNA(HLOOKUP(TEXT(C708,"#"),Table_Conduit[#All],2,FALSE),"")</f>
        <v/>
      </c>
      <c r="F708" s="63" t="str">
        <f t="shared" si="307"/>
        <v/>
      </c>
      <c r="G708" s="61"/>
      <c r="H708" s="180" t="str">
        <f>_xlfn.IFNA(IF(HLOOKUP(TEXT(C708,"#"),Table_BoxMaterial[#All],2,FALSE)=0,"",HLOOKUP(TEXT(C708,"#"),Table_BoxMaterial[#All],2,FALSE)),"")</f>
        <v/>
      </c>
      <c r="I708" s="183" t="str">
        <f>_xlfn.IFNA(HLOOKUP(TEXT(C708,"#"),Table_MountingKits[#All],2,FALSE),"")</f>
        <v/>
      </c>
      <c r="J708" s="183" t="str">
        <f>_xlfn.IFNA(HLOOKUP(H708,Table_BoxColors[#All],2,FALSE),"")</f>
        <v/>
      </c>
      <c r="K708" s="61" t="str">
        <f t="shared" si="308"/>
        <v/>
      </c>
      <c r="L708" s="64" t="str">
        <f t="shared" si="309"/>
        <v/>
      </c>
      <c r="M708" s="185" t="str">
        <f>_xlfn.IFNA("E-"&amp;VLOOKUP(C708,Table_PN_DeviceType[],2,TRUE),"")&amp;IF(D708&lt;&gt;"",IF(D708&gt;99,D708,IF(D708&gt;9,"0"&amp;D708,"00"&amp;D708))&amp;VLOOKUP(E708,Table_PN_ConduitSize[],2,FALSE)&amp;VLOOKUP(F708,Table_PN_ConduitColor[],2,FALSE)&amp;IF(G708&lt;10,"0"&amp;G708,G708)&amp;VLOOKUP(H708,Table_PN_BoxMaterial[],2,FALSE)&amp;IF(I708&lt;&gt;"",VLOOKUP(I708,Table_PN_MountingKit[],2,FALSE)&amp;IF(OR(J708="Yes"),VLOOKUP(F708,Table_PN_BoxColor[],2,FALSE),"")&amp;VLOOKUP(K708,Table_PN_CircuitBreaker[],2,FALSE),""),"")</f>
        <v/>
      </c>
      <c r="N708" s="65"/>
      <c r="O708" s="65"/>
      <c r="P708" s="65"/>
      <c r="Q708" s="65"/>
      <c r="R708" s="65"/>
      <c r="S708" s="170" t="str">
        <f>IFERROR(VLOOKUP(C708,Table_DevicePN[],2,FALSE),"")</f>
        <v/>
      </c>
      <c r="T708" s="66" t="str">
        <f t="shared" si="310"/>
        <v/>
      </c>
      <c r="U708" s="80"/>
      <c r="V708" s="81" t="str">
        <f t="shared" si="311"/>
        <v/>
      </c>
      <c r="W708" s="65" t="str">
        <f t="shared" si="312"/>
        <v/>
      </c>
      <c r="X708" s="65" t="str">
        <f t="shared" si="313"/>
        <v/>
      </c>
      <c r="Y708" s="82" t="str">
        <f t="shared" si="314"/>
        <v/>
      </c>
      <c r="Z708" s="83" t="str">
        <f t="shared" si="315"/>
        <v/>
      </c>
      <c r="AA708" s="65" t="str">
        <f t="shared" si="316"/>
        <v/>
      </c>
      <c r="AB708" s="65" t="str">
        <f t="shared" si="317"/>
        <v/>
      </c>
      <c r="AC708" s="65" t="str">
        <f t="shared" si="318"/>
        <v/>
      </c>
      <c r="AD708" s="84" t="str">
        <f t="shared" si="319"/>
        <v/>
      </c>
      <c r="AE708" s="85" t="str">
        <f t="shared" si="320"/>
        <v/>
      </c>
      <c r="AF708" s="85" t="str">
        <f t="shared" si="321"/>
        <v/>
      </c>
      <c r="AG708" s="86" t="str">
        <f t="shared" si="322"/>
        <v/>
      </c>
      <c r="AH708" s="87" t="str">
        <f t="shared" si="323"/>
        <v/>
      </c>
      <c r="AI708" s="84" t="str">
        <f t="shared" si="324"/>
        <v/>
      </c>
      <c r="AJ708" s="84" t="str">
        <f t="shared" si="325"/>
        <v/>
      </c>
      <c r="AK708" s="88" t="str">
        <f t="shared" si="326"/>
        <v/>
      </c>
      <c r="AL708" s="65" t="str">
        <f t="shared" si="327"/>
        <v/>
      </c>
      <c r="AM708" s="84" t="str">
        <f t="shared" si="328"/>
        <v/>
      </c>
      <c r="AN708" s="85" t="str">
        <f t="shared" si="329"/>
        <v/>
      </c>
      <c r="AO708" s="85" t="str">
        <f t="shared" si="330"/>
        <v/>
      </c>
      <c r="AP708" s="86" t="str">
        <f t="shared" si="331"/>
        <v/>
      </c>
    </row>
    <row r="709" spans="1:42" s="76" customFormat="1" x14ac:dyDescent="0.25">
      <c r="A709" s="78">
        <f t="shared" si="306"/>
        <v>703</v>
      </c>
      <c r="B709" s="79"/>
      <c r="C709" s="79"/>
      <c r="D709" s="61"/>
      <c r="E709" s="180" t="str">
        <f>_xlfn.IFNA(HLOOKUP(TEXT(C709,"#"),Table_Conduit[#All],2,FALSE),"")</f>
        <v/>
      </c>
      <c r="F709" s="63" t="str">
        <f t="shared" si="307"/>
        <v/>
      </c>
      <c r="G709" s="61"/>
      <c r="H709" s="180" t="str">
        <f>_xlfn.IFNA(IF(HLOOKUP(TEXT(C709,"#"),Table_BoxMaterial[#All],2,FALSE)=0,"",HLOOKUP(TEXT(C709,"#"),Table_BoxMaterial[#All],2,FALSE)),"")</f>
        <v/>
      </c>
      <c r="I709" s="183" t="str">
        <f>_xlfn.IFNA(HLOOKUP(TEXT(C709,"#"),Table_MountingKits[#All],2,FALSE),"")</f>
        <v/>
      </c>
      <c r="J709" s="183" t="str">
        <f>_xlfn.IFNA(HLOOKUP(H709,Table_BoxColors[#All],2,FALSE),"")</f>
        <v/>
      </c>
      <c r="K709" s="61" t="str">
        <f t="shared" si="308"/>
        <v/>
      </c>
      <c r="L709" s="64" t="str">
        <f t="shared" si="309"/>
        <v/>
      </c>
      <c r="M709" s="185" t="str">
        <f>_xlfn.IFNA("E-"&amp;VLOOKUP(C709,Table_PN_DeviceType[],2,TRUE),"")&amp;IF(D709&lt;&gt;"",IF(D709&gt;99,D709,IF(D709&gt;9,"0"&amp;D709,"00"&amp;D709))&amp;VLOOKUP(E709,Table_PN_ConduitSize[],2,FALSE)&amp;VLOOKUP(F709,Table_PN_ConduitColor[],2,FALSE)&amp;IF(G709&lt;10,"0"&amp;G709,G709)&amp;VLOOKUP(H709,Table_PN_BoxMaterial[],2,FALSE)&amp;IF(I709&lt;&gt;"",VLOOKUP(I709,Table_PN_MountingKit[],2,FALSE)&amp;IF(OR(J709="Yes"),VLOOKUP(F709,Table_PN_BoxColor[],2,FALSE),"")&amp;VLOOKUP(K709,Table_PN_CircuitBreaker[],2,FALSE),""),"")</f>
        <v/>
      </c>
      <c r="N709" s="65"/>
      <c r="O709" s="65"/>
      <c r="P709" s="65"/>
      <c r="Q709" s="65"/>
      <c r="R709" s="65"/>
      <c r="S709" s="170" t="str">
        <f>IFERROR(VLOOKUP(C709,Table_DevicePN[],2,FALSE),"")</f>
        <v/>
      </c>
      <c r="T709" s="66" t="str">
        <f t="shared" si="310"/>
        <v/>
      </c>
      <c r="U709" s="80"/>
      <c r="V709" s="81" t="str">
        <f t="shared" si="311"/>
        <v/>
      </c>
      <c r="W709" s="65" t="str">
        <f t="shared" si="312"/>
        <v/>
      </c>
      <c r="X709" s="65" t="str">
        <f t="shared" si="313"/>
        <v/>
      </c>
      <c r="Y709" s="82" t="str">
        <f t="shared" si="314"/>
        <v/>
      </c>
      <c r="Z709" s="83" t="str">
        <f t="shared" si="315"/>
        <v/>
      </c>
      <c r="AA709" s="65" t="str">
        <f t="shared" si="316"/>
        <v/>
      </c>
      <c r="AB709" s="65" t="str">
        <f t="shared" si="317"/>
        <v/>
      </c>
      <c r="AC709" s="65" t="str">
        <f t="shared" si="318"/>
        <v/>
      </c>
      <c r="AD709" s="84" t="str">
        <f t="shared" si="319"/>
        <v/>
      </c>
      <c r="AE709" s="85" t="str">
        <f t="shared" si="320"/>
        <v/>
      </c>
      <c r="AF709" s="85" t="str">
        <f t="shared" si="321"/>
        <v/>
      </c>
      <c r="AG709" s="86" t="str">
        <f t="shared" si="322"/>
        <v/>
      </c>
      <c r="AH709" s="87" t="str">
        <f t="shared" si="323"/>
        <v/>
      </c>
      <c r="AI709" s="84" t="str">
        <f t="shared" si="324"/>
        <v/>
      </c>
      <c r="AJ709" s="84" t="str">
        <f t="shared" si="325"/>
        <v/>
      </c>
      <c r="AK709" s="88" t="str">
        <f t="shared" si="326"/>
        <v/>
      </c>
      <c r="AL709" s="65" t="str">
        <f t="shared" si="327"/>
        <v/>
      </c>
      <c r="AM709" s="84" t="str">
        <f t="shared" si="328"/>
        <v/>
      </c>
      <c r="AN709" s="85" t="str">
        <f t="shared" si="329"/>
        <v/>
      </c>
      <c r="AO709" s="85" t="str">
        <f t="shared" si="330"/>
        <v/>
      </c>
      <c r="AP709" s="86" t="str">
        <f t="shared" si="331"/>
        <v/>
      </c>
    </row>
    <row r="710" spans="1:42" s="76" customFormat="1" x14ac:dyDescent="0.25">
      <c r="A710" s="78">
        <f t="shared" si="306"/>
        <v>704</v>
      </c>
      <c r="B710" s="79"/>
      <c r="C710" s="79"/>
      <c r="D710" s="61"/>
      <c r="E710" s="180" t="str">
        <f>_xlfn.IFNA(HLOOKUP(TEXT(C710,"#"),Table_Conduit[#All],2,FALSE),"")</f>
        <v/>
      </c>
      <c r="F710" s="63" t="str">
        <f t="shared" si="307"/>
        <v/>
      </c>
      <c r="G710" s="61"/>
      <c r="H710" s="180" t="str">
        <f>_xlfn.IFNA(IF(HLOOKUP(TEXT(C710,"#"),Table_BoxMaterial[#All],2,FALSE)=0,"",HLOOKUP(TEXT(C710,"#"),Table_BoxMaterial[#All],2,FALSE)),"")</f>
        <v/>
      </c>
      <c r="I710" s="183" t="str">
        <f>_xlfn.IFNA(HLOOKUP(TEXT(C710,"#"),Table_MountingKits[#All],2,FALSE),"")</f>
        <v/>
      </c>
      <c r="J710" s="183" t="str">
        <f>_xlfn.IFNA(HLOOKUP(H710,Table_BoxColors[#All],2,FALSE),"")</f>
        <v/>
      </c>
      <c r="K710" s="61" t="str">
        <f t="shared" si="308"/>
        <v/>
      </c>
      <c r="L710" s="64" t="str">
        <f t="shared" si="309"/>
        <v/>
      </c>
      <c r="M710" s="185" t="str">
        <f>_xlfn.IFNA("E-"&amp;VLOOKUP(C710,Table_PN_DeviceType[],2,TRUE),"")&amp;IF(D710&lt;&gt;"",IF(D710&gt;99,D710,IF(D710&gt;9,"0"&amp;D710,"00"&amp;D710))&amp;VLOOKUP(E710,Table_PN_ConduitSize[],2,FALSE)&amp;VLOOKUP(F710,Table_PN_ConduitColor[],2,FALSE)&amp;IF(G710&lt;10,"0"&amp;G710,G710)&amp;VLOOKUP(H710,Table_PN_BoxMaterial[],2,FALSE)&amp;IF(I710&lt;&gt;"",VLOOKUP(I710,Table_PN_MountingKit[],2,FALSE)&amp;IF(OR(J710="Yes"),VLOOKUP(F710,Table_PN_BoxColor[],2,FALSE),"")&amp;VLOOKUP(K710,Table_PN_CircuitBreaker[],2,FALSE),""),"")</f>
        <v/>
      </c>
      <c r="N710" s="65"/>
      <c r="O710" s="65"/>
      <c r="P710" s="65"/>
      <c r="Q710" s="65"/>
      <c r="R710" s="65"/>
      <c r="S710" s="170" t="str">
        <f>IFERROR(VLOOKUP(C710,Table_DevicePN[],2,FALSE),"")</f>
        <v/>
      </c>
      <c r="T710" s="66" t="str">
        <f t="shared" si="310"/>
        <v/>
      </c>
      <c r="U710" s="80"/>
      <c r="V710" s="81" t="str">
        <f t="shared" si="311"/>
        <v/>
      </c>
      <c r="W710" s="65" t="str">
        <f t="shared" si="312"/>
        <v/>
      </c>
      <c r="X710" s="65" t="str">
        <f t="shared" si="313"/>
        <v/>
      </c>
      <c r="Y710" s="82" t="str">
        <f t="shared" si="314"/>
        <v/>
      </c>
      <c r="Z710" s="83" t="str">
        <f t="shared" si="315"/>
        <v/>
      </c>
      <c r="AA710" s="65" t="str">
        <f t="shared" si="316"/>
        <v/>
      </c>
      <c r="AB710" s="65" t="str">
        <f t="shared" si="317"/>
        <v/>
      </c>
      <c r="AC710" s="65" t="str">
        <f t="shared" si="318"/>
        <v/>
      </c>
      <c r="AD710" s="84" t="str">
        <f t="shared" si="319"/>
        <v/>
      </c>
      <c r="AE710" s="85" t="str">
        <f t="shared" si="320"/>
        <v/>
      </c>
      <c r="AF710" s="85" t="str">
        <f t="shared" si="321"/>
        <v/>
      </c>
      <c r="AG710" s="86" t="str">
        <f t="shared" si="322"/>
        <v/>
      </c>
      <c r="AH710" s="87" t="str">
        <f t="shared" si="323"/>
        <v/>
      </c>
      <c r="AI710" s="84" t="str">
        <f t="shared" si="324"/>
        <v/>
      </c>
      <c r="AJ710" s="84" t="str">
        <f t="shared" si="325"/>
        <v/>
      </c>
      <c r="AK710" s="88" t="str">
        <f t="shared" si="326"/>
        <v/>
      </c>
      <c r="AL710" s="65" t="str">
        <f t="shared" si="327"/>
        <v/>
      </c>
      <c r="AM710" s="84" t="str">
        <f t="shared" si="328"/>
        <v/>
      </c>
      <c r="AN710" s="85" t="str">
        <f t="shared" si="329"/>
        <v/>
      </c>
      <c r="AO710" s="85" t="str">
        <f t="shared" si="330"/>
        <v/>
      </c>
      <c r="AP710" s="86" t="str">
        <f t="shared" si="331"/>
        <v/>
      </c>
    </row>
    <row r="711" spans="1:42" s="76" customFormat="1" x14ac:dyDescent="0.25">
      <c r="A711" s="78">
        <f t="shared" si="306"/>
        <v>705</v>
      </c>
      <c r="B711" s="79"/>
      <c r="C711" s="79"/>
      <c r="D711" s="61"/>
      <c r="E711" s="180" t="str">
        <f>_xlfn.IFNA(HLOOKUP(TEXT(C711,"#"),Table_Conduit[#All],2,FALSE),"")</f>
        <v/>
      </c>
      <c r="F711" s="63" t="str">
        <f t="shared" si="307"/>
        <v/>
      </c>
      <c r="G711" s="61"/>
      <c r="H711" s="180" t="str">
        <f>_xlfn.IFNA(IF(HLOOKUP(TEXT(C711,"#"),Table_BoxMaterial[#All],2,FALSE)=0,"",HLOOKUP(TEXT(C711,"#"),Table_BoxMaterial[#All],2,FALSE)),"")</f>
        <v/>
      </c>
      <c r="I711" s="183" t="str">
        <f>_xlfn.IFNA(HLOOKUP(TEXT(C711,"#"),Table_MountingKits[#All],2,FALSE),"")</f>
        <v/>
      </c>
      <c r="J711" s="183" t="str">
        <f>_xlfn.IFNA(HLOOKUP(H711,Table_BoxColors[#All],2,FALSE),"")</f>
        <v/>
      </c>
      <c r="K711" s="61" t="str">
        <f t="shared" si="308"/>
        <v/>
      </c>
      <c r="L711" s="64" t="str">
        <f t="shared" si="309"/>
        <v/>
      </c>
      <c r="M711" s="185" t="str">
        <f>_xlfn.IFNA("E-"&amp;VLOOKUP(C711,Table_PN_DeviceType[],2,TRUE),"")&amp;IF(D711&lt;&gt;"",IF(D711&gt;99,D711,IF(D711&gt;9,"0"&amp;D711,"00"&amp;D711))&amp;VLOOKUP(E711,Table_PN_ConduitSize[],2,FALSE)&amp;VLOOKUP(F711,Table_PN_ConduitColor[],2,FALSE)&amp;IF(G711&lt;10,"0"&amp;G711,G711)&amp;VLOOKUP(H711,Table_PN_BoxMaterial[],2,FALSE)&amp;IF(I711&lt;&gt;"",VLOOKUP(I711,Table_PN_MountingKit[],2,FALSE)&amp;IF(OR(J711="Yes"),VLOOKUP(F711,Table_PN_BoxColor[],2,FALSE),"")&amp;VLOOKUP(K711,Table_PN_CircuitBreaker[],2,FALSE),""),"")</f>
        <v/>
      </c>
      <c r="N711" s="65"/>
      <c r="O711" s="65"/>
      <c r="P711" s="65"/>
      <c r="Q711" s="65"/>
      <c r="R711" s="65"/>
      <c r="S711" s="170" t="str">
        <f>IFERROR(VLOOKUP(C711,Table_DevicePN[],2,FALSE),"")</f>
        <v/>
      </c>
      <c r="T711" s="66" t="str">
        <f t="shared" si="310"/>
        <v/>
      </c>
      <c r="U711" s="80"/>
      <c r="V711" s="81" t="str">
        <f t="shared" si="311"/>
        <v/>
      </c>
      <c r="W711" s="65" t="str">
        <f t="shared" si="312"/>
        <v/>
      </c>
      <c r="X711" s="65" t="str">
        <f t="shared" si="313"/>
        <v/>
      </c>
      <c r="Y711" s="82" t="str">
        <f t="shared" si="314"/>
        <v/>
      </c>
      <c r="Z711" s="83" t="str">
        <f t="shared" si="315"/>
        <v/>
      </c>
      <c r="AA711" s="65" t="str">
        <f t="shared" si="316"/>
        <v/>
      </c>
      <c r="AB711" s="65" t="str">
        <f t="shared" si="317"/>
        <v/>
      </c>
      <c r="AC711" s="65" t="str">
        <f t="shared" si="318"/>
        <v/>
      </c>
      <c r="AD711" s="84" t="str">
        <f t="shared" si="319"/>
        <v/>
      </c>
      <c r="AE711" s="85" t="str">
        <f t="shared" si="320"/>
        <v/>
      </c>
      <c r="AF711" s="85" t="str">
        <f t="shared" si="321"/>
        <v/>
      </c>
      <c r="AG711" s="86" t="str">
        <f t="shared" si="322"/>
        <v/>
      </c>
      <c r="AH711" s="87" t="str">
        <f t="shared" si="323"/>
        <v/>
      </c>
      <c r="AI711" s="84" t="str">
        <f t="shared" si="324"/>
        <v/>
      </c>
      <c r="AJ711" s="84" t="str">
        <f t="shared" si="325"/>
        <v/>
      </c>
      <c r="AK711" s="88" t="str">
        <f t="shared" si="326"/>
        <v/>
      </c>
      <c r="AL711" s="65" t="str">
        <f t="shared" si="327"/>
        <v/>
      </c>
      <c r="AM711" s="84" t="str">
        <f t="shared" si="328"/>
        <v/>
      </c>
      <c r="AN711" s="85" t="str">
        <f t="shared" si="329"/>
        <v/>
      </c>
      <c r="AO711" s="85" t="str">
        <f t="shared" si="330"/>
        <v/>
      </c>
      <c r="AP711" s="86" t="str">
        <f t="shared" si="331"/>
        <v/>
      </c>
    </row>
    <row r="712" spans="1:42" s="76" customFormat="1" x14ac:dyDescent="0.25">
      <c r="A712" s="78">
        <f t="shared" ref="A712:A775" si="332">ROW()-6</f>
        <v>706</v>
      </c>
      <c r="B712" s="79"/>
      <c r="C712" s="79"/>
      <c r="D712" s="61"/>
      <c r="E712" s="180" t="str">
        <f>_xlfn.IFNA(HLOOKUP(TEXT(C712,"#"),Table_Conduit[#All],2,FALSE),"")</f>
        <v/>
      </c>
      <c r="F712" s="63" t="str">
        <f t="shared" si="307"/>
        <v/>
      </c>
      <c r="G712" s="61"/>
      <c r="H712" s="180" t="str">
        <f>_xlfn.IFNA(IF(HLOOKUP(TEXT(C712,"#"),Table_BoxMaterial[#All],2,FALSE)=0,"",HLOOKUP(TEXT(C712,"#"),Table_BoxMaterial[#All],2,FALSE)),"")</f>
        <v/>
      </c>
      <c r="I712" s="183" t="str">
        <f>_xlfn.IFNA(HLOOKUP(TEXT(C712,"#"),Table_MountingKits[#All],2,FALSE),"")</f>
        <v/>
      </c>
      <c r="J712" s="183" t="str">
        <f>_xlfn.IFNA(HLOOKUP(H712,Table_BoxColors[#All],2,FALSE),"")</f>
        <v/>
      </c>
      <c r="K712" s="61" t="str">
        <f t="shared" si="308"/>
        <v/>
      </c>
      <c r="L712" s="64" t="str">
        <f t="shared" si="309"/>
        <v/>
      </c>
      <c r="M712" s="185" t="str">
        <f>_xlfn.IFNA("E-"&amp;VLOOKUP(C712,Table_PN_DeviceType[],2,TRUE),"")&amp;IF(D712&lt;&gt;"",IF(D712&gt;99,D712,IF(D712&gt;9,"0"&amp;D712,"00"&amp;D712))&amp;VLOOKUP(E712,Table_PN_ConduitSize[],2,FALSE)&amp;VLOOKUP(F712,Table_PN_ConduitColor[],2,FALSE)&amp;IF(G712&lt;10,"0"&amp;G712,G712)&amp;VLOOKUP(H712,Table_PN_BoxMaterial[],2,FALSE)&amp;IF(I712&lt;&gt;"",VLOOKUP(I712,Table_PN_MountingKit[],2,FALSE)&amp;IF(OR(J712="Yes"),VLOOKUP(F712,Table_PN_BoxColor[],2,FALSE),"")&amp;VLOOKUP(K712,Table_PN_CircuitBreaker[],2,FALSE),""),"")</f>
        <v/>
      </c>
      <c r="N712" s="65"/>
      <c r="O712" s="65"/>
      <c r="P712" s="65"/>
      <c r="Q712" s="65"/>
      <c r="R712" s="65"/>
      <c r="S712" s="170" t="str">
        <f>IFERROR(VLOOKUP(C712,Table_DevicePN[],2,FALSE),"")</f>
        <v/>
      </c>
      <c r="T712" s="66" t="str">
        <f t="shared" si="310"/>
        <v/>
      </c>
      <c r="U712" s="80"/>
      <c r="V712" s="81" t="str">
        <f t="shared" si="311"/>
        <v/>
      </c>
      <c r="W712" s="65" t="str">
        <f t="shared" si="312"/>
        <v/>
      </c>
      <c r="X712" s="65" t="str">
        <f t="shared" si="313"/>
        <v/>
      </c>
      <c r="Y712" s="82" t="str">
        <f t="shared" si="314"/>
        <v/>
      </c>
      <c r="Z712" s="83" t="str">
        <f t="shared" si="315"/>
        <v/>
      </c>
      <c r="AA712" s="65" t="str">
        <f t="shared" si="316"/>
        <v/>
      </c>
      <c r="AB712" s="65" t="str">
        <f t="shared" si="317"/>
        <v/>
      </c>
      <c r="AC712" s="65" t="str">
        <f t="shared" si="318"/>
        <v/>
      </c>
      <c r="AD712" s="84" t="str">
        <f t="shared" si="319"/>
        <v/>
      </c>
      <c r="AE712" s="85" t="str">
        <f t="shared" si="320"/>
        <v/>
      </c>
      <c r="AF712" s="85" t="str">
        <f t="shared" si="321"/>
        <v/>
      </c>
      <c r="AG712" s="86" t="str">
        <f t="shared" si="322"/>
        <v/>
      </c>
      <c r="AH712" s="87" t="str">
        <f t="shared" si="323"/>
        <v/>
      </c>
      <c r="AI712" s="84" t="str">
        <f t="shared" si="324"/>
        <v/>
      </c>
      <c r="AJ712" s="84" t="str">
        <f t="shared" si="325"/>
        <v/>
      </c>
      <c r="AK712" s="88" t="str">
        <f t="shared" si="326"/>
        <v/>
      </c>
      <c r="AL712" s="65" t="str">
        <f t="shared" si="327"/>
        <v/>
      </c>
      <c r="AM712" s="84" t="str">
        <f t="shared" si="328"/>
        <v/>
      </c>
      <c r="AN712" s="85" t="str">
        <f t="shared" si="329"/>
        <v/>
      </c>
      <c r="AO712" s="85" t="str">
        <f t="shared" si="330"/>
        <v/>
      </c>
      <c r="AP712" s="86" t="str">
        <f t="shared" si="331"/>
        <v/>
      </c>
    </row>
    <row r="713" spans="1:42" s="76" customFormat="1" x14ac:dyDescent="0.25">
      <c r="A713" s="78">
        <f t="shared" si="332"/>
        <v>707</v>
      </c>
      <c r="B713" s="79"/>
      <c r="C713" s="79"/>
      <c r="D713" s="61"/>
      <c r="E713" s="180" t="str">
        <f>_xlfn.IFNA(HLOOKUP(TEXT(C713,"#"),Table_Conduit[#All],2,FALSE),"")</f>
        <v/>
      </c>
      <c r="F713" s="63" t="str">
        <f t="shared" si="307"/>
        <v/>
      </c>
      <c r="G713" s="61"/>
      <c r="H713" s="180" t="str">
        <f>_xlfn.IFNA(IF(HLOOKUP(TEXT(C713,"#"),Table_BoxMaterial[#All],2,FALSE)=0,"",HLOOKUP(TEXT(C713,"#"),Table_BoxMaterial[#All],2,FALSE)),"")</f>
        <v/>
      </c>
      <c r="I713" s="183" t="str">
        <f>_xlfn.IFNA(HLOOKUP(TEXT(C713,"#"),Table_MountingKits[#All],2,FALSE),"")</f>
        <v/>
      </c>
      <c r="J713" s="183" t="str">
        <f>_xlfn.IFNA(HLOOKUP(H713,Table_BoxColors[#All],2,FALSE),"")</f>
        <v/>
      </c>
      <c r="K713" s="61" t="str">
        <f t="shared" si="308"/>
        <v/>
      </c>
      <c r="L713" s="64" t="str">
        <f t="shared" si="309"/>
        <v/>
      </c>
      <c r="M713" s="185" t="str">
        <f>_xlfn.IFNA("E-"&amp;VLOOKUP(C713,Table_PN_DeviceType[],2,TRUE),"")&amp;IF(D713&lt;&gt;"",IF(D713&gt;99,D713,IF(D713&gt;9,"0"&amp;D713,"00"&amp;D713))&amp;VLOOKUP(E713,Table_PN_ConduitSize[],2,FALSE)&amp;VLOOKUP(F713,Table_PN_ConduitColor[],2,FALSE)&amp;IF(G713&lt;10,"0"&amp;G713,G713)&amp;VLOOKUP(H713,Table_PN_BoxMaterial[],2,FALSE)&amp;IF(I713&lt;&gt;"",VLOOKUP(I713,Table_PN_MountingKit[],2,FALSE)&amp;IF(OR(J713="Yes"),VLOOKUP(F713,Table_PN_BoxColor[],2,FALSE),"")&amp;VLOOKUP(K713,Table_PN_CircuitBreaker[],2,FALSE),""),"")</f>
        <v/>
      </c>
      <c r="N713" s="65"/>
      <c r="O713" s="65"/>
      <c r="P713" s="65"/>
      <c r="Q713" s="65"/>
      <c r="R713" s="65"/>
      <c r="S713" s="170" t="str">
        <f>IFERROR(VLOOKUP(C713,Table_DevicePN[],2,FALSE),"")</f>
        <v/>
      </c>
      <c r="T713" s="66" t="str">
        <f t="shared" si="310"/>
        <v/>
      </c>
      <c r="U713" s="80"/>
      <c r="V713" s="81" t="str">
        <f t="shared" si="311"/>
        <v/>
      </c>
      <c r="W713" s="65" t="str">
        <f t="shared" si="312"/>
        <v/>
      </c>
      <c r="X713" s="65" t="str">
        <f t="shared" si="313"/>
        <v/>
      </c>
      <c r="Y713" s="82" t="str">
        <f t="shared" si="314"/>
        <v/>
      </c>
      <c r="Z713" s="83" t="str">
        <f t="shared" si="315"/>
        <v/>
      </c>
      <c r="AA713" s="65" t="str">
        <f t="shared" si="316"/>
        <v/>
      </c>
      <c r="AB713" s="65" t="str">
        <f t="shared" si="317"/>
        <v/>
      </c>
      <c r="AC713" s="65" t="str">
        <f t="shared" si="318"/>
        <v/>
      </c>
      <c r="AD713" s="84" t="str">
        <f t="shared" si="319"/>
        <v/>
      </c>
      <c r="AE713" s="85" t="str">
        <f t="shared" si="320"/>
        <v/>
      </c>
      <c r="AF713" s="85" t="str">
        <f t="shared" si="321"/>
        <v/>
      </c>
      <c r="AG713" s="86" t="str">
        <f t="shared" si="322"/>
        <v/>
      </c>
      <c r="AH713" s="87" t="str">
        <f t="shared" si="323"/>
        <v/>
      </c>
      <c r="AI713" s="84" t="str">
        <f t="shared" si="324"/>
        <v/>
      </c>
      <c r="AJ713" s="84" t="str">
        <f t="shared" si="325"/>
        <v/>
      </c>
      <c r="AK713" s="88" t="str">
        <f t="shared" si="326"/>
        <v/>
      </c>
      <c r="AL713" s="65" t="str">
        <f t="shared" si="327"/>
        <v/>
      </c>
      <c r="AM713" s="84" t="str">
        <f t="shared" si="328"/>
        <v/>
      </c>
      <c r="AN713" s="85" t="str">
        <f t="shared" si="329"/>
        <v/>
      </c>
      <c r="AO713" s="85" t="str">
        <f t="shared" si="330"/>
        <v/>
      </c>
      <c r="AP713" s="86" t="str">
        <f t="shared" si="331"/>
        <v/>
      </c>
    </row>
    <row r="714" spans="1:42" s="76" customFormat="1" x14ac:dyDescent="0.25">
      <c r="A714" s="78">
        <f t="shared" si="332"/>
        <v>708</v>
      </c>
      <c r="B714" s="79"/>
      <c r="C714" s="79"/>
      <c r="D714" s="61"/>
      <c r="E714" s="180" t="str">
        <f>_xlfn.IFNA(HLOOKUP(TEXT(C714,"#"),Table_Conduit[#All],2,FALSE),"")</f>
        <v/>
      </c>
      <c r="F714" s="63" t="str">
        <f t="shared" si="307"/>
        <v/>
      </c>
      <c r="G714" s="61"/>
      <c r="H714" s="180" t="str">
        <f>_xlfn.IFNA(IF(HLOOKUP(TEXT(C714,"#"),Table_BoxMaterial[#All],2,FALSE)=0,"",HLOOKUP(TEXT(C714,"#"),Table_BoxMaterial[#All],2,FALSE)),"")</f>
        <v/>
      </c>
      <c r="I714" s="183" t="str">
        <f>_xlfn.IFNA(HLOOKUP(TEXT(C714,"#"),Table_MountingKits[#All],2,FALSE),"")</f>
        <v/>
      </c>
      <c r="J714" s="183" t="str">
        <f>_xlfn.IFNA(HLOOKUP(H714,Table_BoxColors[#All],2,FALSE),"")</f>
        <v/>
      </c>
      <c r="K714" s="61" t="str">
        <f t="shared" si="308"/>
        <v/>
      </c>
      <c r="L714" s="64" t="str">
        <f t="shared" si="309"/>
        <v/>
      </c>
      <c r="M714" s="185" t="str">
        <f>_xlfn.IFNA("E-"&amp;VLOOKUP(C714,Table_PN_DeviceType[],2,TRUE),"")&amp;IF(D714&lt;&gt;"",IF(D714&gt;99,D714,IF(D714&gt;9,"0"&amp;D714,"00"&amp;D714))&amp;VLOOKUP(E714,Table_PN_ConduitSize[],2,FALSE)&amp;VLOOKUP(F714,Table_PN_ConduitColor[],2,FALSE)&amp;IF(G714&lt;10,"0"&amp;G714,G714)&amp;VLOOKUP(H714,Table_PN_BoxMaterial[],2,FALSE)&amp;IF(I714&lt;&gt;"",VLOOKUP(I714,Table_PN_MountingKit[],2,FALSE)&amp;IF(OR(J714="Yes"),VLOOKUP(F714,Table_PN_BoxColor[],2,FALSE),"")&amp;VLOOKUP(K714,Table_PN_CircuitBreaker[],2,FALSE),""),"")</f>
        <v/>
      </c>
      <c r="N714" s="65"/>
      <c r="O714" s="65"/>
      <c r="P714" s="65"/>
      <c r="Q714" s="65"/>
      <c r="R714" s="65"/>
      <c r="S714" s="170" t="str">
        <f>IFERROR(VLOOKUP(C714,Table_DevicePN[],2,FALSE),"")</f>
        <v/>
      </c>
      <c r="T714" s="66" t="str">
        <f t="shared" si="310"/>
        <v/>
      </c>
      <c r="U714" s="80"/>
      <c r="V714" s="81" t="str">
        <f t="shared" si="311"/>
        <v/>
      </c>
      <c r="W714" s="65" t="str">
        <f t="shared" si="312"/>
        <v/>
      </c>
      <c r="X714" s="65" t="str">
        <f t="shared" si="313"/>
        <v/>
      </c>
      <c r="Y714" s="82" t="str">
        <f t="shared" si="314"/>
        <v/>
      </c>
      <c r="Z714" s="83" t="str">
        <f t="shared" si="315"/>
        <v/>
      </c>
      <c r="AA714" s="65" t="str">
        <f t="shared" si="316"/>
        <v/>
      </c>
      <c r="AB714" s="65" t="str">
        <f t="shared" si="317"/>
        <v/>
      </c>
      <c r="AC714" s="65" t="str">
        <f t="shared" si="318"/>
        <v/>
      </c>
      <c r="AD714" s="84" t="str">
        <f t="shared" si="319"/>
        <v/>
      </c>
      <c r="AE714" s="85" t="str">
        <f t="shared" si="320"/>
        <v/>
      </c>
      <c r="AF714" s="85" t="str">
        <f t="shared" si="321"/>
        <v/>
      </c>
      <c r="AG714" s="86" t="str">
        <f t="shared" si="322"/>
        <v/>
      </c>
      <c r="AH714" s="87" t="str">
        <f t="shared" si="323"/>
        <v/>
      </c>
      <c r="AI714" s="84" t="str">
        <f t="shared" si="324"/>
        <v/>
      </c>
      <c r="AJ714" s="84" t="str">
        <f t="shared" si="325"/>
        <v/>
      </c>
      <c r="AK714" s="88" t="str">
        <f t="shared" si="326"/>
        <v/>
      </c>
      <c r="AL714" s="65" t="str">
        <f t="shared" si="327"/>
        <v/>
      </c>
      <c r="AM714" s="84" t="str">
        <f t="shared" si="328"/>
        <v/>
      </c>
      <c r="AN714" s="85" t="str">
        <f t="shared" si="329"/>
        <v/>
      </c>
      <c r="AO714" s="85" t="str">
        <f t="shared" si="330"/>
        <v/>
      </c>
      <c r="AP714" s="86" t="str">
        <f t="shared" si="331"/>
        <v/>
      </c>
    </row>
    <row r="715" spans="1:42" s="76" customFormat="1" x14ac:dyDescent="0.25">
      <c r="A715" s="78">
        <f t="shared" si="332"/>
        <v>709</v>
      </c>
      <c r="B715" s="79"/>
      <c r="C715" s="79"/>
      <c r="D715" s="61"/>
      <c r="E715" s="180" t="str">
        <f>_xlfn.IFNA(HLOOKUP(TEXT(C715,"#"),Table_Conduit[#All],2,FALSE),"")</f>
        <v/>
      </c>
      <c r="F715" s="63" t="str">
        <f t="shared" ref="F715:F778" si="333">IF(C715&lt;&gt;"","BLACK","")</f>
        <v/>
      </c>
      <c r="G715" s="61"/>
      <c r="H715" s="180" t="str">
        <f>_xlfn.IFNA(IF(HLOOKUP(TEXT(C715,"#"),Table_BoxMaterial[#All],2,FALSE)=0,"",HLOOKUP(TEXT(C715,"#"),Table_BoxMaterial[#All],2,FALSE)),"")</f>
        <v/>
      </c>
      <c r="I715" s="183" t="str">
        <f>_xlfn.IFNA(HLOOKUP(TEXT(C715,"#"),Table_MountingKits[#All],2,FALSE),"")</f>
        <v/>
      </c>
      <c r="J715" s="183" t="str">
        <f>_xlfn.IFNA(HLOOKUP(H715,Table_BoxColors[#All],2,FALSE),"")</f>
        <v/>
      </c>
      <c r="K715" s="61" t="str">
        <f t="shared" ref="K715:K778" si="334">IF(C715&lt;&gt;"","No","")</f>
        <v/>
      </c>
      <c r="L715" s="64" t="str">
        <f t="shared" ref="L715:L778" si="335">IF(C715&lt;&gt;"",1,"")</f>
        <v/>
      </c>
      <c r="M715" s="185" t="str">
        <f>_xlfn.IFNA("E-"&amp;VLOOKUP(C715,Table_PN_DeviceType[],2,TRUE),"")&amp;IF(D715&lt;&gt;"",IF(D715&gt;99,D715,IF(D715&gt;9,"0"&amp;D715,"00"&amp;D715))&amp;VLOOKUP(E715,Table_PN_ConduitSize[],2,FALSE)&amp;VLOOKUP(F715,Table_PN_ConduitColor[],2,FALSE)&amp;IF(G715&lt;10,"0"&amp;G715,G715)&amp;VLOOKUP(H715,Table_PN_BoxMaterial[],2,FALSE)&amp;IF(I715&lt;&gt;"",VLOOKUP(I715,Table_PN_MountingKit[],2,FALSE)&amp;IF(OR(J715="Yes"),VLOOKUP(F715,Table_PN_BoxColor[],2,FALSE),"")&amp;VLOOKUP(K715,Table_PN_CircuitBreaker[],2,FALSE),""),"")</f>
        <v/>
      </c>
      <c r="N715" s="65"/>
      <c r="O715" s="65"/>
      <c r="P715" s="65"/>
      <c r="Q715" s="65"/>
      <c r="R715" s="65"/>
      <c r="S715" s="170" t="str">
        <f>IFERROR(VLOOKUP(C715,Table_DevicePN[],2,FALSE),"")</f>
        <v/>
      </c>
      <c r="T715" s="66" t="str">
        <f t="shared" ref="T715:T778" si="336">IF(LEN(D715)&gt;0,D715,"")</f>
        <v/>
      </c>
      <c r="U715" s="80"/>
      <c r="V715" s="81" t="str">
        <f t="shared" ref="V715:V778" si="337">IFERROR(VLOOKUP(C715,TechnicalDataLookup,2,FALSE),"")</f>
        <v/>
      </c>
      <c r="W715" s="65" t="str">
        <f t="shared" ref="W715:W778" si="338">IFERROR(VLOOKUP(C715,TechnicalDataLookup,3,FALSE),"")</f>
        <v/>
      </c>
      <c r="X715" s="65" t="str">
        <f t="shared" ref="X715:X778" si="339">IFERROR(VLOOKUP(C715,TechnicalDataLookup,4,FALSE),"")</f>
        <v/>
      </c>
      <c r="Y715" s="82" t="str">
        <f t="shared" ref="Y715:Y778" si="340">IFERROR(VLOOKUP(C715,TechnicalDataLookup,5,FALSE),"")</f>
        <v/>
      </c>
      <c r="Z715" s="83" t="str">
        <f t="shared" ref="Z715:Z778" si="341">IFERROR(VLOOKUP(C715,TechnicalDataLookup,6,FALSE),"")</f>
        <v/>
      </c>
      <c r="AA715" s="65" t="str">
        <f t="shared" ref="AA715:AA778" si="342">IFERROR(VLOOKUP(C715,TechnicalDataLookup,7,FALSE),"")</f>
        <v/>
      </c>
      <c r="AB715" s="65" t="str">
        <f t="shared" ref="AB715:AB778" si="343">IFERROR(VLOOKUP(C715,TechnicalDataLookup,8,FALSE),"")</f>
        <v/>
      </c>
      <c r="AC715" s="65" t="str">
        <f t="shared" ref="AC715:AC778" si="344">IFERROR(VLOOKUP(C715,TechnicalDataLookup,9,FALSE),"")</f>
        <v/>
      </c>
      <c r="AD715" s="84" t="str">
        <f t="shared" ref="AD715:AD778" si="345">IFERROR(VLOOKUP(C715,TechnicalDataLookup,10,FALSE),"")</f>
        <v/>
      </c>
      <c r="AE715" s="85" t="str">
        <f t="shared" ref="AE715:AE778" si="346">IFERROR(VLOOKUP(C715,TechnicalDataLookup,11,FALSE),"")</f>
        <v/>
      </c>
      <c r="AF715" s="85" t="str">
        <f t="shared" ref="AF715:AF778" si="347">IFERROR(VLOOKUP(C715,TechnicalDataLookup,12,FALSE),"")</f>
        <v/>
      </c>
      <c r="AG715" s="86" t="str">
        <f t="shared" ref="AG715:AG778" si="348">IFERROR(VLOOKUP(C715,TechnicalDataLookup,13,FALSE),"")</f>
        <v/>
      </c>
      <c r="AH715" s="87" t="str">
        <f t="shared" ref="AH715:AH778" si="349">IFERROR(VLOOKUP(C715,TechnicalDataLookup,14,FALSE),"")</f>
        <v/>
      </c>
      <c r="AI715" s="84" t="str">
        <f t="shared" ref="AI715:AI778" si="350">IFERROR(VLOOKUP(C715,TechnicalDataLookup,15,FALSE),"")</f>
        <v/>
      </c>
      <c r="AJ715" s="84" t="str">
        <f t="shared" ref="AJ715:AJ778" si="351">IFERROR(VLOOKUP(C715,TechnicalDataLookup,16,FALSE),"")</f>
        <v/>
      </c>
      <c r="AK715" s="88" t="str">
        <f t="shared" ref="AK715:AK778" si="352">IFERROR(VLOOKUP(C715,TechnicalDataLookup,17,FALSE),"")</f>
        <v/>
      </c>
      <c r="AL715" s="65" t="str">
        <f t="shared" ref="AL715:AL778" si="353">IFERROR(VLOOKUP(K715,TechnicalDataLookup,9,FALSE),"")</f>
        <v/>
      </c>
      <c r="AM715" s="84" t="str">
        <f t="shared" ref="AM715:AM778" si="354">IFERROR(VLOOKUP(K715,TechnicalDataLookup,10,FALSE),"")</f>
        <v/>
      </c>
      <c r="AN715" s="85" t="str">
        <f t="shared" ref="AN715:AN778" si="355">IFERROR(VLOOKUP(K715,TechnicalDataLookup,11,FALSE),"")</f>
        <v/>
      </c>
      <c r="AO715" s="85" t="str">
        <f t="shared" ref="AO715:AO778" si="356">IFERROR(VLOOKUP(K715,TechnicalDataLookup,12,FALSE),"")</f>
        <v/>
      </c>
      <c r="AP715" s="86" t="str">
        <f t="shared" ref="AP715:AP778" si="357">IFERROR(VLOOKUP(K715,TechnicalDataLookup,13,FALSE),"")</f>
        <v/>
      </c>
    </row>
    <row r="716" spans="1:42" s="76" customFormat="1" x14ac:dyDescent="0.25">
      <c r="A716" s="78">
        <f t="shared" si="332"/>
        <v>710</v>
      </c>
      <c r="B716" s="79"/>
      <c r="C716" s="79"/>
      <c r="D716" s="61"/>
      <c r="E716" s="180" t="str">
        <f>_xlfn.IFNA(HLOOKUP(TEXT(C716,"#"),Table_Conduit[#All],2,FALSE),"")</f>
        <v/>
      </c>
      <c r="F716" s="63" t="str">
        <f t="shared" si="333"/>
        <v/>
      </c>
      <c r="G716" s="61"/>
      <c r="H716" s="180" t="str">
        <f>_xlfn.IFNA(IF(HLOOKUP(TEXT(C716,"#"),Table_BoxMaterial[#All],2,FALSE)=0,"",HLOOKUP(TEXT(C716,"#"),Table_BoxMaterial[#All],2,FALSE)),"")</f>
        <v/>
      </c>
      <c r="I716" s="183" t="str">
        <f>_xlfn.IFNA(HLOOKUP(TEXT(C716,"#"),Table_MountingKits[#All],2,FALSE),"")</f>
        <v/>
      </c>
      <c r="J716" s="183" t="str">
        <f>_xlfn.IFNA(HLOOKUP(H716,Table_BoxColors[#All],2,FALSE),"")</f>
        <v/>
      </c>
      <c r="K716" s="61" t="str">
        <f t="shared" si="334"/>
        <v/>
      </c>
      <c r="L716" s="64" t="str">
        <f t="shared" si="335"/>
        <v/>
      </c>
      <c r="M716" s="185" t="str">
        <f>_xlfn.IFNA("E-"&amp;VLOOKUP(C716,Table_PN_DeviceType[],2,TRUE),"")&amp;IF(D716&lt;&gt;"",IF(D716&gt;99,D716,IF(D716&gt;9,"0"&amp;D716,"00"&amp;D716))&amp;VLOOKUP(E716,Table_PN_ConduitSize[],2,FALSE)&amp;VLOOKUP(F716,Table_PN_ConduitColor[],2,FALSE)&amp;IF(G716&lt;10,"0"&amp;G716,G716)&amp;VLOOKUP(H716,Table_PN_BoxMaterial[],2,FALSE)&amp;IF(I716&lt;&gt;"",VLOOKUP(I716,Table_PN_MountingKit[],2,FALSE)&amp;IF(OR(J716="Yes"),VLOOKUP(F716,Table_PN_BoxColor[],2,FALSE),"")&amp;VLOOKUP(K716,Table_PN_CircuitBreaker[],2,FALSE),""),"")</f>
        <v/>
      </c>
      <c r="N716" s="65"/>
      <c r="O716" s="65"/>
      <c r="P716" s="65"/>
      <c r="Q716" s="65"/>
      <c r="R716" s="65"/>
      <c r="S716" s="170" t="str">
        <f>IFERROR(VLOOKUP(C716,Table_DevicePN[],2,FALSE),"")</f>
        <v/>
      </c>
      <c r="T716" s="66" t="str">
        <f t="shared" si="336"/>
        <v/>
      </c>
      <c r="U716" s="80"/>
      <c r="V716" s="81" t="str">
        <f t="shared" si="337"/>
        <v/>
      </c>
      <c r="W716" s="65" t="str">
        <f t="shared" si="338"/>
        <v/>
      </c>
      <c r="X716" s="65" t="str">
        <f t="shared" si="339"/>
        <v/>
      </c>
      <c r="Y716" s="82" t="str">
        <f t="shared" si="340"/>
        <v/>
      </c>
      <c r="Z716" s="83" t="str">
        <f t="shared" si="341"/>
        <v/>
      </c>
      <c r="AA716" s="65" t="str">
        <f t="shared" si="342"/>
        <v/>
      </c>
      <c r="AB716" s="65" t="str">
        <f t="shared" si="343"/>
        <v/>
      </c>
      <c r="AC716" s="65" t="str">
        <f t="shared" si="344"/>
        <v/>
      </c>
      <c r="AD716" s="84" t="str">
        <f t="shared" si="345"/>
        <v/>
      </c>
      <c r="AE716" s="85" t="str">
        <f t="shared" si="346"/>
        <v/>
      </c>
      <c r="AF716" s="85" t="str">
        <f t="shared" si="347"/>
        <v/>
      </c>
      <c r="AG716" s="86" t="str">
        <f t="shared" si="348"/>
        <v/>
      </c>
      <c r="AH716" s="87" t="str">
        <f t="shared" si="349"/>
        <v/>
      </c>
      <c r="AI716" s="84" t="str">
        <f t="shared" si="350"/>
        <v/>
      </c>
      <c r="AJ716" s="84" t="str">
        <f t="shared" si="351"/>
        <v/>
      </c>
      <c r="AK716" s="88" t="str">
        <f t="shared" si="352"/>
        <v/>
      </c>
      <c r="AL716" s="65" t="str">
        <f t="shared" si="353"/>
        <v/>
      </c>
      <c r="AM716" s="84" t="str">
        <f t="shared" si="354"/>
        <v/>
      </c>
      <c r="AN716" s="85" t="str">
        <f t="shared" si="355"/>
        <v/>
      </c>
      <c r="AO716" s="85" t="str">
        <f t="shared" si="356"/>
        <v/>
      </c>
      <c r="AP716" s="86" t="str">
        <f t="shared" si="357"/>
        <v/>
      </c>
    </row>
    <row r="717" spans="1:42" s="76" customFormat="1" x14ac:dyDescent="0.25">
      <c r="A717" s="78">
        <f t="shared" si="332"/>
        <v>711</v>
      </c>
      <c r="B717" s="79"/>
      <c r="C717" s="79"/>
      <c r="D717" s="61"/>
      <c r="E717" s="180" t="str">
        <f>_xlfn.IFNA(HLOOKUP(TEXT(C717,"#"),Table_Conduit[#All],2,FALSE),"")</f>
        <v/>
      </c>
      <c r="F717" s="63" t="str">
        <f t="shared" si="333"/>
        <v/>
      </c>
      <c r="G717" s="61"/>
      <c r="H717" s="180" t="str">
        <f>_xlfn.IFNA(IF(HLOOKUP(TEXT(C717,"#"),Table_BoxMaterial[#All],2,FALSE)=0,"",HLOOKUP(TEXT(C717,"#"),Table_BoxMaterial[#All],2,FALSE)),"")</f>
        <v/>
      </c>
      <c r="I717" s="183" t="str">
        <f>_xlfn.IFNA(HLOOKUP(TEXT(C717,"#"),Table_MountingKits[#All],2,FALSE),"")</f>
        <v/>
      </c>
      <c r="J717" s="183" t="str">
        <f>_xlfn.IFNA(HLOOKUP(H717,Table_BoxColors[#All],2,FALSE),"")</f>
        <v/>
      </c>
      <c r="K717" s="61" t="str">
        <f t="shared" si="334"/>
        <v/>
      </c>
      <c r="L717" s="64" t="str">
        <f t="shared" si="335"/>
        <v/>
      </c>
      <c r="M717" s="185" t="str">
        <f>_xlfn.IFNA("E-"&amp;VLOOKUP(C717,Table_PN_DeviceType[],2,TRUE),"")&amp;IF(D717&lt;&gt;"",IF(D717&gt;99,D717,IF(D717&gt;9,"0"&amp;D717,"00"&amp;D717))&amp;VLOOKUP(E717,Table_PN_ConduitSize[],2,FALSE)&amp;VLOOKUP(F717,Table_PN_ConduitColor[],2,FALSE)&amp;IF(G717&lt;10,"0"&amp;G717,G717)&amp;VLOOKUP(H717,Table_PN_BoxMaterial[],2,FALSE)&amp;IF(I717&lt;&gt;"",VLOOKUP(I717,Table_PN_MountingKit[],2,FALSE)&amp;IF(OR(J717="Yes"),VLOOKUP(F717,Table_PN_BoxColor[],2,FALSE),"")&amp;VLOOKUP(K717,Table_PN_CircuitBreaker[],2,FALSE),""),"")</f>
        <v/>
      </c>
      <c r="N717" s="65"/>
      <c r="O717" s="65"/>
      <c r="P717" s="65"/>
      <c r="Q717" s="65"/>
      <c r="R717" s="65"/>
      <c r="S717" s="170" t="str">
        <f>IFERROR(VLOOKUP(C717,Table_DevicePN[],2,FALSE),"")</f>
        <v/>
      </c>
      <c r="T717" s="66" t="str">
        <f t="shared" si="336"/>
        <v/>
      </c>
      <c r="U717" s="80"/>
      <c r="V717" s="81" t="str">
        <f t="shared" si="337"/>
        <v/>
      </c>
      <c r="W717" s="65" t="str">
        <f t="shared" si="338"/>
        <v/>
      </c>
      <c r="X717" s="65" t="str">
        <f t="shared" si="339"/>
        <v/>
      </c>
      <c r="Y717" s="82" t="str">
        <f t="shared" si="340"/>
        <v/>
      </c>
      <c r="Z717" s="83" t="str">
        <f t="shared" si="341"/>
        <v/>
      </c>
      <c r="AA717" s="65" t="str">
        <f t="shared" si="342"/>
        <v/>
      </c>
      <c r="AB717" s="65" t="str">
        <f t="shared" si="343"/>
        <v/>
      </c>
      <c r="AC717" s="65" t="str">
        <f t="shared" si="344"/>
        <v/>
      </c>
      <c r="AD717" s="84" t="str">
        <f t="shared" si="345"/>
        <v/>
      </c>
      <c r="AE717" s="85" t="str">
        <f t="shared" si="346"/>
        <v/>
      </c>
      <c r="AF717" s="85" t="str">
        <f t="shared" si="347"/>
        <v/>
      </c>
      <c r="AG717" s="86" t="str">
        <f t="shared" si="348"/>
        <v/>
      </c>
      <c r="AH717" s="87" t="str">
        <f t="shared" si="349"/>
        <v/>
      </c>
      <c r="AI717" s="84" t="str">
        <f t="shared" si="350"/>
        <v/>
      </c>
      <c r="AJ717" s="84" t="str">
        <f t="shared" si="351"/>
        <v/>
      </c>
      <c r="AK717" s="88" t="str">
        <f t="shared" si="352"/>
        <v/>
      </c>
      <c r="AL717" s="65" t="str">
        <f t="shared" si="353"/>
        <v/>
      </c>
      <c r="AM717" s="84" t="str">
        <f t="shared" si="354"/>
        <v/>
      </c>
      <c r="AN717" s="85" t="str">
        <f t="shared" si="355"/>
        <v/>
      </c>
      <c r="AO717" s="85" t="str">
        <f t="shared" si="356"/>
        <v/>
      </c>
      <c r="AP717" s="86" t="str">
        <f t="shared" si="357"/>
        <v/>
      </c>
    </row>
    <row r="718" spans="1:42" s="76" customFormat="1" x14ac:dyDescent="0.25">
      <c r="A718" s="78">
        <f t="shared" si="332"/>
        <v>712</v>
      </c>
      <c r="B718" s="79"/>
      <c r="C718" s="79"/>
      <c r="D718" s="61"/>
      <c r="E718" s="180" t="str">
        <f>_xlfn.IFNA(HLOOKUP(TEXT(C718,"#"),Table_Conduit[#All],2,FALSE),"")</f>
        <v/>
      </c>
      <c r="F718" s="63" t="str">
        <f t="shared" si="333"/>
        <v/>
      </c>
      <c r="G718" s="61"/>
      <c r="H718" s="180" t="str">
        <f>_xlfn.IFNA(IF(HLOOKUP(TEXT(C718,"#"),Table_BoxMaterial[#All],2,FALSE)=0,"",HLOOKUP(TEXT(C718,"#"),Table_BoxMaterial[#All],2,FALSE)),"")</f>
        <v/>
      </c>
      <c r="I718" s="183" t="str">
        <f>_xlfn.IFNA(HLOOKUP(TEXT(C718,"#"),Table_MountingKits[#All],2,FALSE),"")</f>
        <v/>
      </c>
      <c r="J718" s="183" t="str">
        <f>_xlfn.IFNA(HLOOKUP(H718,Table_BoxColors[#All],2,FALSE),"")</f>
        <v/>
      </c>
      <c r="K718" s="61" t="str">
        <f t="shared" si="334"/>
        <v/>
      </c>
      <c r="L718" s="64" t="str">
        <f t="shared" si="335"/>
        <v/>
      </c>
      <c r="M718" s="185" t="str">
        <f>_xlfn.IFNA("E-"&amp;VLOOKUP(C718,Table_PN_DeviceType[],2,TRUE),"")&amp;IF(D718&lt;&gt;"",IF(D718&gt;99,D718,IF(D718&gt;9,"0"&amp;D718,"00"&amp;D718))&amp;VLOOKUP(E718,Table_PN_ConduitSize[],2,FALSE)&amp;VLOOKUP(F718,Table_PN_ConduitColor[],2,FALSE)&amp;IF(G718&lt;10,"0"&amp;G718,G718)&amp;VLOOKUP(H718,Table_PN_BoxMaterial[],2,FALSE)&amp;IF(I718&lt;&gt;"",VLOOKUP(I718,Table_PN_MountingKit[],2,FALSE)&amp;IF(OR(J718="Yes"),VLOOKUP(F718,Table_PN_BoxColor[],2,FALSE),"")&amp;VLOOKUP(K718,Table_PN_CircuitBreaker[],2,FALSE),""),"")</f>
        <v/>
      </c>
      <c r="N718" s="65"/>
      <c r="O718" s="65"/>
      <c r="P718" s="65"/>
      <c r="Q718" s="65"/>
      <c r="R718" s="65"/>
      <c r="S718" s="170" t="str">
        <f>IFERROR(VLOOKUP(C718,Table_DevicePN[],2,FALSE),"")</f>
        <v/>
      </c>
      <c r="T718" s="66" t="str">
        <f t="shared" si="336"/>
        <v/>
      </c>
      <c r="U718" s="80"/>
      <c r="V718" s="81" t="str">
        <f t="shared" si="337"/>
        <v/>
      </c>
      <c r="W718" s="65" t="str">
        <f t="shared" si="338"/>
        <v/>
      </c>
      <c r="X718" s="65" t="str">
        <f t="shared" si="339"/>
        <v/>
      </c>
      <c r="Y718" s="82" t="str">
        <f t="shared" si="340"/>
        <v/>
      </c>
      <c r="Z718" s="83" t="str">
        <f t="shared" si="341"/>
        <v/>
      </c>
      <c r="AA718" s="65" t="str">
        <f t="shared" si="342"/>
        <v/>
      </c>
      <c r="AB718" s="65" t="str">
        <f t="shared" si="343"/>
        <v/>
      </c>
      <c r="AC718" s="65" t="str">
        <f t="shared" si="344"/>
        <v/>
      </c>
      <c r="AD718" s="84" t="str">
        <f t="shared" si="345"/>
        <v/>
      </c>
      <c r="AE718" s="85" t="str">
        <f t="shared" si="346"/>
        <v/>
      </c>
      <c r="AF718" s="85" t="str">
        <f t="shared" si="347"/>
        <v/>
      </c>
      <c r="AG718" s="86" t="str">
        <f t="shared" si="348"/>
        <v/>
      </c>
      <c r="AH718" s="87" t="str">
        <f t="shared" si="349"/>
        <v/>
      </c>
      <c r="AI718" s="84" t="str">
        <f t="shared" si="350"/>
        <v/>
      </c>
      <c r="AJ718" s="84" t="str">
        <f t="shared" si="351"/>
        <v/>
      </c>
      <c r="AK718" s="88" t="str">
        <f t="shared" si="352"/>
        <v/>
      </c>
      <c r="AL718" s="65" t="str">
        <f t="shared" si="353"/>
        <v/>
      </c>
      <c r="AM718" s="84" t="str">
        <f t="shared" si="354"/>
        <v/>
      </c>
      <c r="AN718" s="85" t="str">
        <f t="shared" si="355"/>
        <v/>
      </c>
      <c r="AO718" s="85" t="str">
        <f t="shared" si="356"/>
        <v/>
      </c>
      <c r="AP718" s="86" t="str">
        <f t="shared" si="357"/>
        <v/>
      </c>
    </row>
    <row r="719" spans="1:42" s="76" customFormat="1" x14ac:dyDescent="0.25">
      <c r="A719" s="78">
        <f t="shared" si="332"/>
        <v>713</v>
      </c>
      <c r="B719" s="79"/>
      <c r="C719" s="79"/>
      <c r="D719" s="61"/>
      <c r="E719" s="180" t="str">
        <f>_xlfn.IFNA(HLOOKUP(TEXT(C719,"#"),Table_Conduit[#All],2,FALSE),"")</f>
        <v/>
      </c>
      <c r="F719" s="63" t="str">
        <f t="shared" si="333"/>
        <v/>
      </c>
      <c r="G719" s="61"/>
      <c r="H719" s="180" t="str">
        <f>_xlfn.IFNA(IF(HLOOKUP(TEXT(C719,"#"),Table_BoxMaterial[#All],2,FALSE)=0,"",HLOOKUP(TEXT(C719,"#"),Table_BoxMaterial[#All],2,FALSE)),"")</f>
        <v/>
      </c>
      <c r="I719" s="183" t="str">
        <f>_xlfn.IFNA(HLOOKUP(TEXT(C719,"#"),Table_MountingKits[#All],2,FALSE),"")</f>
        <v/>
      </c>
      <c r="J719" s="183" t="str">
        <f>_xlfn.IFNA(HLOOKUP(H719,Table_BoxColors[#All],2,FALSE),"")</f>
        <v/>
      </c>
      <c r="K719" s="61" t="str">
        <f t="shared" si="334"/>
        <v/>
      </c>
      <c r="L719" s="64" t="str">
        <f t="shared" si="335"/>
        <v/>
      </c>
      <c r="M719" s="185" t="str">
        <f>_xlfn.IFNA("E-"&amp;VLOOKUP(C719,Table_PN_DeviceType[],2,TRUE),"")&amp;IF(D719&lt;&gt;"",IF(D719&gt;99,D719,IF(D719&gt;9,"0"&amp;D719,"00"&amp;D719))&amp;VLOOKUP(E719,Table_PN_ConduitSize[],2,FALSE)&amp;VLOOKUP(F719,Table_PN_ConduitColor[],2,FALSE)&amp;IF(G719&lt;10,"0"&amp;G719,G719)&amp;VLOOKUP(H719,Table_PN_BoxMaterial[],2,FALSE)&amp;IF(I719&lt;&gt;"",VLOOKUP(I719,Table_PN_MountingKit[],2,FALSE)&amp;IF(OR(J719="Yes"),VLOOKUP(F719,Table_PN_BoxColor[],2,FALSE),"")&amp;VLOOKUP(K719,Table_PN_CircuitBreaker[],2,FALSE),""),"")</f>
        <v/>
      </c>
      <c r="N719" s="65"/>
      <c r="O719" s="65"/>
      <c r="P719" s="65"/>
      <c r="Q719" s="65"/>
      <c r="R719" s="65"/>
      <c r="S719" s="170" t="str">
        <f>IFERROR(VLOOKUP(C719,Table_DevicePN[],2,FALSE),"")</f>
        <v/>
      </c>
      <c r="T719" s="66" t="str">
        <f t="shared" si="336"/>
        <v/>
      </c>
      <c r="U719" s="80"/>
      <c r="V719" s="81" t="str">
        <f t="shared" si="337"/>
        <v/>
      </c>
      <c r="W719" s="65" t="str">
        <f t="shared" si="338"/>
        <v/>
      </c>
      <c r="X719" s="65" t="str">
        <f t="shared" si="339"/>
        <v/>
      </c>
      <c r="Y719" s="82" t="str">
        <f t="shared" si="340"/>
        <v/>
      </c>
      <c r="Z719" s="83" t="str">
        <f t="shared" si="341"/>
        <v/>
      </c>
      <c r="AA719" s="65" t="str">
        <f t="shared" si="342"/>
        <v/>
      </c>
      <c r="AB719" s="65" t="str">
        <f t="shared" si="343"/>
        <v/>
      </c>
      <c r="AC719" s="65" t="str">
        <f t="shared" si="344"/>
        <v/>
      </c>
      <c r="AD719" s="84" t="str">
        <f t="shared" si="345"/>
        <v/>
      </c>
      <c r="AE719" s="85" t="str">
        <f t="shared" si="346"/>
        <v/>
      </c>
      <c r="AF719" s="85" t="str">
        <f t="shared" si="347"/>
        <v/>
      </c>
      <c r="AG719" s="86" t="str">
        <f t="shared" si="348"/>
        <v/>
      </c>
      <c r="AH719" s="87" t="str">
        <f t="shared" si="349"/>
        <v/>
      </c>
      <c r="AI719" s="84" t="str">
        <f t="shared" si="350"/>
        <v/>
      </c>
      <c r="AJ719" s="84" t="str">
        <f t="shared" si="351"/>
        <v/>
      </c>
      <c r="AK719" s="88" t="str">
        <f t="shared" si="352"/>
        <v/>
      </c>
      <c r="AL719" s="65" t="str">
        <f t="shared" si="353"/>
        <v/>
      </c>
      <c r="AM719" s="84" t="str">
        <f t="shared" si="354"/>
        <v/>
      </c>
      <c r="AN719" s="85" t="str">
        <f t="shared" si="355"/>
        <v/>
      </c>
      <c r="AO719" s="85" t="str">
        <f t="shared" si="356"/>
        <v/>
      </c>
      <c r="AP719" s="86" t="str">
        <f t="shared" si="357"/>
        <v/>
      </c>
    </row>
    <row r="720" spans="1:42" s="76" customFormat="1" x14ac:dyDescent="0.25">
      <c r="A720" s="78">
        <f t="shared" si="332"/>
        <v>714</v>
      </c>
      <c r="B720" s="79"/>
      <c r="C720" s="79"/>
      <c r="D720" s="61"/>
      <c r="E720" s="180" t="str">
        <f>_xlfn.IFNA(HLOOKUP(TEXT(C720,"#"),Table_Conduit[#All],2,FALSE),"")</f>
        <v/>
      </c>
      <c r="F720" s="63" t="str">
        <f t="shared" si="333"/>
        <v/>
      </c>
      <c r="G720" s="61"/>
      <c r="H720" s="180" t="str">
        <f>_xlfn.IFNA(IF(HLOOKUP(TEXT(C720,"#"),Table_BoxMaterial[#All],2,FALSE)=0,"",HLOOKUP(TEXT(C720,"#"),Table_BoxMaterial[#All],2,FALSE)),"")</f>
        <v/>
      </c>
      <c r="I720" s="183" t="str">
        <f>_xlfn.IFNA(HLOOKUP(TEXT(C720,"#"),Table_MountingKits[#All],2,FALSE),"")</f>
        <v/>
      </c>
      <c r="J720" s="183" t="str">
        <f>_xlfn.IFNA(HLOOKUP(H720,Table_BoxColors[#All],2,FALSE),"")</f>
        <v/>
      </c>
      <c r="K720" s="61" t="str">
        <f t="shared" si="334"/>
        <v/>
      </c>
      <c r="L720" s="64" t="str">
        <f t="shared" si="335"/>
        <v/>
      </c>
      <c r="M720" s="185" t="str">
        <f>_xlfn.IFNA("E-"&amp;VLOOKUP(C720,Table_PN_DeviceType[],2,TRUE),"")&amp;IF(D720&lt;&gt;"",IF(D720&gt;99,D720,IF(D720&gt;9,"0"&amp;D720,"00"&amp;D720))&amp;VLOOKUP(E720,Table_PN_ConduitSize[],2,FALSE)&amp;VLOOKUP(F720,Table_PN_ConduitColor[],2,FALSE)&amp;IF(G720&lt;10,"0"&amp;G720,G720)&amp;VLOOKUP(H720,Table_PN_BoxMaterial[],2,FALSE)&amp;IF(I720&lt;&gt;"",VLOOKUP(I720,Table_PN_MountingKit[],2,FALSE)&amp;IF(OR(J720="Yes"),VLOOKUP(F720,Table_PN_BoxColor[],2,FALSE),"")&amp;VLOOKUP(K720,Table_PN_CircuitBreaker[],2,FALSE),""),"")</f>
        <v/>
      </c>
      <c r="N720" s="65"/>
      <c r="O720" s="65"/>
      <c r="P720" s="65"/>
      <c r="Q720" s="65"/>
      <c r="R720" s="65"/>
      <c r="S720" s="170" t="str">
        <f>IFERROR(VLOOKUP(C720,Table_DevicePN[],2,FALSE),"")</f>
        <v/>
      </c>
      <c r="T720" s="66" t="str">
        <f t="shared" si="336"/>
        <v/>
      </c>
      <c r="U720" s="80"/>
      <c r="V720" s="81" t="str">
        <f t="shared" si="337"/>
        <v/>
      </c>
      <c r="W720" s="65" t="str">
        <f t="shared" si="338"/>
        <v/>
      </c>
      <c r="X720" s="65" t="str">
        <f t="shared" si="339"/>
        <v/>
      </c>
      <c r="Y720" s="82" t="str">
        <f t="shared" si="340"/>
        <v/>
      </c>
      <c r="Z720" s="83" t="str">
        <f t="shared" si="341"/>
        <v/>
      </c>
      <c r="AA720" s="65" t="str">
        <f t="shared" si="342"/>
        <v/>
      </c>
      <c r="AB720" s="65" t="str">
        <f t="shared" si="343"/>
        <v/>
      </c>
      <c r="AC720" s="65" t="str">
        <f t="shared" si="344"/>
        <v/>
      </c>
      <c r="AD720" s="84" t="str">
        <f t="shared" si="345"/>
        <v/>
      </c>
      <c r="AE720" s="85" t="str">
        <f t="shared" si="346"/>
        <v/>
      </c>
      <c r="AF720" s="85" t="str">
        <f t="shared" si="347"/>
        <v/>
      </c>
      <c r="AG720" s="86" t="str">
        <f t="shared" si="348"/>
        <v/>
      </c>
      <c r="AH720" s="87" t="str">
        <f t="shared" si="349"/>
        <v/>
      </c>
      <c r="AI720" s="84" t="str">
        <f t="shared" si="350"/>
        <v/>
      </c>
      <c r="AJ720" s="84" t="str">
        <f t="shared" si="351"/>
        <v/>
      </c>
      <c r="AK720" s="88" t="str">
        <f t="shared" si="352"/>
        <v/>
      </c>
      <c r="AL720" s="65" t="str">
        <f t="shared" si="353"/>
        <v/>
      </c>
      <c r="AM720" s="84" t="str">
        <f t="shared" si="354"/>
        <v/>
      </c>
      <c r="AN720" s="85" t="str">
        <f t="shared" si="355"/>
        <v/>
      </c>
      <c r="AO720" s="85" t="str">
        <f t="shared" si="356"/>
        <v/>
      </c>
      <c r="AP720" s="86" t="str">
        <f t="shared" si="357"/>
        <v/>
      </c>
    </row>
    <row r="721" spans="1:42" s="76" customFormat="1" x14ac:dyDescent="0.25">
      <c r="A721" s="78">
        <f t="shared" si="332"/>
        <v>715</v>
      </c>
      <c r="B721" s="79"/>
      <c r="C721" s="79"/>
      <c r="D721" s="61"/>
      <c r="E721" s="180" t="str">
        <f>_xlfn.IFNA(HLOOKUP(TEXT(C721,"#"),Table_Conduit[#All],2,FALSE),"")</f>
        <v/>
      </c>
      <c r="F721" s="63" t="str">
        <f t="shared" si="333"/>
        <v/>
      </c>
      <c r="G721" s="61"/>
      <c r="H721" s="180" t="str">
        <f>_xlfn.IFNA(IF(HLOOKUP(TEXT(C721,"#"),Table_BoxMaterial[#All],2,FALSE)=0,"",HLOOKUP(TEXT(C721,"#"),Table_BoxMaterial[#All],2,FALSE)),"")</f>
        <v/>
      </c>
      <c r="I721" s="183" t="str">
        <f>_xlfn.IFNA(HLOOKUP(TEXT(C721,"#"),Table_MountingKits[#All],2,FALSE),"")</f>
        <v/>
      </c>
      <c r="J721" s="183" t="str">
        <f>_xlfn.IFNA(HLOOKUP(H721,Table_BoxColors[#All],2,FALSE),"")</f>
        <v/>
      </c>
      <c r="K721" s="61" t="str">
        <f t="shared" si="334"/>
        <v/>
      </c>
      <c r="L721" s="64" t="str">
        <f t="shared" si="335"/>
        <v/>
      </c>
      <c r="M721" s="185" t="str">
        <f>_xlfn.IFNA("E-"&amp;VLOOKUP(C721,Table_PN_DeviceType[],2,TRUE),"")&amp;IF(D721&lt;&gt;"",IF(D721&gt;99,D721,IF(D721&gt;9,"0"&amp;D721,"00"&amp;D721))&amp;VLOOKUP(E721,Table_PN_ConduitSize[],2,FALSE)&amp;VLOOKUP(F721,Table_PN_ConduitColor[],2,FALSE)&amp;IF(G721&lt;10,"0"&amp;G721,G721)&amp;VLOOKUP(H721,Table_PN_BoxMaterial[],2,FALSE)&amp;IF(I721&lt;&gt;"",VLOOKUP(I721,Table_PN_MountingKit[],2,FALSE)&amp;IF(OR(J721="Yes"),VLOOKUP(F721,Table_PN_BoxColor[],2,FALSE),"")&amp;VLOOKUP(K721,Table_PN_CircuitBreaker[],2,FALSE),""),"")</f>
        <v/>
      </c>
      <c r="N721" s="65"/>
      <c r="O721" s="65"/>
      <c r="P721" s="65"/>
      <c r="Q721" s="65"/>
      <c r="R721" s="65"/>
      <c r="S721" s="170" t="str">
        <f>IFERROR(VLOOKUP(C721,Table_DevicePN[],2,FALSE),"")</f>
        <v/>
      </c>
      <c r="T721" s="66" t="str">
        <f t="shared" si="336"/>
        <v/>
      </c>
      <c r="U721" s="80"/>
      <c r="V721" s="81" t="str">
        <f t="shared" si="337"/>
        <v/>
      </c>
      <c r="W721" s="65" t="str">
        <f t="shared" si="338"/>
        <v/>
      </c>
      <c r="X721" s="65" t="str">
        <f t="shared" si="339"/>
        <v/>
      </c>
      <c r="Y721" s="82" t="str">
        <f t="shared" si="340"/>
        <v/>
      </c>
      <c r="Z721" s="83" t="str">
        <f t="shared" si="341"/>
        <v/>
      </c>
      <c r="AA721" s="65" t="str">
        <f t="shared" si="342"/>
        <v/>
      </c>
      <c r="AB721" s="65" t="str">
        <f t="shared" si="343"/>
        <v/>
      </c>
      <c r="AC721" s="65" t="str">
        <f t="shared" si="344"/>
        <v/>
      </c>
      <c r="AD721" s="84" t="str">
        <f t="shared" si="345"/>
        <v/>
      </c>
      <c r="AE721" s="85" t="str">
        <f t="shared" si="346"/>
        <v/>
      </c>
      <c r="AF721" s="85" t="str">
        <f t="shared" si="347"/>
        <v/>
      </c>
      <c r="AG721" s="86" t="str">
        <f t="shared" si="348"/>
        <v/>
      </c>
      <c r="AH721" s="87" t="str">
        <f t="shared" si="349"/>
        <v/>
      </c>
      <c r="AI721" s="84" t="str">
        <f t="shared" si="350"/>
        <v/>
      </c>
      <c r="AJ721" s="84" t="str">
        <f t="shared" si="351"/>
        <v/>
      </c>
      <c r="AK721" s="88" t="str">
        <f t="shared" si="352"/>
        <v/>
      </c>
      <c r="AL721" s="65" t="str">
        <f t="shared" si="353"/>
        <v/>
      </c>
      <c r="AM721" s="84" t="str">
        <f t="shared" si="354"/>
        <v/>
      </c>
      <c r="AN721" s="85" t="str">
        <f t="shared" si="355"/>
        <v/>
      </c>
      <c r="AO721" s="85" t="str">
        <f t="shared" si="356"/>
        <v/>
      </c>
      <c r="AP721" s="86" t="str">
        <f t="shared" si="357"/>
        <v/>
      </c>
    </row>
    <row r="722" spans="1:42" s="76" customFormat="1" x14ac:dyDescent="0.25">
      <c r="A722" s="78">
        <f t="shared" si="332"/>
        <v>716</v>
      </c>
      <c r="B722" s="79"/>
      <c r="C722" s="79"/>
      <c r="D722" s="61"/>
      <c r="E722" s="180" t="str">
        <f>_xlfn.IFNA(HLOOKUP(TEXT(C722,"#"),Table_Conduit[#All],2,FALSE),"")</f>
        <v/>
      </c>
      <c r="F722" s="63" t="str">
        <f t="shared" si="333"/>
        <v/>
      </c>
      <c r="G722" s="61"/>
      <c r="H722" s="180" t="str">
        <f>_xlfn.IFNA(IF(HLOOKUP(TEXT(C722,"#"),Table_BoxMaterial[#All],2,FALSE)=0,"",HLOOKUP(TEXT(C722,"#"),Table_BoxMaterial[#All],2,FALSE)),"")</f>
        <v/>
      </c>
      <c r="I722" s="183" t="str">
        <f>_xlfn.IFNA(HLOOKUP(TEXT(C722,"#"),Table_MountingKits[#All],2,FALSE),"")</f>
        <v/>
      </c>
      <c r="J722" s="183" t="str">
        <f>_xlfn.IFNA(HLOOKUP(H722,Table_BoxColors[#All],2,FALSE),"")</f>
        <v/>
      </c>
      <c r="K722" s="61" t="str">
        <f t="shared" si="334"/>
        <v/>
      </c>
      <c r="L722" s="64" t="str">
        <f t="shared" si="335"/>
        <v/>
      </c>
      <c r="M722" s="185" t="str">
        <f>_xlfn.IFNA("E-"&amp;VLOOKUP(C722,Table_PN_DeviceType[],2,TRUE),"")&amp;IF(D722&lt;&gt;"",IF(D722&gt;99,D722,IF(D722&gt;9,"0"&amp;D722,"00"&amp;D722))&amp;VLOOKUP(E722,Table_PN_ConduitSize[],2,FALSE)&amp;VLOOKUP(F722,Table_PN_ConduitColor[],2,FALSE)&amp;IF(G722&lt;10,"0"&amp;G722,G722)&amp;VLOOKUP(H722,Table_PN_BoxMaterial[],2,FALSE)&amp;IF(I722&lt;&gt;"",VLOOKUP(I722,Table_PN_MountingKit[],2,FALSE)&amp;IF(OR(J722="Yes"),VLOOKUP(F722,Table_PN_BoxColor[],2,FALSE),"")&amp;VLOOKUP(K722,Table_PN_CircuitBreaker[],2,FALSE),""),"")</f>
        <v/>
      </c>
      <c r="N722" s="65"/>
      <c r="O722" s="65"/>
      <c r="P722" s="65"/>
      <c r="Q722" s="65"/>
      <c r="R722" s="65"/>
      <c r="S722" s="170" t="str">
        <f>IFERROR(VLOOKUP(C722,Table_DevicePN[],2,FALSE),"")</f>
        <v/>
      </c>
      <c r="T722" s="66" t="str">
        <f t="shared" si="336"/>
        <v/>
      </c>
      <c r="U722" s="80"/>
      <c r="V722" s="81" t="str">
        <f t="shared" si="337"/>
        <v/>
      </c>
      <c r="W722" s="65" t="str">
        <f t="shared" si="338"/>
        <v/>
      </c>
      <c r="X722" s="65" t="str">
        <f t="shared" si="339"/>
        <v/>
      </c>
      <c r="Y722" s="82" t="str">
        <f t="shared" si="340"/>
        <v/>
      </c>
      <c r="Z722" s="83" t="str">
        <f t="shared" si="341"/>
        <v/>
      </c>
      <c r="AA722" s="65" t="str">
        <f t="shared" si="342"/>
        <v/>
      </c>
      <c r="AB722" s="65" t="str">
        <f t="shared" si="343"/>
        <v/>
      </c>
      <c r="AC722" s="65" t="str">
        <f t="shared" si="344"/>
        <v/>
      </c>
      <c r="AD722" s="84" t="str">
        <f t="shared" si="345"/>
        <v/>
      </c>
      <c r="AE722" s="85" t="str">
        <f t="shared" si="346"/>
        <v/>
      </c>
      <c r="AF722" s="85" t="str">
        <f t="shared" si="347"/>
        <v/>
      </c>
      <c r="AG722" s="86" t="str">
        <f t="shared" si="348"/>
        <v/>
      </c>
      <c r="AH722" s="87" t="str">
        <f t="shared" si="349"/>
        <v/>
      </c>
      <c r="AI722" s="84" t="str">
        <f t="shared" si="350"/>
        <v/>
      </c>
      <c r="AJ722" s="84" t="str">
        <f t="shared" si="351"/>
        <v/>
      </c>
      <c r="AK722" s="88" t="str">
        <f t="shared" si="352"/>
        <v/>
      </c>
      <c r="AL722" s="65" t="str">
        <f t="shared" si="353"/>
        <v/>
      </c>
      <c r="AM722" s="84" t="str">
        <f t="shared" si="354"/>
        <v/>
      </c>
      <c r="AN722" s="85" t="str">
        <f t="shared" si="355"/>
        <v/>
      </c>
      <c r="AO722" s="85" t="str">
        <f t="shared" si="356"/>
        <v/>
      </c>
      <c r="AP722" s="86" t="str">
        <f t="shared" si="357"/>
        <v/>
      </c>
    </row>
    <row r="723" spans="1:42" s="76" customFormat="1" x14ac:dyDescent="0.25">
      <c r="A723" s="78">
        <f t="shared" si="332"/>
        <v>717</v>
      </c>
      <c r="B723" s="79"/>
      <c r="C723" s="79"/>
      <c r="D723" s="61"/>
      <c r="E723" s="180" t="str">
        <f>_xlfn.IFNA(HLOOKUP(TEXT(C723,"#"),Table_Conduit[#All],2,FALSE),"")</f>
        <v/>
      </c>
      <c r="F723" s="63" t="str">
        <f t="shared" si="333"/>
        <v/>
      </c>
      <c r="G723" s="61"/>
      <c r="H723" s="180" t="str">
        <f>_xlfn.IFNA(IF(HLOOKUP(TEXT(C723,"#"),Table_BoxMaterial[#All],2,FALSE)=0,"",HLOOKUP(TEXT(C723,"#"),Table_BoxMaterial[#All],2,FALSE)),"")</f>
        <v/>
      </c>
      <c r="I723" s="183" t="str">
        <f>_xlfn.IFNA(HLOOKUP(TEXT(C723,"#"),Table_MountingKits[#All],2,FALSE),"")</f>
        <v/>
      </c>
      <c r="J723" s="183" t="str">
        <f>_xlfn.IFNA(HLOOKUP(H723,Table_BoxColors[#All],2,FALSE),"")</f>
        <v/>
      </c>
      <c r="K723" s="61" t="str">
        <f t="shared" si="334"/>
        <v/>
      </c>
      <c r="L723" s="64" t="str">
        <f t="shared" si="335"/>
        <v/>
      </c>
      <c r="M723" s="185" t="str">
        <f>_xlfn.IFNA("E-"&amp;VLOOKUP(C723,Table_PN_DeviceType[],2,TRUE),"")&amp;IF(D723&lt;&gt;"",IF(D723&gt;99,D723,IF(D723&gt;9,"0"&amp;D723,"00"&amp;D723))&amp;VLOOKUP(E723,Table_PN_ConduitSize[],2,FALSE)&amp;VLOOKUP(F723,Table_PN_ConduitColor[],2,FALSE)&amp;IF(G723&lt;10,"0"&amp;G723,G723)&amp;VLOOKUP(H723,Table_PN_BoxMaterial[],2,FALSE)&amp;IF(I723&lt;&gt;"",VLOOKUP(I723,Table_PN_MountingKit[],2,FALSE)&amp;IF(OR(J723="Yes"),VLOOKUP(F723,Table_PN_BoxColor[],2,FALSE),"")&amp;VLOOKUP(K723,Table_PN_CircuitBreaker[],2,FALSE),""),"")</f>
        <v/>
      </c>
      <c r="N723" s="65"/>
      <c r="O723" s="65"/>
      <c r="P723" s="65"/>
      <c r="Q723" s="65"/>
      <c r="R723" s="65"/>
      <c r="S723" s="170" t="str">
        <f>IFERROR(VLOOKUP(C723,Table_DevicePN[],2,FALSE),"")</f>
        <v/>
      </c>
      <c r="T723" s="66" t="str">
        <f t="shared" si="336"/>
        <v/>
      </c>
      <c r="U723" s="80"/>
      <c r="V723" s="81" t="str">
        <f t="shared" si="337"/>
        <v/>
      </c>
      <c r="W723" s="65" t="str">
        <f t="shared" si="338"/>
        <v/>
      </c>
      <c r="X723" s="65" t="str">
        <f t="shared" si="339"/>
        <v/>
      </c>
      <c r="Y723" s="82" t="str">
        <f t="shared" si="340"/>
        <v/>
      </c>
      <c r="Z723" s="83" t="str">
        <f t="shared" si="341"/>
        <v/>
      </c>
      <c r="AA723" s="65" t="str">
        <f t="shared" si="342"/>
        <v/>
      </c>
      <c r="AB723" s="65" t="str">
        <f t="shared" si="343"/>
        <v/>
      </c>
      <c r="AC723" s="65" t="str">
        <f t="shared" si="344"/>
        <v/>
      </c>
      <c r="AD723" s="84" t="str">
        <f t="shared" si="345"/>
        <v/>
      </c>
      <c r="AE723" s="85" t="str">
        <f t="shared" si="346"/>
        <v/>
      </c>
      <c r="AF723" s="85" t="str">
        <f t="shared" si="347"/>
        <v/>
      </c>
      <c r="AG723" s="86" t="str">
        <f t="shared" si="348"/>
        <v/>
      </c>
      <c r="AH723" s="87" t="str">
        <f t="shared" si="349"/>
        <v/>
      </c>
      <c r="AI723" s="84" t="str">
        <f t="shared" si="350"/>
        <v/>
      </c>
      <c r="AJ723" s="84" t="str">
        <f t="shared" si="351"/>
        <v/>
      </c>
      <c r="AK723" s="88" t="str">
        <f t="shared" si="352"/>
        <v/>
      </c>
      <c r="AL723" s="65" t="str">
        <f t="shared" si="353"/>
        <v/>
      </c>
      <c r="AM723" s="84" t="str">
        <f t="shared" si="354"/>
        <v/>
      </c>
      <c r="AN723" s="85" t="str">
        <f t="shared" si="355"/>
        <v/>
      </c>
      <c r="AO723" s="85" t="str">
        <f t="shared" si="356"/>
        <v/>
      </c>
      <c r="AP723" s="86" t="str">
        <f t="shared" si="357"/>
        <v/>
      </c>
    </row>
    <row r="724" spans="1:42" s="76" customFormat="1" x14ac:dyDescent="0.25">
      <c r="A724" s="78">
        <f t="shared" si="332"/>
        <v>718</v>
      </c>
      <c r="B724" s="79"/>
      <c r="C724" s="79"/>
      <c r="D724" s="61"/>
      <c r="E724" s="180" t="str">
        <f>_xlfn.IFNA(HLOOKUP(TEXT(C724,"#"),Table_Conduit[#All],2,FALSE),"")</f>
        <v/>
      </c>
      <c r="F724" s="63" t="str">
        <f t="shared" si="333"/>
        <v/>
      </c>
      <c r="G724" s="61"/>
      <c r="H724" s="180" t="str">
        <f>_xlfn.IFNA(IF(HLOOKUP(TEXT(C724,"#"),Table_BoxMaterial[#All],2,FALSE)=0,"",HLOOKUP(TEXT(C724,"#"),Table_BoxMaterial[#All],2,FALSE)),"")</f>
        <v/>
      </c>
      <c r="I724" s="183" t="str">
        <f>_xlfn.IFNA(HLOOKUP(TEXT(C724,"#"),Table_MountingKits[#All],2,FALSE),"")</f>
        <v/>
      </c>
      <c r="J724" s="183" t="str">
        <f>_xlfn.IFNA(HLOOKUP(H724,Table_BoxColors[#All],2,FALSE),"")</f>
        <v/>
      </c>
      <c r="K724" s="61" t="str">
        <f t="shared" si="334"/>
        <v/>
      </c>
      <c r="L724" s="64" t="str">
        <f t="shared" si="335"/>
        <v/>
      </c>
      <c r="M724" s="185" t="str">
        <f>_xlfn.IFNA("E-"&amp;VLOOKUP(C724,Table_PN_DeviceType[],2,TRUE),"")&amp;IF(D724&lt;&gt;"",IF(D724&gt;99,D724,IF(D724&gt;9,"0"&amp;D724,"00"&amp;D724))&amp;VLOOKUP(E724,Table_PN_ConduitSize[],2,FALSE)&amp;VLOOKUP(F724,Table_PN_ConduitColor[],2,FALSE)&amp;IF(G724&lt;10,"0"&amp;G724,G724)&amp;VLOOKUP(H724,Table_PN_BoxMaterial[],2,FALSE)&amp;IF(I724&lt;&gt;"",VLOOKUP(I724,Table_PN_MountingKit[],2,FALSE)&amp;IF(OR(J724="Yes"),VLOOKUP(F724,Table_PN_BoxColor[],2,FALSE),"")&amp;VLOOKUP(K724,Table_PN_CircuitBreaker[],2,FALSE),""),"")</f>
        <v/>
      </c>
      <c r="N724" s="65"/>
      <c r="O724" s="65"/>
      <c r="P724" s="65"/>
      <c r="Q724" s="65"/>
      <c r="R724" s="65"/>
      <c r="S724" s="170" t="str">
        <f>IFERROR(VLOOKUP(C724,Table_DevicePN[],2,FALSE),"")</f>
        <v/>
      </c>
      <c r="T724" s="66" t="str">
        <f t="shared" si="336"/>
        <v/>
      </c>
      <c r="U724" s="80"/>
      <c r="V724" s="81" t="str">
        <f t="shared" si="337"/>
        <v/>
      </c>
      <c r="W724" s="65" t="str">
        <f t="shared" si="338"/>
        <v/>
      </c>
      <c r="X724" s="65" t="str">
        <f t="shared" si="339"/>
        <v/>
      </c>
      <c r="Y724" s="82" t="str">
        <f t="shared" si="340"/>
        <v/>
      </c>
      <c r="Z724" s="83" t="str">
        <f t="shared" si="341"/>
        <v/>
      </c>
      <c r="AA724" s="65" t="str">
        <f t="shared" si="342"/>
        <v/>
      </c>
      <c r="AB724" s="65" t="str">
        <f t="shared" si="343"/>
        <v/>
      </c>
      <c r="AC724" s="65" t="str">
        <f t="shared" si="344"/>
        <v/>
      </c>
      <c r="AD724" s="84" t="str">
        <f t="shared" si="345"/>
        <v/>
      </c>
      <c r="AE724" s="85" t="str">
        <f t="shared" si="346"/>
        <v/>
      </c>
      <c r="AF724" s="85" t="str">
        <f t="shared" si="347"/>
        <v/>
      </c>
      <c r="AG724" s="86" t="str">
        <f t="shared" si="348"/>
        <v/>
      </c>
      <c r="AH724" s="87" t="str">
        <f t="shared" si="349"/>
        <v/>
      </c>
      <c r="AI724" s="84" t="str">
        <f t="shared" si="350"/>
        <v/>
      </c>
      <c r="AJ724" s="84" t="str">
        <f t="shared" si="351"/>
        <v/>
      </c>
      <c r="AK724" s="88" t="str">
        <f t="shared" si="352"/>
        <v/>
      </c>
      <c r="AL724" s="65" t="str">
        <f t="shared" si="353"/>
        <v/>
      </c>
      <c r="AM724" s="84" t="str">
        <f t="shared" si="354"/>
        <v/>
      </c>
      <c r="AN724" s="85" t="str">
        <f t="shared" si="355"/>
        <v/>
      </c>
      <c r="AO724" s="85" t="str">
        <f t="shared" si="356"/>
        <v/>
      </c>
      <c r="AP724" s="86" t="str">
        <f t="shared" si="357"/>
        <v/>
      </c>
    </row>
    <row r="725" spans="1:42" s="76" customFormat="1" x14ac:dyDescent="0.25">
      <c r="A725" s="78">
        <f t="shared" si="332"/>
        <v>719</v>
      </c>
      <c r="B725" s="79"/>
      <c r="C725" s="79"/>
      <c r="D725" s="61"/>
      <c r="E725" s="180" t="str">
        <f>_xlfn.IFNA(HLOOKUP(TEXT(C725,"#"),Table_Conduit[#All],2,FALSE),"")</f>
        <v/>
      </c>
      <c r="F725" s="63" t="str">
        <f t="shared" si="333"/>
        <v/>
      </c>
      <c r="G725" s="61"/>
      <c r="H725" s="180" t="str">
        <f>_xlfn.IFNA(IF(HLOOKUP(TEXT(C725,"#"),Table_BoxMaterial[#All],2,FALSE)=0,"",HLOOKUP(TEXT(C725,"#"),Table_BoxMaterial[#All],2,FALSE)),"")</f>
        <v/>
      </c>
      <c r="I725" s="183" t="str">
        <f>_xlfn.IFNA(HLOOKUP(TEXT(C725,"#"),Table_MountingKits[#All],2,FALSE),"")</f>
        <v/>
      </c>
      <c r="J725" s="183" t="str">
        <f>_xlfn.IFNA(HLOOKUP(H725,Table_BoxColors[#All],2,FALSE),"")</f>
        <v/>
      </c>
      <c r="K725" s="61" t="str">
        <f t="shared" si="334"/>
        <v/>
      </c>
      <c r="L725" s="64" t="str">
        <f t="shared" si="335"/>
        <v/>
      </c>
      <c r="M725" s="185" t="str">
        <f>_xlfn.IFNA("E-"&amp;VLOOKUP(C725,Table_PN_DeviceType[],2,TRUE),"")&amp;IF(D725&lt;&gt;"",IF(D725&gt;99,D725,IF(D725&gt;9,"0"&amp;D725,"00"&amp;D725))&amp;VLOOKUP(E725,Table_PN_ConduitSize[],2,FALSE)&amp;VLOOKUP(F725,Table_PN_ConduitColor[],2,FALSE)&amp;IF(G725&lt;10,"0"&amp;G725,G725)&amp;VLOOKUP(H725,Table_PN_BoxMaterial[],2,FALSE)&amp;IF(I725&lt;&gt;"",VLOOKUP(I725,Table_PN_MountingKit[],2,FALSE)&amp;IF(OR(J725="Yes"),VLOOKUP(F725,Table_PN_BoxColor[],2,FALSE),"")&amp;VLOOKUP(K725,Table_PN_CircuitBreaker[],2,FALSE),""),"")</f>
        <v/>
      </c>
      <c r="N725" s="65"/>
      <c r="O725" s="65"/>
      <c r="P725" s="65"/>
      <c r="Q725" s="65"/>
      <c r="R725" s="65"/>
      <c r="S725" s="170" t="str">
        <f>IFERROR(VLOOKUP(C725,Table_DevicePN[],2,FALSE),"")</f>
        <v/>
      </c>
      <c r="T725" s="66" t="str">
        <f t="shared" si="336"/>
        <v/>
      </c>
      <c r="U725" s="80"/>
      <c r="V725" s="81" t="str">
        <f t="shared" si="337"/>
        <v/>
      </c>
      <c r="W725" s="65" t="str">
        <f t="shared" si="338"/>
        <v/>
      </c>
      <c r="X725" s="65" t="str">
        <f t="shared" si="339"/>
        <v/>
      </c>
      <c r="Y725" s="82" t="str">
        <f t="shared" si="340"/>
        <v/>
      </c>
      <c r="Z725" s="83" t="str">
        <f t="shared" si="341"/>
        <v/>
      </c>
      <c r="AA725" s="65" t="str">
        <f t="shared" si="342"/>
        <v/>
      </c>
      <c r="AB725" s="65" t="str">
        <f t="shared" si="343"/>
        <v/>
      </c>
      <c r="AC725" s="65" t="str">
        <f t="shared" si="344"/>
        <v/>
      </c>
      <c r="AD725" s="84" t="str">
        <f t="shared" si="345"/>
        <v/>
      </c>
      <c r="AE725" s="85" t="str">
        <f t="shared" si="346"/>
        <v/>
      </c>
      <c r="AF725" s="85" t="str">
        <f t="shared" si="347"/>
        <v/>
      </c>
      <c r="AG725" s="86" t="str">
        <f t="shared" si="348"/>
        <v/>
      </c>
      <c r="AH725" s="87" t="str">
        <f t="shared" si="349"/>
        <v/>
      </c>
      <c r="AI725" s="84" t="str">
        <f t="shared" si="350"/>
        <v/>
      </c>
      <c r="AJ725" s="84" t="str">
        <f t="shared" si="351"/>
        <v/>
      </c>
      <c r="AK725" s="88" t="str">
        <f t="shared" si="352"/>
        <v/>
      </c>
      <c r="AL725" s="65" t="str">
        <f t="shared" si="353"/>
        <v/>
      </c>
      <c r="AM725" s="84" t="str">
        <f t="shared" si="354"/>
        <v/>
      </c>
      <c r="AN725" s="85" t="str">
        <f t="shared" si="355"/>
        <v/>
      </c>
      <c r="AO725" s="85" t="str">
        <f t="shared" si="356"/>
        <v/>
      </c>
      <c r="AP725" s="86" t="str">
        <f t="shared" si="357"/>
        <v/>
      </c>
    </row>
    <row r="726" spans="1:42" s="76" customFormat="1" x14ac:dyDescent="0.25">
      <c r="A726" s="78">
        <f t="shared" si="332"/>
        <v>720</v>
      </c>
      <c r="B726" s="79"/>
      <c r="C726" s="79"/>
      <c r="D726" s="61"/>
      <c r="E726" s="180" t="str">
        <f>_xlfn.IFNA(HLOOKUP(TEXT(C726,"#"),Table_Conduit[#All],2,FALSE),"")</f>
        <v/>
      </c>
      <c r="F726" s="63" t="str">
        <f t="shared" si="333"/>
        <v/>
      </c>
      <c r="G726" s="61"/>
      <c r="H726" s="180" t="str">
        <f>_xlfn.IFNA(IF(HLOOKUP(TEXT(C726,"#"),Table_BoxMaterial[#All],2,FALSE)=0,"",HLOOKUP(TEXT(C726,"#"),Table_BoxMaterial[#All],2,FALSE)),"")</f>
        <v/>
      </c>
      <c r="I726" s="183" t="str">
        <f>_xlfn.IFNA(HLOOKUP(TEXT(C726,"#"),Table_MountingKits[#All],2,FALSE),"")</f>
        <v/>
      </c>
      <c r="J726" s="183" t="str">
        <f>_xlfn.IFNA(HLOOKUP(H726,Table_BoxColors[#All],2,FALSE),"")</f>
        <v/>
      </c>
      <c r="K726" s="61" t="str">
        <f t="shared" si="334"/>
        <v/>
      </c>
      <c r="L726" s="64" t="str">
        <f t="shared" si="335"/>
        <v/>
      </c>
      <c r="M726" s="185" t="str">
        <f>_xlfn.IFNA("E-"&amp;VLOOKUP(C726,Table_PN_DeviceType[],2,TRUE),"")&amp;IF(D726&lt;&gt;"",IF(D726&gt;99,D726,IF(D726&gt;9,"0"&amp;D726,"00"&amp;D726))&amp;VLOOKUP(E726,Table_PN_ConduitSize[],2,FALSE)&amp;VLOOKUP(F726,Table_PN_ConduitColor[],2,FALSE)&amp;IF(G726&lt;10,"0"&amp;G726,G726)&amp;VLOOKUP(H726,Table_PN_BoxMaterial[],2,FALSE)&amp;IF(I726&lt;&gt;"",VLOOKUP(I726,Table_PN_MountingKit[],2,FALSE)&amp;IF(OR(J726="Yes"),VLOOKUP(F726,Table_PN_BoxColor[],2,FALSE),"")&amp;VLOOKUP(K726,Table_PN_CircuitBreaker[],2,FALSE),""),"")</f>
        <v/>
      </c>
      <c r="N726" s="65"/>
      <c r="O726" s="65"/>
      <c r="P726" s="65"/>
      <c r="Q726" s="65"/>
      <c r="R726" s="65"/>
      <c r="S726" s="170" t="str">
        <f>IFERROR(VLOOKUP(C726,Table_DevicePN[],2,FALSE),"")</f>
        <v/>
      </c>
      <c r="T726" s="66" t="str">
        <f t="shared" si="336"/>
        <v/>
      </c>
      <c r="U726" s="80"/>
      <c r="V726" s="81" t="str">
        <f t="shared" si="337"/>
        <v/>
      </c>
      <c r="W726" s="65" t="str">
        <f t="shared" si="338"/>
        <v/>
      </c>
      <c r="X726" s="65" t="str">
        <f t="shared" si="339"/>
        <v/>
      </c>
      <c r="Y726" s="82" t="str">
        <f t="shared" si="340"/>
        <v/>
      </c>
      <c r="Z726" s="83" t="str">
        <f t="shared" si="341"/>
        <v/>
      </c>
      <c r="AA726" s="65" t="str">
        <f t="shared" si="342"/>
        <v/>
      </c>
      <c r="AB726" s="65" t="str">
        <f t="shared" si="343"/>
        <v/>
      </c>
      <c r="AC726" s="65" t="str">
        <f t="shared" si="344"/>
        <v/>
      </c>
      <c r="AD726" s="84" t="str">
        <f t="shared" si="345"/>
        <v/>
      </c>
      <c r="AE726" s="85" t="str">
        <f t="shared" si="346"/>
        <v/>
      </c>
      <c r="AF726" s="85" t="str">
        <f t="shared" si="347"/>
        <v/>
      </c>
      <c r="AG726" s="86" t="str">
        <f t="shared" si="348"/>
        <v/>
      </c>
      <c r="AH726" s="87" t="str">
        <f t="shared" si="349"/>
        <v/>
      </c>
      <c r="AI726" s="84" t="str">
        <f t="shared" si="350"/>
        <v/>
      </c>
      <c r="AJ726" s="84" t="str">
        <f t="shared" si="351"/>
        <v/>
      </c>
      <c r="AK726" s="88" t="str">
        <f t="shared" si="352"/>
        <v/>
      </c>
      <c r="AL726" s="65" t="str">
        <f t="shared" si="353"/>
        <v/>
      </c>
      <c r="AM726" s="84" t="str">
        <f t="shared" si="354"/>
        <v/>
      </c>
      <c r="AN726" s="85" t="str">
        <f t="shared" si="355"/>
        <v/>
      </c>
      <c r="AO726" s="85" t="str">
        <f t="shared" si="356"/>
        <v/>
      </c>
      <c r="AP726" s="86" t="str">
        <f t="shared" si="357"/>
        <v/>
      </c>
    </row>
    <row r="727" spans="1:42" s="76" customFormat="1" x14ac:dyDescent="0.25">
      <c r="A727" s="78">
        <f t="shared" si="332"/>
        <v>721</v>
      </c>
      <c r="B727" s="79"/>
      <c r="C727" s="79"/>
      <c r="D727" s="61"/>
      <c r="E727" s="180" t="str">
        <f>_xlfn.IFNA(HLOOKUP(TEXT(C727,"#"),Table_Conduit[#All],2,FALSE),"")</f>
        <v/>
      </c>
      <c r="F727" s="63" t="str">
        <f t="shared" si="333"/>
        <v/>
      </c>
      <c r="G727" s="61"/>
      <c r="H727" s="180" t="str">
        <f>_xlfn.IFNA(IF(HLOOKUP(TEXT(C727,"#"),Table_BoxMaterial[#All],2,FALSE)=0,"",HLOOKUP(TEXT(C727,"#"),Table_BoxMaterial[#All],2,FALSE)),"")</f>
        <v/>
      </c>
      <c r="I727" s="183" t="str">
        <f>_xlfn.IFNA(HLOOKUP(TEXT(C727,"#"),Table_MountingKits[#All],2,FALSE),"")</f>
        <v/>
      </c>
      <c r="J727" s="183" t="str">
        <f>_xlfn.IFNA(HLOOKUP(H727,Table_BoxColors[#All],2,FALSE),"")</f>
        <v/>
      </c>
      <c r="K727" s="61" t="str">
        <f t="shared" si="334"/>
        <v/>
      </c>
      <c r="L727" s="64" t="str">
        <f t="shared" si="335"/>
        <v/>
      </c>
      <c r="M727" s="185" t="str">
        <f>_xlfn.IFNA("E-"&amp;VLOOKUP(C727,Table_PN_DeviceType[],2,TRUE),"")&amp;IF(D727&lt;&gt;"",IF(D727&gt;99,D727,IF(D727&gt;9,"0"&amp;D727,"00"&amp;D727))&amp;VLOOKUP(E727,Table_PN_ConduitSize[],2,FALSE)&amp;VLOOKUP(F727,Table_PN_ConduitColor[],2,FALSE)&amp;IF(G727&lt;10,"0"&amp;G727,G727)&amp;VLOOKUP(H727,Table_PN_BoxMaterial[],2,FALSE)&amp;IF(I727&lt;&gt;"",VLOOKUP(I727,Table_PN_MountingKit[],2,FALSE)&amp;IF(OR(J727="Yes"),VLOOKUP(F727,Table_PN_BoxColor[],2,FALSE),"")&amp;VLOOKUP(K727,Table_PN_CircuitBreaker[],2,FALSE),""),"")</f>
        <v/>
      </c>
      <c r="N727" s="65"/>
      <c r="O727" s="65"/>
      <c r="P727" s="65"/>
      <c r="Q727" s="65"/>
      <c r="R727" s="65"/>
      <c r="S727" s="170" t="str">
        <f>IFERROR(VLOOKUP(C727,Table_DevicePN[],2,FALSE),"")</f>
        <v/>
      </c>
      <c r="T727" s="66" t="str">
        <f t="shared" si="336"/>
        <v/>
      </c>
      <c r="U727" s="80"/>
      <c r="V727" s="81" t="str">
        <f t="shared" si="337"/>
        <v/>
      </c>
      <c r="W727" s="65" t="str">
        <f t="shared" si="338"/>
        <v/>
      </c>
      <c r="X727" s="65" t="str">
        <f t="shared" si="339"/>
        <v/>
      </c>
      <c r="Y727" s="82" t="str">
        <f t="shared" si="340"/>
        <v/>
      </c>
      <c r="Z727" s="83" t="str">
        <f t="shared" si="341"/>
        <v/>
      </c>
      <c r="AA727" s="65" t="str">
        <f t="shared" si="342"/>
        <v/>
      </c>
      <c r="AB727" s="65" t="str">
        <f t="shared" si="343"/>
        <v/>
      </c>
      <c r="AC727" s="65" t="str">
        <f t="shared" si="344"/>
        <v/>
      </c>
      <c r="AD727" s="84" t="str">
        <f t="shared" si="345"/>
        <v/>
      </c>
      <c r="AE727" s="85" t="str">
        <f t="shared" si="346"/>
        <v/>
      </c>
      <c r="AF727" s="85" t="str">
        <f t="shared" si="347"/>
        <v/>
      </c>
      <c r="AG727" s="86" t="str">
        <f t="shared" si="348"/>
        <v/>
      </c>
      <c r="AH727" s="87" t="str">
        <f t="shared" si="349"/>
        <v/>
      </c>
      <c r="AI727" s="84" t="str">
        <f t="shared" si="350"/>
        <v/>
      </c>
      <c r="AJ727" s="84" t="str">
        <f t="shared" si="351"/>
        <v/>
      </c>
      <c r="AK727" s="88" t="str">
        <f t="shared" si="352"/>
        <v/>
      </c>
      <c r="AL727" s="65" t="str">
        <f t="shared" si="353"/>
        <v/>
      </c>
      <c r="AM727" s="84" t="str">
        <f t="shared" si="354"/>
        <v/>
      </c>
      <c r="AN727" s="85" t="str">
        <f t="shared" si="355"/>
        <v/>
      </c>
      <c r="AO727" s="85" t="str">
        <f t="shared" si="356"/>
        <v/>
      </c>
      <c r="AP727" s="86" t="str">
        <f t="shared" si="357"/>
        <v/>
      </c>
    </row>
    <row r="728" spans="1:42" s="76" customFormat="1" x14ac:dyDescent="0.25">
      <c r="A728" s="78">
        <f t="shared" si="332"/>
        <v>722</v>
      </c>
      <c r="B728" s="79"/>
      <c r="C728" s="79"/>
      <c r="D728" s="61"/>
      <c r="E728" s="180" t="str">
        <f>_xlfn.IFNA(HLOOKUP(TEXT(C728,"#"),Table_Conduit[#All],2,FALSE),"")</f>
        <v/>
      </c>
      <c r="F728" s="63" t="str">
        <f t="shared" si="333"/>
        <v/>
      </c>
      <c r="G728" s="61"/>
      <c r="H728" s="180" t="str">
        <f>_xlfn.IFNA(IF(HLOOKUP(TEXT(C728,"#"),Table_BoxMaterial[#All],2,FALSE)=0,"",HLOOKUP(TEXT(C728,"#"),Table_BoxMaterial[#All],2,FALSE)),"")</f>
        <v/>
      </c>
      <c r="I728" s="183" t="str">
        <f>_xlfn.IFNA(HLOOKUP(TEXT(C728,"#"),Table_MountingKits[#All],2,FALSE),"")</f>
        <v/>
      </c>
      <c r="J728" s="183" t="str">
        <f>_xlfn.IFNA(HLOOKUP(H728,Table_BoxColors[#All],2,FALSE),"")</f>
        <v/>
      </c>
      <c r="K728" s="61" t="str">
        <f t="shared" si="334"/>
        <v/>
      </c>
      <c r="L728" s="64" t="str">
        <f t="shared" si="335"/>
        <v/>
      </c>
      <c r="M728" s="185" t="str">
        <f>_xlfn.IFNA("E-"&amp;VLOOKUP(C728,Table_PN_DeviceType[],2,TRUE),"")&amp;IF(D728&lt;&gt;"",IF(D728&gt;99,D728,IF(D728&gt;9,"0"&amp;D728,"00"&amp;D728))&amp;VLOOKUP(E728,Table_PN_ConduitSize[],2,FALSE)&amp;VLOOKUP(F728,Table_PN_ConduitColor[],2,FALSE)&amp;IF(G728&lt;10,"0"&amp;G728,G728)&amp;VLOOKUP(H728,Table_PN_BoxMaterial[],2,FALSE)&amp;IF(I728&lt;&gt;"",VLOOKUP(I728,Table_PN_MountingKit[],2,FALSE)&amp;IF(OR(J728="Yes"),VLOOKUP(F728,Table_PN_BoxColor[],2,FALSE),"")&amp;VLOOKUP(K728,Table_PN_CircuitBreaker[],2,FALSE),""),"")</f>
        <v/>
      </c>
      <c r="N728" s="65"/>
      <c r="O728" s="65"/>
      <c r="P728" s="65"/>
      <c r="Q728" s="65"/>
      <c r="R728" s="65"/>
      <c r="S728" s="170" t="str">
        <f>IFERROR(VLOOKUP(C728,Table_DevicePN[],2,FALSE),"")</f>
        <v/>
      </c>
      <c r="T728" s="66" t="str">
        <f t="shared" si="336"/>
        <v/>
      </c>
      <c r="U728" s="80"/>
      <c r="V728" s="81" t="str">
        <f t="shared" si="337"/>
        <v/>
      </c>
      <c r="W728" s="65" t="str">
        <f t="shared" si="338"/>
        <v/>
      </c>
      <c r="X728" s="65" t="str">
        <f t="shared" si="339"/>
        <v/>
      </c>
      <c r="Y728" s="82" t="str">
        <f t="shared" si="340"/>
        <v/>
      </c>
      <c r="Z728" s="83" t="str">
        <f t="shared" si="341"/>
        <v/>
      </c>
      <c r="AA728" s="65" t="str">
        <f t="shared" si="342"/>
        <v/>
      </c>
      <c r="AB728" s="65" t="str">
        <f t="shared" si="343"/>
        <v/>
      </c>
      <c r="AC728" s="65" t="str">
        <f t="shared" si="344"/>
        <v/>
      </c>
      <c r="AD728" s="84" t="str">
        <f t="shared" si="345"/>
        <v/>
      </c>
      <c r="AE728" s="85" t="str">
        <f t="shared" si="346"/>
        <v/>
      </c>
      <c r="AF728" s="85" t="str">
        <f t="shared" si="347"/>
        <v/>
      </c>
      <c r="AG728" s="86" t="str">
        <f t="shared" si="348"/>
        <v/>
      </c>
      <c r="AH728" s="87" t="str">
        <f t="shared" si="349"/>
        <v/>
      </c>
      <c r="AI728" s="84" t="str">
        <f t="shared" si="350"/>
        <v/>
      </c>
      <c r="AJ728" s="84" t="str">
        <f t="shared" si="351"/>
        <v/>
      </c>
      <c r="AK728" s="88" t="str">
        <f t="shared" si="352"/>
        <v/>
      </c>
      <c r="AL728" s="65" t="str">
        <f t="shared" si="353"/>
        <v/>
      </c>
      <c r="AM728" s="84" t="str">
        <f t="shared" si="354"/>
        <v/>
      </c>
      <c r="AN728" s="85" t="str">
        <f t="shared" si="355"/>
        <v/>
      </c>
      <c r="AO728" s="85" t="str">
        <f t="shared" si="356"/>
        <v/>
      </c>
      <c r="AP728" s="86" t="str">
        <f t="shared" si="357"/>
        <v/>
      </c>
    </row>
    <row r="729" spans="1:42" s="76" customFormat="1" x14ac:dyDescent="0.25">
      <c r="A729" s="78">
        <f t="shared" si="332"/>
        <v>723</v>
      </c>
      <c r="B729" s="79"/>
      <c r="C729" s="79"/>
      <c r="D729" s="61"/>
      <c r="E729" s="180" t="str">
        <f>_xlfn.IFNA(HLOOKUP(TEXT(C729,"#"),Table_Conduit[#All],2,FALSE),"")</f>
        <v/>
      </c>
      <c r="F729" s="63" t="str">
        <f t="shared" si="333"/>
        <v/>
      </c>
      <c r="G729" s="61"/>
      <c r="H729" s="180" t="str">
        <f>_xlfn.IFNA(IF(HLOOKUP(TEXT(C729,"#"),Table_BoxMaterial[#All],2,FALSE)=0,"",HLOOKUP(TEXT(C729,"#"),Table_BoxMaterial[#All],2,FALSE)),"")</f>
        <v/>
      </c>
      <c r="I729" s="183" t="str">
        <f>_xlfn.IFNA(HLOOKUP(TEXT(C729,"#"),Table_MountingKits[#All],2,FALSE),"")</f>
        <v/>
      </c>
      <c r="J729" s="183" t="str">
        <f>_xlfn.IFNA(HLOOKUP(H729,Table_BoxColors[#All],2,FALSE),"")</f>
        <v/>
      </c>
      <c r="K729" s="61" t="str">
        <f t="shared" si="334"/>
        <v/>
      </c>
      <c r="L729" s="64" t="str">
        <f t="shared" si="335"/>
        <v/>
      </c>
      <c r="M729" s="185" t="str">
        <f>_xlfn.IFNA("E-"&amp;VLOOKUP(C729,Table_PN_DeviceType[],2,TRUE),"")&amp;IF(D729&lt;&gt;"",IF(D729&gt;99,D729,IF(D729&gt;9,"0"&amp;D729,"00"&amp;D729))&amp;VLOOKUP(E729,Table_PN_ConduitSize[],2,FALSE)&amp;VLOOKUP(F729,Table_PN_ConduitColor[],2,FALSE)&amp;IF(G729&lt;10,"0"&amp;G729,G729)&amp;VLOOKUP(H729,Table_PN_BoxMaterial[],2,FALSE)&amp;IF(I729&lt;&gt;"",VLOOKUP(I729,Table_PN_MountingKit[],2,FALSE)&amp;IF(OR(J729="Yes"),VLOOKUP(F729,Table_PN_BoxColor[],2,FALSE),"")&amp;VLOOKUP(K729,Table_PN_CircuitBreaker[],2,FALSE),""),"")</f>
        <v/>
      </c>
      <c r="N729" s="65"/>
      <c r="O729" s="65"/>
      <c r="P729" s="65"/>
      <c r="Q729" s="65"/>
      <c r="R729" s="65"/>
      <c r="S729" s="170" t="str">
        <f>IFERROR(VLOOKUP(C729,Table_DevicePN[],2,FALSE),"")</f>
        <v/>
      </c>
      <c r="T729" s="66" t="str">
        <f t="shared" si="336"/>
        <v/>
      </c>
      <c r="U729" s="80"/>
      <c r="V729" s="81" t="str">
        <f t="shared" si="337"/>
        <v/>
      </c>
      <c r="W729" s="65" t="str">
        <f t="shared" si="338"/>
        <v/>
      </c>
      <c r="X729" s="65" t="str">
        <f t="shared" si="339"/>
        <v/>
      </c>
      <c r="Y729" s="82" t="str">
        <f t="shared" si="340"/>
        <v/>
      </c>
      <c r="Z729" s="83" t="str">
        <f t="shared" si="341"/>
        <v/>
      </c>
      <c r="AA729" s="65" t="str">
        <f t="shared" si="342"/>
        <v/>
      </c>
      <c r="AB729" s="65" t="str">
        <f t="shared" si="343"/>
        <v/>
      </c>
      <c r="AC729" s="65" t="str">
        <f t="shared" si="344"/>
        <v/>
      </c>
      <c r="AD729" s="84" t="str">
        <f t="shared" si="345"/>
        <v/>
      </c>
      <c r="AE729" s="85" t="str">
        <f t="shared" si="346"/>
        <v/>
      </c>
      <c r="AF729" s="85" t="str">
        <f t="shared" si="347"/>
        <v/>
      </c>
      <c r="AG729" s="86" t="str">
        <f t="shared" si="348"/>
        <v/>
      </c>
      <c r="AH729" s="87" t="str">
        <f t="shared" si="349"/>
        <v/>
      </c>
      <c r="AI729" s="84" t="str">
        <f t="shared" si="350"/>
        <v/>
      </c>
      <c r="AJ729" s="84" t="str">
        <f t="shared" si="351"/>
        <v/>
      </c>
      <c r="AK729" s="88" t="str">
        <f t="shared" si="352"/>
        <v/>
      </c>
      <c r="AL729" s="65" t="str">
        <f t="shared" si="353"/>
        <v/>
      </c>
      <c r="AM729" s="84" t="str">
        <f t="shared" si="354"/>
        <v/>
      </c>
      <c r="AN729" s="85" t="str">
        <f t="shared" si="355"/>
        <v/>
      </c>
      <c r="AO729" s="85" t="str">
        <f t="shared" si="356"/>
        <v/>
      </c>
      <c r="AP729" s="86" t="str">
        <f t="shared" si="357"/>
        <v/>
      </c>
    </row>
    <row r="730" spans="1:42" s="76" customFormat="1" x14ac:dyDescent="0.25">
      <c r="A730" s="78">
        <f t="shared" si="332"/>
        <v>724</v>
      </c>
      <c r="B730" s="79"/>
      <c r="C730" s="79"/>
      <c r="D730" s="61"/>
      <c r="E730" s="180" t="str">
        <f>_xlfn.IFNA(HLOOKUP(TEXT(C730,"#"),Table_Conduit[#All],2,FALSE),"")</f>
        <v/>
      </c>
      <c r="F730" s="63" t="str">
        <f t="shared" si="333"/>
        <v/>
      </c>
      <c r="G730" s="61"/>
      <c r="H730" s="180" t="str">
        <f>_xlfn.IFNA(IF(HLOOKUP(TEXT(C730,"#"),Table_BoxMaterial[#All],2,FALSE)=0,"",HLOOKUP(TEXT(C730,"#"),Table_BoxMaterial[#All],2,FALSE)),"")</f>
        <v/>
      </c>
      <c r="I730" s="183" t="str">
        <f>_xlfn.IFNA(HLOOKUP(TEXT(C730,"#"),Table_MountingKits[#All],2,FALSE),"")</f>
        <v/>
      </c>
      <c r="J730" s="183" t="str">
        <f>_xlfn.IFNA(HLOOKUP(H730,Table_BoxColors[#All],2,FALSE),"")</f>
        <v/>
      </c>
      <c r="K730" s="61" t="str">
        <f t="shared" si="334"/>
        <v/>
      </c>
      <c r="L730" s="64" t="str">
        <f t="shared" si="335"/>
        <v/>
      </c>
      <c r="M730" s="185" t="str">
        <f>_xlfn.IFNA("E-"&amp;VLOOKUP(C730,Table_PN_DeviceType[],2,TRUE),"")&amp;IF(D730&lt;&gt;"",IF(D730&gt;99,D730,IF(D730&gt;9,"0"&amp;D730,"00"&amp;D730))&amp;VLOOKUP(E730,Table_PN_ConduitSize[],2,FALSE)&amp;VLOOKUP(F730,Table_PN_ConduitColor[],2,FALSE)&amp;IF(G730&lt;10,"0"&amp;G730,G730)&amp;VLOOKUP(H730,Table_PN_BoxMaterial[],2,FALSE)&amp;IF(I730&lt;&gt;"",VLOOKUP(I730,Table_PN_MountingKit[],2,FALSE)&amp;IF(OR(J730="Yes"),VLOOKUP(F730,Table_PN_BoxColor[],2,FALSE),"")&amp;VLOOKUP(K730,Table_PN_CircuitBreaker[],2,FALSE),""),"")</f>
        <v/>
      </c>
      <c r="N730" s="65"/>
      <c r="O730" s="65"/>
      <c r="P730" s="65"/>
      <c r="Q730" s="65"/>
      <c r="R730" s="65"/>
      <c r="S730" s="170" t="str">
        <f>IFERROR(VLOOKUP(C730,Table_DevicePN[],2,FALSE),"")</f>
        <v/>
      </c>
      <c r="T730" s="66" t="str">
        <f t="shared" si="336"/>
        <v/>
      </c>
      <c r="U730" s="80"/>
      <c r="V730" s="81" t="str">
        <f t="shared" si="337"/>
        <v/>
      </c>
      <c r="W730" s="65" t="str">
        <f t="shared" si="338"/>
        <v/>
      </c>
      <c r="X730" s="65" t="str">
        <f t="shared" si="339"/>
        <v/>
      </c>
      <c r="Y730" s="82" t="str">
        <f t="shared" si="340"/>
        <v/>
      </c>
      <c r="Z730" s="83" t="str">
        <f t="shared" si="341"/>
        <v/>
      </c>
      <c r="AA730" s="65" t="str">
        <f t="shared" si="342"/>
        <v/>
      </c>
      <c r="AB730" s="65" t="str">
        <f t="shared" si="343"/>
        <v/>
      </c>
      <c r="AC730" s="65" t="str">
        <f t="shared" si="344"/>
        <v/>
      </c>
      <c r="AD730" s="84" t="str">
        <f t="shared" si="345"/>
        <v/>
      </c>
      <c r="AE730" s="85" t="str">
        <f t="shared" si="346"/>
        <v/>
      </c>
      <c r="AF730" s="85" t="str">
        <f t="shared" si="347"/>
        <v/>
      </c>
      <c r="AG730" s="86" t="str">
        <f t="shared" si="348"/>
        <v/>
      </c>
      <c r="AH730" s="87" t="str">
        <f t="shared" si="349"/>
        <v/>
      </c>
      <c r="AI730" s="84" t="str">
        <f t="shared" si="350"/>
        <v/>
      </c>
      <c r="AJ730" s="84" t="str">
        <f t="shared" si="351"/>
        <v/>
      </c>
      <c r="AK730" s="88" t="str">
        <f t="shared" si="352"/>
        <v/>
      </c>
      <c r="AL730" s="65" t="str">
        <f t="shared" si="353"/>
        <v/>
      </c>
      <c r="AM730" s="84" t="str">
        <f t="shared" si="354"/>
        <v/>
      </c>
      <c r="AN730" s="85" t="str">
        <f t="shared" si="355"/>
        <v/>
      </c>
      <c r="AO730" s="85" t="str">
        <f t="shared" si="356"/>
        <v/>
      </c>
      <c r="AP730" s="86" t="str">
        <f t="shared" si="357"/>
        <v/>
      </c>
    </row>
    <row r="731" spans="1:42" s="76" customFormat="1" x14ac:dyDescent="0.25">
      <c r="A731" s="78">
        <f t="shared" si="332"/>
        <v>725</v>
      </c>
      <c r="B731" s="79"/>
      <c r="C731" s="79"/>
      <c r="D731" s="61"/>
      <c r="E731" s="180" t="str">
        <f>_xlfn.IFNA(HLOOKUP(TEXT(C731,"#"),Table_Conduit[#All],2,FALSE),"")</f>
        <v/>
      </c>
      <c r="F731" s="63" t="str">
        <f t="shared" si="333"/>
        <v/>
      </c>
      <c r="G731" s="61"/>
      <c r="H731" s="180" t="str">
        <f>_xlfn.IFNA(IF(HLOOKUP(TEXT(C731,"#"),Table_BoxMaterial[#All],2,FALSE)=0,"",HLOOKUP(TEXT(C731,"#"),Table_BoxMaterial[#All],2,FALSE)),"")</f>
        <v/>
      </c>
      <c r="I731" s="183" t="str">
        <f>_xlfn.IFNA(HLOOKUP(TEXT(C731,"#"),Table_MountingKits[#All],2,FALSE),"")</f>
        <v/>
      </c>
      <c r="J731" s="183" t="str">
        <f>_xlfn.IFNA(HLOOKUP(H731,Table_BoxColors[#All],2,FALSE),"")</f>
        <v/>
      </c>
      <c r="K731" s="61" t="str">
        <f t="shared" si="334"/>
        <v/>
      </c>
      <c r="L731" s="64" t="str">
        <f t="shared" si="335"/>
        <v/>
      </c>
      <c r="M731" s="185" t="str">
        <f>_xlfn.IFNA("E-"&amp;VLOOKUP(C731,Table_PN_DeviceType[],2,TRUE),"")&amp;IF(D731&lt;&gt;"",IF(D731&gt;99,D731,IF(D731&gt;9,"0"&amp;D731,"00"&amp;D731))&amp;VLOOKUP(E731,Table_PN_ConduitSize[],2,FALSE)&amp;VLOOKUP(F731,Table_PN_ConduitColor[],2,FALSE)&amp;IF(G731&lt;10,"0"&amp;G731,G731)&amp;VLOOKUP(H731,Table_PN_BoxMaterial[],2,FALSE)&amp;IF(I731&lt;&gt;"",VLOOKUP(I731,Table_PN_MountingKit[],2,FALSE)&amp;IF(OR(J731="Yes"),VLOOKUP(F731,Table_PN_BoxColor[],2,FALSE),"")&amp;VLOOKUP(K731,Table_PN_CircuitBreaker[],2,FALSE),""),"")</f>
        <v/>
      </c>
      <c r="N731" s="65"/>
      <c r="O731" s="65"/>
      <c r="P731" s="65"/>
      <c r="Q731" s="65"/>
      <c r="R731" s="65"/>
      <c r="S731" s="170" t="str">
        <f>IFERROR(VLOOKUP(C731,Table_DevicePN[],2,FALSE),"")</f>
        <v/>
      </c>
      <c r="T731" s="66" t="str">
        <f t="shared" si="336"/>
        <v/>
      </c>
      <c r="U731" s="80"/>
      <c r="V731" s="81" t="str">
        <f t="shared" si="337"/>
        <v/>
      </c>
      <c r="W731" s="65" t="str">
        <f t="shared" si="338"/>
        <v/>
      </c>
      <c r="X731" s="65" t="str">
        <f t="shared" si="339"/>
        <v/>
      </c>
      <c r="Y731" s="82" t="str">
        <f t="shared" si="340"/>
        <v/>
      </c>
      <c r="Z731" s="83" t="str">
        <f t="shared" si="341"/>
        <v/>
      </c>
      <c r="AA731" s="65" t="str">
        <f t="shared" si="342"/>
        <v/>
      </c>
      <c r="AB731" s="65" t="str">
        <f t="shared" si="343"/>
        <v/>
      </c>
      <c r="AC731" s="65" t="str">
        <f t="shared" si="344"/>
        <v/>
      </c>
      <c r="AD731" s="84" t="str">
        <f t="shared" si="345"/>
        <v/>
      </c>
      <c r="AE731" s="85" t="str">
        <f t="shared" si="346"/>
        <v/>
      </c>
      <c r="AF731" s="85" t="str">
        <f t="shared" si="347"/>
        <v/>
      </c>
      <c r="AG731" s="86" t="str">
        <f t="shared" si="348"/>
        <v/>
      </c>
      <c r="AH731" s="87" t="str">
        <f t="shared" si="349"/>
        <v/>
      </c>
      <c r="AI731" s="84" t="str">
        <f t="shared" si="350"/>
        <v/>
      </c>
      <c r="AJ731" s="84" t="str">
        <f t="shared" si="351"/>
        <v/>
      </c>
      <c r="AK731" s="88" t="str">
        <f t="shared" si="352"/>
        <v/>
      </c>
      <c r="AL731" s="65" t="str">
        <f t="shared" si="353"/>
        <v/>
      </c>
      <c r="AM731" s="84" t="str">
        <f t="shared" si="354"/>
        <v/>
      </c>
      <c r="AN731" s="85" t="str">
        <f t="shared" si="355"/>
        <v/>
      </c>
      <c r="AO731" s="85" t="str">
        <f t="shared" si="356"/>
        <v/>
      </c>
      <c r="AP731" s="86" t="str">
        <f t="shared" si="357"/>
        <v/>
      </c>
    </row>
    <row r="732" spans="1:42" s="76" customFormat="1" x14ac:dyDescent="0.25">
      <c r="A732" s="78">
        <f t="shared" si="332"/>
        <v>726</v>
      </c>
      <c r="B732" s="79"/>
      <c r="C732" s="79"/>
      <c r="D732" s="61"/>
      <c r="E732" s="180" t="str">
        <f>_xlfn.IFNA(HLOOKUP(TEXT(C732,"#"),Table_Conduit[#All],2,FALSE),"")</f>
        <v/>
      </c>
      <c r="F732" s="63" t="str">
        <f t="shared" si="333"/>
        <v/>
      </c>
      <c r="G732" s="61"/>
      <c r="H732" s="180" t="str">
        <f>_xlfn.IFNA(IF(HLOOKUP(TEXT(C732,"#"),Table_BoxMaterial[#All],2,FALSE)=0,"",HLOOKUP(TEXT(C732,"#"),Table_BoxMaterial[#All],2,FALSE)),"")</f>
        <v/>
      </c>
      <c r="I732" s="183" t="str">
        <f>_xlfn.IFNA(HLOOKUP(TEXT(C732,"#"),Table_MountingKits[#All],2,FALSE),"")</f>
        <v/>
      </c>
      <c r="J732" s="183" t="str">
        <f>_xlfn.IFNA(HLOOKUP(H732,Table_BoxColors[#All],2,FALSE),"")</f>
        <v/>
      </c>
      <c r="K732" s="61" t="str">
        <f t="shared" si="334"/>
        <v/>
      </c>
      <c r="L732" s="64" t="str">
        <f t="shared" si="335"/>
        <v/>
      </c>
      <c r="M732" s="185" t="str">
        <f>_xlfn.IFNA("E-"&amp;VLOOKUP(C732,Table_PN_DeviceType[],2,TRUE),"")&amp;IF(D732&lt;&gt;"",IF(D732&gt;99,D732,IF(D732&gt;9,"0"&amp;D732,"00"&amp;D732))&amp;VLOOKUP(E732,Table_PN_ConduitSize[],2,FALSE)&amp;VLOOKUP(F732,Table_PN_ConduitColor[],2,FALSE)&amp;IF(G732&lt;10,"0"&amp;G732,G732)&amp;VLOOKUP(H732,Table_PN_BoxMaterial[],2,FALSE)&amp;IF(I732&lt;&gt;"",VLOOKUP(I732,Table_PN_MountingKit[],2,FALSE)&amp;IF(OR(J732="Yes"),VLOOKUP(F732,Table_PN_BoxColor[],2,FALSE),"")&amp;VLOOKUP(K732,Table_PN_CircuitBreaker[],2,FALSE),""),"")</f>
        <v/>
      </c>
      <c r="N732" s="65"/>
      <c r="O732" s="65"/>
      <c r="P732" s="65"/>
      <c r="Q732" s="65"/>
      <c r="R732" s="65"/>
      <c r="S732" s="170" t="str">
        <f>IFERROR(VLOOKUP(C732,Table_DevicePN[],2,FALSE),"")</f>
        <v/>
      </c>
      <c r="T732" s="66" t="str">
        <f t="shared" si="336"/>
        <v/>
      </c>
      <c r="U732" s="80"/>
      <c r="V732" s="81" t="str">
        <f t="shared" si="337"/>
        <v/>
      </c>
      <c r="W732" s="65" t="str">
        <f t="shared" si="338"/>
        <v/>
      </c>
      <c r="X732" s="65" t="str">
        <f t="shared" si="339"/>
        <v/>
      </c>
      <c r="Y732" s="82" t="str">
        <f t="shared" si="340"/>
        <v/>
      </c>
      <c r="Z732" s="83" t="str">
        <f t="shared" si="341"/>
        <v/>
      </c>
      <c r="AA732" s="65" t="str">
        <f t="shared" si="342"/>
        <v/>
      </c>
      <c r="AB732" s="65" t="str">
        <f t="shared" si="343"/>
        <v/>
      </c>
      <c r="AC732" s="65" t="str">
        <f t="shared" si="344"/>
        <v/>
      </c>
      <c r="AD732" s="84" t="str">
        <f t="shared" si="345"/>
        <v/>
      </c>
      <c r="AE732" s="85" t="str">
        <f t="shared" si="346"/>
        <v/>
      </c>
      <c r="AF732" s="85" t="str">
        <f t="shared" si="347"/>
        <v/>
      </c>
      <c r="AG732" s="86" t="str">
        <f t="shared" si="348"/>
        <v/>
      </c>
      <c r="AH732" s="87" t="str">
        <f t="shared" si="349"/>
        <v/>
      </c>
      <c r="AI732" s="84" t="str">
        <f t="shared" si="350"/>
        <v/>
      </c>
      <c r="AJ732" s="84" t="str">
        <f t="shared" si="351"/>
        <v/>
      </c>
      <c r="AK732" s="88" t="str">
        <f t="shared" si="352"/>
        <v/>
      </c>
      <c r="AL732" s="65" t="str">
        <f t="shared" si="353"/>
        <v/>
      </c>
      <c r="AM732" s="84" t="str">
        <f t="shared" si="354"/>
        <v/>
      </c>
      <c r="AN732" s="85" t="str">
        <f t="shared" si="355"/>
        <v/>
      </c>
      <c r="AO732" s="85" t="str">
        <f t="shared" si="356"/>
        <v/>
      </c>
      <c r="AP732" s="86" t="str">
        <f t="shared" si="357"/>
        <v/>
      </c>
    </row>
    <row r="733" spans="1:42" s="76" customFormat="1" x14ac:dyDescent="0.25">
      <c r="A733" s="78">
        <f t="shared" si="332"/>
        <v>727</v>
      </c>
      <c r="B733" s="79"/>
      <c r="C733" s="79"/>
      <c r="D733" s="61"/>
      <c r="E733" s="180" t="str">
        <f>_xlfn.IFNA(HLOOKUP(TEXT(C733,"#"),Table_Conduit[#All],2,FALSE),"")</f>
        <v/>
      </c>
      <c r="F733" s="63" t="str">
        <f t="shared" si="333"/>
        <v/>
      </c>
      <c r="G733" s="61"/>
      <c r="H733" s="180" t="str">
        <f>_xlfn.IFNA(IF(HLOOKUP(TEXT(C733,"#"),Table_BoxMaterial[#All],2,FALSE)=0,"",HLOOKUP(TEXT(C733,"#"),Table_BoxMaterial[#All],2,FALSE)),"")</f>
        <v/>
      </c>
      <c r="I733" s="183" t="str">
        <f>_xlfn.IFNA(HLOOKUP(TEXT(C733,"#"),Table_MountingKits[#All],2,FALSE),"")</f>
        <v/>
      </c>
      <c r="J733" s="183" t="str">
        <f>_xlfn.IFNA(HLOOKUP(H733,Table_BoxColors[#All],2,FALSE),"")</f>
        <v/>
      </c>
      <c r="K733" s="61" t="str">
        <f t="shared" si="334"/>
        <v/>
      </c>
      <c r="L733" s="64" t="str">
        <f t="shared" si="335"/>
        <v/>
      </c>
      <c r="M733" s="185" t="str">
        <f>_xlfn.IFNA("E-"&amp;VLOOKUP(C733,Table_PN_DeviceType[],2,TRUE),"")&amp;IF(D733&lt;&gt;"",IF(D733&gt;99,D733,IF(D733&gt;9,"0"&amp;D733,"00"&amp;D733))&amp;VLOOKUP(E733,Table_PN_ConduitSize[],2,FALSE)&amp;VLOOKUP(F733,Table_PN_ConduitColor[],2,FALSE)&amp;IF(G733&lt;10,"0"&amp;G733,G733)&amp;VLOOKUP(H733,Table_PN_BoxMaterial[],2,FALSE)&amp;IF(I733&lt;&gt;"",VLOOKUP(I733,Table_PN_MountingKit[],2,FALSE)&amp;IF(OR(J733="Yes"),VLOOKUP(F733,Table_PN_BoxColor[],2,FALSE),"")&amp;VLOOKUP(K733,Table_PN_CircuitBreaker[],2,FALSE),""),"")</f>
        <v/>
      </c>
      <c r="N733" s="65"/>
      <c r="O733" s="65"/>
      <c r="P733" s="65"/>
      <c r="Q733" s="65"/>
      <c r="R733" s="65"/>
      <c r="S733" s="170" t="str">
        <f>IFERROR(VLOOKUP(C733,Table_DevicePN[],2,FALSE),"")</f>
        <v/>
      </c>
      <c r="T733" s="66" t="str">
        <f t="shared" si="336"/>
        <v/>
      </c>
      <c r="U733" s="80"/>
      <c r="V733" s="81" t="str">
        <f t="shared" si="337"/>
        <v/>
      </c>
      <c r="W733" s="65" t="str">
        <f t="shared" si="338"/>
        <v/>
      </c>
      <c r="X733" s="65" t="str">
        <f t="shared" si="339"/>
        <v/>
      </c>
      <c r="Y733" s="82" t="str">
        <f t="shared" si="340"/>
        <v/>
      </c>
      <c r="Z733" s="83" t="str">
        <f t="shared" si="341"/>
        <v/>
      </c>
      <c r="AA733" s="65" t="str">
        <f t="shared" si="342"/>
        <v/>
      </c>
      <c r="AB733" s="65" t="str">
        <f t="shared" si="343"/>
        <v/>
      </c>
      <c r="AC733" s="65" t="str">
        <f t="shared" si="344"/>
        <v/>
      </c>
      <c r="AD733" s="84" t="str">
        <f t="shared" si="345"/>
        <v/>
      </c>
      <c r="AE733" s="85" t="str">
        <f t="shared" si="346"/>
        <v/>
      </c>
      <c r="AF733" s="85" t="str">
        <f t="shared" si="347"/>
        <v/>
      </c>
      <c r="AG733" s="86" t="str">
        <f t="shared" si="348"/>
        <v/>
      </c>
      <c r="AH733" s="87" t="str">
        <f t="shared" si="349"/>
        <v/>
      </c>
      <c r="AI733" s="84" t="str">
        <f t="shared" si="350"/>
        <v/>
      </c>
      <c r="AJ733" s="84" t="str">
        <f t="shared" si="351"/>
        <v/>
      </c>
      <c r="AK733" s="88" t="str">
        <f t="shared" si="352"/>
        <v/>
      </c>
      <c r="AL733" s="65" t="str">
        <f t="shared" si="353"/>
        <v/>
      </c>
      <c r="AM733" s="84" t="str">
        <f t="shared" si="354"/>
        <v/>
      </c>
      <c r="AN733" s="85" t="str">
        <f t="shared" si="355"/>
        <v/>
      </c>
      <c r="AO733" s="85" t="str">
        <f t="shared" si="356"/>
        <v/>
      </c>
      <c r="AP733" s="86" t="str">
        <f t="shared" si="357"/>
        <v/>
      </c>
    </row>
    <row r="734" spans="1:42" s="76" customFormat="1" x14ac:dyDescent="0.25">
      <c r="A734" s="78">
        <f t="shared" si="332"/>
        <v>728</v>
      </c>
      <c r="B734" s="79"/>
      <c r="C734" s="79"/>
      <c r="D734" s="61"/>
      <c r="E734" s="180" t="str">
        <f>_xlfn.IFNA(HLOOKUP(TEXT(C734,"#"),Table_Conduit[#All],2,FALSE),"")</f>
        <v/>
      </c>
      <c r="F734" s="63" t="str">
        <f t="shared" si="333"/>
        <v/>
      </c>
      <c r="G734" s="61"/>
      <c r="H734" s="180" t="str">
        <f>_xlfn.IFNA(IF(HLOOKUP(TEXT(C734,"#"),Table_BoxMaterial[#All],2,FALSE)=0,"",HLOOKUP(TEXT(C734,"#"),Table_BoxMaterial[#All],2,FALSE)),"")</f>
        <v/>
      </c>
      <c r="I734" s="183" t="str">
        <f>_xlfn.IFNA(HLOOKUP(TEXT(C734,"#"),Table_MountingKits[#All],2,FALSE),"")</f>
        <v/>
      </c>
      <c r="J734" s="183" t="str">
        <f>_xlfn.IFNA(HLOOKUP(H734,Table_BoxColors[#All],2,FALSE),"")</f>
        <v/>
      </c>
      <c r="K734" s="61" t="str">
        <f t="shared" si="334"/>
        <v/>
      </c>
      <c r="L734" s="64" t="str">
        <f t="shared" si="335"/>
        <v/>
      </c>
      <c r="M734" s="185" t="str">
        <f>_xlfn.IFNA("E-"&amp;VLOOKUP(C734,Table_PN_DeviceType[],2,TRUE),"")&amp;IF(D734&lt;&gt;"",IF(D734&gt;99,D734,IF(D734&gt;9,"0"&amp;D734,"00"&amp;D734))&amp;VLOOKUP(E734,Table_PN_ConduitSize[],2,FALSE)&amp;VLOOKUP(F734,Table_PN_ConduitColor[],2,FALSE)&amp;IF(G734&lt;10,"0"&amp;G734,G734)&amp;VLOOKUP(H734,Table_PN_BoxMaterial[],2,FALSE)&amp;IF(I734&lt;&gt;"",VLOOKUP(I734,Table_PN_MountingKit[],2,FALSE)&amp;IF(OR(J734="Yes"),VLOOKUP(F734,Table_PN_BoxColor[],2,FALSE),"")&amp;VLOOKUP(K734,Table_PN_CircuitBreaker[],2,FALSE),""),"")</f>
        <v/>
      </c>
      <c r="N734" s="65"/>
      <c r="O734" s="65"/>
      <c r="P734" s="65"/>
      <c r="Q734" s="65"/>
      <c r="R734" s="65"/>
      <c r="S734" s="170" t="str">
        <f>IFERROR(VLOOKUP(C734,Table_DevicePN[],2,FALSE),"")</f>
        <v/>
      </c>
      <c r="T734" s="66" t="str">
        <f t="shared" si="336"/>
        <v/>
      </c>
      <c r="U734" s="80"/>
      <c r="V734" s="81" t="str">
        <f t="shared" si="337"/>
        <v/>
      </c>
      <c r="W734" s="65" t="str">
        <f t="shared" si="338"/>
        <v/>
      </c>
      <c r="X734" s="65" t="str">
        <f t="shared" si="339"/>
        <v/>
      </c>
      <c r="Y734" s="82" t="str">
        <f t="shared" si="340"/>
        <v/>
      </c>
      <c r="Z734" s="83" t="str">
        <f t="shared" si="341"/>
        <v/>
      </c>
      <c r="AA734" s="65" t="str">
        <f t="shared" si="342"/>
        <v/>
      </c>
      <c r="AB734" s="65" t="str">
        <f t="shared" si="343"/>
        <v/>
      </c>
      <c r="AC734" s="65" t="str">
        <f t="shared" si="344"/>
        <v/>
      </c>
      <c r="AD734" s="84" t="str">
        <f t="shared" si="345"/>
        <v/>
      </c>
      <c r="AE734" s="85" t="str">
        <f t="shared" si="346"/>
        <v/>
      </c>
      <c r="AF734" s="85" t="str">
        <f t="shared" si="347"/>
        <v/>
      </c>
      <c r="AG734" s="86" t="str">
        <f t="shared" si="348"/>
        <v/>
      </c>
      <c r="AH734" s="87" t="str">
        <f t="shared" si="349"/>
        <v/>
      </c>
      <c r="AI734" s="84" t="str">
        <f t="shared" si="350"/>
        <v/>
      </c>
      <c r="AJ734" s="84" t="str">
        <f t="shared" si="351"/>
        <v/>
      </c>
      <c r="AK734" s="88" t="str">
        <f t="shared" si="352"/>
        <v/>
      </c>
      <c r="AL734" s="65" t="str">
        <f t="shared" si="353"/>
        <v/>
      </c>
      <c r="AM734" s="84" t="str">
        <f t="shared" si="354"/>
        <v/>
      </c>
      <c r="AN734" s="85" t="str">
        <f t="shared" si="355"/>
        <v/>
      </c>
      <c r="AO734" s="85" t="str">
        <f t="shared" si="356"/>
        <v/>
      </c>
      <c r="AP734" s="86" t="str">
        <f t="shared" si="357"/>
        <v/>
      </c>
    </row>
    <row r="735" spans="1:42" s="76" customFormat="1" x14ac:dyDescent="0.25">
      <c r="A735" s="78">
        <f t="shared" si="332"/>
        <v>729</v>
      </c>
      <c r="B735" s="79"/>
      <c r="C735" s="79"/>
      <c r="D735" s="61"/>
      <c r="E735" s="180" t="str">
        <f>_xlfn.IFNA(HLOOKUP(TEXT(C735,"#"),Table_Conduit[#All],2,FALSE),"")</f>
        <v/>
      </c>
      <c r="F735" s="63" t="str">
        <f t="shared" si="333"/>
        <v/>
      </c>
      <c r="G735" s="61"/>
      <c r="H735" s="180" t="str">
        <f>_xlfn.IFNA(IF(HLOOKUP(TEXT(C735,"#"),Table_BoxMaterial[#All],2,FALSE)=0,"",HLOOKUP(TEXT(C735,"#"),Table_BoxMaterial[#All],2,FALSE)),"")</f>
        <v/>
      </c>
      <c r="I735" s="183" t="str">
        <f>_xlfn.IFNA(HLOOKUP(TEXT(C735,"#"),Table_MountingKits[#All],2,FALSE),"")</f>
        <v/>
      </c>
      <c r="J735" s="183" t="str">
        <f>_xlfn.IFNA(HLOOKUP(H735,Table_BoxColors[#All],2,FALSE),"")</f>
        <v/>
      </c>
      <c r="K735" s="61" t="str">
        <f t="shared" si="334"/>
        <v/>
      </c>
      <c r="L735" s="64" t="str">
        <f t="shared" si="335"/>
        <v/>
      </c>
      <c r="M735" s="185" t="str">
        <f>_xlfn.IFNA("E-"&amp;VLOOKUP(C735,Table_PN_DeviceType[],2,TRUE),"")&amp;IF(D735&lt;&gt;"",IF(D735&gt;99,D735,IF(D735&gt;9,"0"&amp;D735,"00"&amp;D735))&amp;VLOOKUP(E735,Table_PN_ConduitSize[],2,FALSE)&amp;VLOOKUP(F735,Table_PN_ConduitColor[],2,FALSE)&amp;IF(G735&lt;10,"0"&amp;G735,G735)&amp;VLOOKUP(H735,Table_PN_BoxMaterial[],2,FALSE)&amp;IF(I735&lt;&gt;"",VLOOKUP(I735,Table_PN_MountingKit[],2,FALSE)&amp;IF(OR(J735="Yes"),VLOOKUP(F735,Table_PN_BoxColor[],2,FALSE),"")&amp;VLOOKUP(K735,Table_PN_CircuitBreaker[],2,FALSE),""),"")</f>
        <v/>
      </c>
      <c r="N735" s="65"/>
      <c r="O735" s="65"/>
      <c r="P735" s="65"/>
      <c r="Q735" s="65"/>
      <c r="R735" s="65"/>
      <c r="S735" s="170" t="str">
        <f>IFERROR(VLOOKUP(C735,Table_DevicePN[],2,FALSE),"")</f>
        <v/>
      </c>
      <c r="T735" s="66" t="str">
        <f t="shared" si="336"/>
        <v/>
      </c>
      <c r="U735" s="80"/>
      <c r="V735" s="81" t="str">
        <f t="shared" si="337"/>
        <v/>
      </c>
      <c r="W735" s="65" t="str">
        <f t="shared" si="338"/>
        <v/>
      </c>
      <c r="X735" s="65" t="str">
        <f t="shared" si="339"/>
        <v/>
      </c>
      <c r="Y735" s="82" t="str">
        <f t="shared" si="340"/>
        <v/>
      </c>
      <c r="Z735" s="83" t="str">
        <f t="shared" si="341"/>
        <v/>
      </c>
      <c r="AA735" s="65" t="str">
        <f t="shared" si="342"/>
        <v/>
      </c>
      <c r="AB735" s="65" t="str">
        <f t="shared" si="343"/>
        <v/>
      </c>
      <c r="AC735" s="65" t="str">
        <f t="shared" si="344"/>
        <v/>
      </c>
      <c r="AD735" s="84" t="str">
        <f t="shared" si="345"/>
        <v/>
      </c>
      <c r="AE735" s="85" t="str">
        <f t="shared" si="346"/>
        <v/>
      </c>
      <c r="AF735" s="85" t="str">
        <f t="shared" si="347"/>
        <v/>
      </c>
      <c r="AG735" s="86" t="str">
        <f t="shared" si="348"/>
        <v/>
      </c>
      <c r="AH735" s="87" t="str">
        <f t="shared" si="349"/>
        <v/>
      </c>
      <c r="AI735" s="84" t="str">
        <f t="shared" si="350"/>
        <v/>
      </c>
      <c r="AJ735" s="84" t="str">
        <f t="shared" si="351"/>
        <v/>
      </c>
      <c r="AK735" s="88" t="str">
        <f t="shared" si="352"/>
        <v/>
      </c>
      <c r="AL735" s="65" t="str">
        <f t="shared" si="353"/>
        <v/>
      </c>
      <c r="AM735" s="84" t="str">
        <f t="shared" si="354"/>
        <v/>
      </c>
      <c r="AN735" s="85" t="str">
        <f t="shared" si="355"/>
        <v/>
      </c>
      <c r="AO735" s="85" t="str">
        <f t="shared" si="356"/>
        <v/>
      </c>
      <c r="AP735" s="86" t="str">
        <f t="shared" si="357"/>
        <v/>
      </c>
    </row>
    <row r="736" spans="1:42" s="76" customFormat="1" x14ac:dyDescent="0.25">
      <c r="A736" s="78">
        <f t="shared" si="332"/>
        <v>730</v>
      </c>
      <c r="B736" s="79"/>
      <c r="C736" s="79"/>
      <c r="D736" s="61"/>
      <c r="E736" s="180" t="str">
        <f>_xlfn.IFNA(HLOOKUP(TEXT(C736,"#"),Table_Conduit[#All],2,FALSE),"")</f>
        <v/>
      </c>
      <c r="F736" s="63" t="str">
        <f t="shared" si="333"/>
        <v/>
      </c>
      <c r="G736" s="61"/>
      <c r="H736" s="180" t="str">
        <f>_xlfn.IFNA(IF(HLOOKUP(TEXT(C736,"#"),Table_BoxMaterial[#All],2,FALSE)=0,"",HLOOKUP(TEXT(C736,"#"),Table_BoxMaterial[#All],2,FALSE)),"")</f>
        <v/>
      </c>
      <c r="I736" s="183" t="str">
        <f>_xlfn.IFNA(HLOOKUP(TEXT(C736,"#"),Table_MountingKits[#All],2,FALSE),"")</f>
        <v/>
      </c>
      <c r="J736" s="183" t="str">
        <f>_xlfn.IFNA(HLOOKUP(H736,Table_BoxColors[#All],2,FALSE),"")</f>
        <v/>
      </c>
      <c r="K736" s="61" t="str">
        <f t="shared" si="334"/>
        <v/>
      </c>
      <c r="L736" s="64" t="str">
        <f t="shared" si="335"/>
        <v/>
      </c>
      <c r="M736" s="185" t="str">
        <f>_xlfn.IFNA("E-"&amp;VLOOKUP(C736,Table_PN_DeviceType[],2,TRUE),"")&amp;IF(D736&lt;&gt;"",IF(D736&gt;99,D736,IF(D736&gt;9,"0"&amp;D736,"00"&amp;D736))&amp;VLOOKUP(E736,Table_PN_ConduitSize[],2,FALSE)&amp;VLOOKUP(F736,Table_PN_ConduitColor[],2,FALSE)&amp;IF(G736&lt;10,"0"&amp;G736,G736)&amp;VLOOKUP(H736,Table_PN_BoxMaterial[],2,FALSE)&amp;IF(I736&lt;&gt;"",VLOOKUP(I736,Table_PN_MountingKit[],2,FALSE)&amp;IF(OR(J736="Yes"),VLOOKUP(F736,Table_PN_BoxColor[],2,FALSE),"")&amp;VLOOKUP(K736,Table_PN_CircuitBreaker[],2,FALSE),""),"")</f>
        <v/>
      </c>
      <c r="N736" s="65"/>
      <c r="O736" s="65"/>
      <c r="P736" s="65"/>
      <c r="Q736" s="65"/>
      <c r="R736" s="65"/>
      <c r="S736" s="170" t="str">
        <f>IFERROR(VLOOKUP(C736,Table_DevicePN[],2,FALSE),"")</f>
        <v/>
      </c>
      <c r="T736" s="66" t="str">
        <f t="shared" si="336"/>
        <v/>
      </c>
      <c r="U736" s="80"/>
      <c r="V736" s="81" t="str">
        <f t="shared" si="337"/>
        <v/>
      </c>
      <c r="W736" s="65" t="str">
        <f t="shared" si="338"/>
        <v/>
      </c>
      <c r="X736" s="65" t="str">
        <f t="shared" si="339"/>
        <v/>
      </c>
      <c r="Y736" s="82" t="str">
        <f t="shared" si="340"/>
        <v/>
      </c>
      <c r="Z736" s="83" t="str">
        <f t="shared" si="341"/>
        <v/>
      </c>
      <c r="AA736" s="65" t="str">
        <f t="shared" si="342"/>
        <v/>
      </c>
      <c r="AB736" s="65" t="str">
        <f t="shared" si="343"/>
        <v/>
      </c>
      <c r="AC736" s="65" t="str">
        <f t="shared" si="344"/>
        <v/>
      </c>
      <c r="AD736" s="84" t="str">
        <f t="shared" si="345"/>
        <v/>
      </c>
      <c r="AE736" s="85" t="str">
        <f t="shared" si="346"/>
        <v/>
      </c>
      <c r="AF736" s="85" t="str">
        <f t="shared" si="347"/>
        <v/>
      </c>
      <c r="AG736" s="86" t="str">
        <f t="shared" si="348"/>
        <v/>
      </c>
      <c r="AH736" s="87" t="str">
        <f t="shared" si="349"/>
        <v/>
      </c>
      <c r="AI736" s="84" t="str">
        <f t="shared" si="350"/>
        <v/>
      </c>
      <c r="AJ736" s="84" t="str">
        <f t="shared" si="351"/>
        <v/>
      </c>
      <c r="AK736" s="88" t="str">
        <f t="shared" si="352"/>
        <v/>
      </c>
      <c r="AL736" s="65" t="str">
        <f t="shared" si="353"/>
        <v/>
      </c>
      <c r="AM736" s="84" t="str">
        <f t="shared" si="354"/>
        <v/>
      </c>
      <c r="AN736" s="85" t="str">
        <f t="shared" si="355"/>
        <v/>
      </c>
      <c r="AO736" s="85" t="str">
        <f t="shared" si="356"/>
        <v/>
      </c>
      <c r="AP736" s="86" t="str">
        <f t="shared" si="357"/>
        <v/>
      </c>
    </row>
    <row r="737" spans="1:42" s="76" customFormat="1" x14ac:dyDescent="0.25">
      <c r="A737" s="78">
        <f t="shared" si="332"/>
        <v>731</v>
      </c>
      <c r="B737" s="79"/>
      <c r="C737" s="79"/>
      <c r="D737" s="61"/>
      <c r="E737" s="180" t="str">
        <f>_xlfn.IFNA(HLOOKUP(TEXT(C737,"#"),Table_Conduit[#All],2,FALSE),"")</f>
        <v/>
      </c>
      <c r="F737" s="63" t="str">
        <f t="shared" si="333"/>
        <v/>
      </c>
      <c r="G737" s="61"/>
      <c r="H737" s="180" t="str">
        <f>_xlfn.IFNA(IF(HLOOKUP(TEXT(C737,"#"),Table_BoxMaterial[#All],2,FALSE)=0,"",HLOOKUP(TEXT(C737,"#"),Table_BoxMaterial[#All],2,FALSE)),"")</f>
        <v/>
      </c>
      <c r="I737" s="183" t="str">
        <f>_xlfn.IFNA(HLOOKUP(TEXT(C737,"#"),Table_MountingKits[#All],2,FALSE),"")</f>
        <v/>
      </c>
      <c r="J737" s="183" t="str">
        <f>_xlfn.IFNA(HLOOKUP(H737,Table_BoxColors[#All],2,FALSE),"")</f>
        <v/>
      </c>
      <c r="K737" s="61" t="str">
        <f t="shared" si="334"/>
        <v/>
      </c>
      <c r="L737" s="64" t="str">
        <f t="shared" si="335"/>
        <v/>
      </c>
      <c r="M737" s="185" t="str">
        <f>_xlfn.IFNA("E-"&amp;VLOOKUP(C737,Table_PN_DeviceType[],2,TRUE),"")&amp;IF(D737&lt;&gt;"",IF(D737&gt;99,D737,IF(D737&gt;9,"0"&amp;D737,"00"&amp;D737))&amp;VLOOKUP(E737,Table_PN_ConduitSize[],2,FALSE)&amp;VLOOKUP(F737,Table_PN_ConduitColor[],2,FALSE)&amp;IF(G737&lt;10,"0"&amp;G737,G737)&amp;VLOOKUP(H737,Table_PN_BoxMaterial[],2,FALSE)&amp;IF(I737&lt;&gt;"",VLOOKUP(I737,Table_PN_MountingKit[],2,FALSE)&amp;IF(OR(J737="Yes"),VLOOKUP(F737,Table_PN_BoxColor[],2,FALSE),"")&amp;VLOOKUP(K737,Table_PN_CircuitBreaker[],2,FALSE),""),"")</f>
        <v/>
      </c>
      <c r="N737" s="65"/>
      <c r="O737" s="65"/>
      <c r="P737" s="65"/>
      <c r="Q737" s="65"/>
      <c r="R737" s="65"/>
      <c r="S737" s="170" t="str">
        <f>IFERROR(VLOOKUP(C737,Table_DevicePN[],2,FALSE),"")</f>
        <v/>
      </c>
      <c r="T737" s="66" t="str">
        <f t="shared" si="336"/>
        <v/>
      </c>
      <c r="U737" s="80"/>
      <c r="V737" s="81" t="str">
        <f t="shared" si="337"/>
        <v/>
      </c>
      <c r="W737" s="65" t="str">
        <f t="shared" si="338"/>
        <v/>
      </c>
      <c r="X737" s="65" t="str">
        <f t="shared" si="339"/>
        <v/>
      </c>
      <c r="Y737" s="82" t="str">
        <f t="shared" si="340"/>
        <v/>
      </c>
      <c r="Z737" s="83" t="str">
        <f t="shared" si="341"/>
        <v/>
      </c>
      <c r="AA737" s="65" t="str">
        <f t="shared" si="342"/>
        <v/>
      </c>
      <c r="AB737" s="65" t="str">
        <f t="shared" si="343"/>
        <v/>
      </c>
      <c r="AC737" s="65" t="str">
        <f t="shared" si="344"/>
        <v/>
      </c>
      <c r="AD737" s="84" t="str">
        <f t="shared" si="345"/>
        <v/>
      </c>
      <c r="AE737" s="85" t="str">
        <f t="shared" si="346"/>
        <v/>
      </c>
      <c r="AF737" s="85" t="str">
        <f t="shared" si="347"/>
        <v/>
      </c>
      <c r="AG737" s="86" t="str">
        <f t="shared" si="348"/>
        <v/>
      </c>
      <c r="AH737" s="87" t="str">
        <f t="shared" si="349"/>
        <v/>
      </c>
      <c r="AI737" s="84" t="str">
        <f t="shared" si="350"/>
        <v/>
      </c>
      <c r="AJ737" s="84" t="str">
        <f t="shared" si="351"/>
        <v/>
      </c>
      <c r="AK737" s="88" t="str">
        <f t="shared" si="352"/>
        <v/>
      </c>
      <c r="AL737" s="65" t="str">
        <f t="shared" si="353"/>
        <v/>
      </c>
      <c r="AM737" s="84" t="str">
        <f t="shared" si="354"/>
        <v/>
      </c>
      <c r="AN737" s="85" t="str">
        <f t="shared" si="355"/>
        <v/>
      </c>
      <c r="AO737" s="85" t="str">
        <f t="shared" si="356"/>
        <v/>
      </c>
      <c r="AP737" s="86" t="str">
        <f t="shared" si="357"/>
        <v/>
      </c>
    </row>
    <row r="738" spans="1:42" s="76" customFormat="1" x14ac:dyDescent="0.25">
      <c r="A738" s="78">
        <f t="shared" si="332"/>
        <v>732</v>
      </c>
      <c r="B738" s="79"/>
      <c r="C738" s="79"/>
      <c r="D738" s="61"/>
      <c r="E738" s="180" t="str">
        <f>_xlfn.IFNA(HLOOKUP(TEXT(C738,"#"),Table_Conduit[#All],2,FALSE),"")</f>
        <v/>
      </c>
      <c r="F738" s="63" t="str">
        <f t="shared" si="333"/>
        <v/>
      </c>
      <c r="G738" s="61"/>
      <c r="H738" s="180" t="str">
        <f>_xlfn.IFNA(IF(HLOOKUP(TEXT(C738,"#"),Table_BoxMaterial[#All],2,FALSE)=0,"",HLOOKUP(TEXT(C738,"#"),Table_BoxMaterial[#All],2,FALSE)),"")</f>
        <v/>
      </c>
      <c r="I738" s="183" t="str">
        <f>_xlfn.IFNA(HLOOKUP(TEXT(C738,"#"),Table_MountingKits[#All],2,FALSE),"")</f>
        <v/>
      </c>
      <c r="J738" s="183" t="str">
        <f>_xlfn.IFNA(HLOOKUP(H738,Table_BoxColors[#All],2,FALSE),"")</f>
        <v/>
      </c>
      <c r="K738" s="61" t="str">
        <f t="shared" si="334"/>
        <v/>
      </c>
      <c r="L738" s="64" t="str">
        <f t="shared" si="335"/>
        <v/>
      </c>
      <c r="M738" s="185" t="str">
        <f>_xlfn.IFNA("E-"&amp;VLOOKUP(C738,Table_PN_DeviceType[],2,TRUE),"")&amp;IF(D738&lt;&gt;"",IF(D738&gt;99,D738,IF(D738&gt;9,"0"&amp;D738,"00"&amp;D738))&amp;VLOOKUP(E738,Table_PN_ConduitSize[],2,FALSE)&amp;VLOOKUP(F738,Table_PN_ConduitColor[],2,FALSE)&amp;IF(G738&lt;10,"0"&amp;G738,G738)&amp;VLOOKUP(H738,Table_PN_BoxMaterial[],2,FALSE)&amp;IF(I738&lt;&gt;"",VLOOKUP(I738,Table_PN_MountingKit[],2,FALSE)&amp;IF(OR(J738="Yes"),VLOOKUP(F738,Table_PN_BoxColor[],2,FALSE),"")&amp;VLOOKUP(K738,Table_PN_CircuitBreaker[],2,FALSE),""),"")</f>
        <v/>
      </c>
      <c r="N738" s="65"/>
      <c r="O738" s="65"/>
      <c r="P738" s="65"/>
      <c r="Q738" s="65"/>
      <c r="R738" s="65"/>
      <c r="S738" s="170" t="str">
        <f>IFERROR(VLOOKUP(C738,Table_DevicePN[],2,FALSE),"")</f>
        <v/>
      </c>
      <c r="T738" s="66" t="str">
        <f t="shared" si="336"/>
        <v/>
      </c>
      <c r="U738" s="80"/>
      <c r="V738" s="81" t="str">
        <f t="shared" si="337"/>
        <v/>
      </c>
      <c r="W738" s="65" t="str">
        <f t="shared" si="338"/>
        <v/>
      </c>
      <c r="X738" s="65" t="str">
        <f t="shared" si="339"/>
        <v/>
      </c>
      <c r="Y738" s="82" t="str">
        <f t="shared" si="340"/>
        <v/>
      </c>
      <c r="Z738" s="83" t="str">
        <f t="shared" si="341"/>
        <v/>
      </c>
      <c r="AA738" s="65" t="str">
        <f t="shared" si="342"/>
        <v/>
      </c>
      <c r="AB738" s="65" t="str">
        <f t="shared" si="343"/>
        <v/>
      </c>
      <c r="AC738" s="65" t="str">
        <f t="shared" si="344"/>
        <v/>
      </c>
      <c r="AD738" s="84" t="str">
        <f t="shared" si="345"/>
        <v/>
      </c>
      <c r="AE738" s="85" t="str">
        <f t="shared" si="346"/>
        <v/>
      </c>
      <c r="AF738" s="85" t="str">
        <f t="shared" si="347"/>
        <v/>
      </c>
      <c r="AG738" s="86" t="str">
        <f t="shared" si="348"/>
        <v/>
      </c>
      <c r="AH738" s="87" t="str">
        <f t="shared" si="349"/>
        <v/>
      </c>
      <c r="AI738" s="84" t="str">
        <f t="shared" si="350"/>
        <v/>
      </c>
      <c r="AJ738" s="84" t="str">
        <f t="shared" si="351"/>
        <v/>
      </c>
      <c r="AK738" s="88" t="str">
        <f t="shared" si="352"/>
        <v/>
      </c>
      <c r="AL738" s="65" t="str">
        <f t="shared" si="353"/>
        <v/>
      </c>
      <c r="AM738" s="84" t="str">
        <f t="shared" si="354"/>
        <v/>
      </c>
      <c r="AN738" s="85" t="str">
        <f t="shared" si="355"/>
        <v/>
      </c>
      <c r="AO738" s="85" t="str">
        <f t="shared" si="356"/>
        <v/>
      </c>
      <c r="AP738" s="86" t="str">
        <f t="shared" si="357"/>
        <v/>
      </c>
    </row>
    <row r="739" spans="1:42" s="76" customFormat="1" x14ac:dyDescent="0.25">
      <c r="A739" s="78">
        <f t="shared" si="332"/>
        <v>733</v>
      </c>
      <c r="B739" s="79"/>
      <c r="C739" s="79"/>
      <c r="D739" s="61"/>
      <c r="E739" s="180" t="str">
        <f>_xlfn.IFNA(HLOOKUP(TEXT(C739,"#"),Table_Conduit[#All],2,FALSE),"")</f>
        <v/>
      </c>
      <c r="F739" s="63" t="str">
        <f t="shared" si="333"/>
        <v/>
      </c>
      <c r="G739" s="61"/>
      <c r="H739" s="180" t="str">
        <f>_xlfn.IFNA(IF(HLOOKUP(TEXT(C739,"#"),Table_BoxMaterial[#All],2,FALSE)=0,"",HLOOKUP(TEXT(C739,"#"),Table_BoxMaterial[#All],2,FALSE)),"")</f>
        <v/>
      </c>
      <c r="I739" s="183" t="str">
        <f>_xlfn.IFNA(HLOOKUP(TEXT(C739,"#"),Table_MountingKits[#All],2,FALSE),"")</f>
        <v/>
      </c>
      <c r="J739" s="183" t="str">
        <f>_xlfn.IFNA(HLOOKUP(H739,Table_BoxColors[#All],2,FALSE),"")</f>
        <v/>
      </c>
      <c r="K739" s="61" t="str">
        <f t="shared" si="334"/>
        <v/>
      </c>
      <c r="L739" s="64" t="str">
        <f t="shared" si="335"/>
        <v/>
      </c>
      <c r="M739" s="185" t="str">
        <f>_xlfn.IFNA("E-"&amp;VLOOKUP(C739,Table_PN_DeviceType[],2,TRUE),"")&amp;IF(D739&lt;&gt;"",IF(D739&gt;99,D739,IF(D739&gt;9,"0"&amp;D739,"00"&amp;D739))&amp;VLOOKUP(E739,Table_PN_ConduitSize[],2,FALSE)&amp;VLOOKUP(F739,Table_PN_ConduitColor[],2,FALSE)&amp;IF(G739&lt;10,"0"&amp;G739,G739)&amp;VLOOKUP(H739,Table_PN_BoxMaterial[],2,FALSE)&amp;IF(I739&lt;&gt;"",VLOOKUP(I739,Table_PN_MountingKit[],2,FALSE)&amp;IF(OR(J739="Yes"),VLOOKUP(F739,Table_PN_BoxColor[],2,FALSE),"")&amp;VLOOKUP(K739,Table_PN_CircuitBreaker[],2,FALSE),""),"")</f>
        <v/>
      </c>
      <c r="N739" s="65"/>
      <c r="O739" s="65"/>
      <c r="P739" s="65"/>
      <c r="Q739" s="65"/>
      <c r="R739" s="65"/>
      <c r="S739" s="170" t="str">
        <f>IFERROR(VLOOKUP(C739,Table_DevicePN[],2,FALSE),"")</f>
        <v/>
      </c>
      <c r="T739" s="66" t="str">
        <f t="shared" si="336"/>
        <v/>
      </c>
      <c r="U739" s="80"/>
      <c r="V739" s="81" t="str">
        <f t="shared" si="337"/>
        <v/>
      </c>
      <c r="W739" s="65" t="str">
        <f t="shared" si="338"/>
        <v/>
      </c>
      <c r="X739" s="65" t="str">
        <f t="shared" si="339"/>
        <v/>
      </c>
      <c r="Y739" s="82" t="str">
        <f t="shared" si="340"/>
        <v/>
      </c>
      <c r="Z739" s="83" t="str">
        <f t="shared" si="341"/>
        <v/>
      </c>
      <c r="AA739" s="65" t="str">
        <f t="shared" si="342"/>
        <v/>
      </c>
      <c r="AB739" s="65" t="str">
        <f t="shared" si="343"/>
        <v/>
      </c>
      <c r="AC739" s="65" t="str">
        <f t="shared" si="344"/>
        <v/>
      </c>
      <c r="AD739" s="84" t="str">
        <f t="shared" si="345"/>
        <v/>
      </c>
      <c r="AE739" s="85" t="str">
        <f t="shared" si="346"/>
        <v/>
      </c>
      <c r="AF739" s="85" t="str">
        <f t="shared" si="347"/>
        <v/>
      </c>
      <c r="AG739" s="86" t="str">
        <f t="shared" si="348"/>
        <v/>
      </c>
      <c r="AH739" s="87" t="str">
        <f t="shared" si="349"/>
        <v/>
      </c>
      <c r="AI739" s="84" t="str">
        <f t="shared" si="350"/>
        <v/>
      </c>
      <c r="AJ739" s="84" t="str">
        <f t="shared" si="351"/>
        <v/>
      </c>
      <c r="AK739" s="88" t="str">
        <f t="shared" si="352"/>
        <v/>
      </c>
      <c r="AL739" s="65" t="str">
        <f t="shared" si="353"/>
        <v/>
      </c>
      <c r="AM739" s="84" t="str">
        <f t="shared" si="354"/>
        <v/>
      </c>
      <c r="AN739" s="85" t="str">
        <f t="shared" si="355"/>
        <v/>
      </c>
      <c r="AO739" s="85" t="str">
        <f t="shared" si="356"/>
        <v/>
      </c>
      <c r="AP739" s="86" t="str">
        <f t="shared" si="357"/>
        <v/>
      </c>
    </row>
    <row r="740" spans="1:42" s="76" customFormat="1" x14ac:dyDescent="0.25">
      <c r="A740" s="78">
        <f t="shared" si="332"/>
        <v>734</v>
      </c>
      <c r="B740" s="79"/>
      <c r="C740" s="79"/>
      <c r="D740" s="61"/>
      <c r="E740" s="180" t="str">
        <f>_xlfn.IFNA(HLOOKUP(TEXT(C740,"#"),Table_Conduit[#All],2,FALSE),"")</f>
        <v/>
      </c>
      <c r="F740" s="63" t="str">
        <f t="shared" si="333"/>
        <v/>
      </c>
      <c r="G740" s="61"/>
      <c r="H740" s="180" t="str">
        <f>_xlfn.IFNA(IF(HLOOKUP(TEXT(C740,"#"),Table_BoxMaterial[#All],2,FALSE)=0,"",HLOOKUP(TEXT(C740,"#"),Table_BoxMaterial[#All],2,FALSE)),"")</f>
        <v/>
      </c>
      <c r="I740" s="183" t="str">
        <f>_xlfn.IFNA(HLOOKUP(TEXT(C740,"#"),Table_MountingKits[#All],2,FALSE),"")</f>
        <v/>
      </c>
      <c r="J740" s="183" t="str">
        <f>_xlfn.IFNA(HLOOKUP(H740,Table_BoxColors[#All],2,FALSE),"")</f>
        <v/>
      </c>
      <c r="K740" s="61" t="str">
        <f t="shared" si="334"/>
        <v/>
      </c>
      <c r="L740" s="64" t="str">
        <f t="shared" si="335"/>
        <v/>
      </c>
      <c r="M740" s="185" t="str">
        <f>_xlfn.IFNA("E-"&amp;VLOOKUP(C740,Table_PN_DeviceType[],2,TRUE),"")&amp;IF(D740&lt;&gt;"",IF(D740&gt;99,D740,IF(D740&gt;9,"0"&amp;D740,"00"&amp;D740))&amp;VLOOKUP(E740,Table_PN_ConduitSize[],2,FALSE)&amp;VLOOKUP(F740,Table_PN_ConduitColor[],2,FALSE)&amp;IF(G740&lt;10,"0"&amp;G740,G740)&amp;VLOOKUP(H740,Table_PN_BoxMaterial[],2,FALSE)&amp;IF(I740&lt;&gt;"",VLOOKUP(I740,Table_PN_MountingKit[],2,FALSE)&amp;IF(OR(J740="Yes"),VLOOKUP(F740,Table_PN_BoxColor[],2,FALSE),"")&amp;VLOOKUP(K740,Table_PN_CircuitBreaker[],2,FALSE),""),"")</f>
        <v/>
      </c>
      <c r="N740" s="65"/>
      <c r="O740" s="65"/>
      <c r="P740" s="65"/>
      <c r="Q740" s="65"/>
      <c r="R740" s="65"/>
      <c r="S740" s="170" t="str">
        <f>IFERROR(VLOOKUP(C740,Table_DevicePN[],2,FALSE),"")</f>
        <v/>
      </c>
      <c r="T740" s="66" t="str">
        <f t="shared" si="336"/>
        <v/>
      </c>
      <c r="U740" s="80"/>
      <c r="V740" s="81" t="str">
        <f t="shared" si="337"/>
        <v/>
      </c>
      <c r="W740" s="65" t="str">
        <f t="shared" si="338"/>
        <v/>
      </c>
      <c r="X740" s="65" t="str">
        <f t="shared" si="339"/>
        <v/>
      </c>
      <c r="Y740" s="82" t="str">
        <f t="shared" si="340"/>
        <v/>
      </c>
      <c r="Z740" s="83" t="str">
        <f t="shared" si="341"/>
        <v/>
      </c>
      <c r="AA740" s="65" t="str">
        <f t="shared" si="342"/>
        <v/>
      </c>
      <c r="AB740" s="65" t="str">
        <f t="shared" si="343"/>
        <v/>
      </c>
      <c r="AC740" s="65" t="str">
        <f t="shared" si="344"/>
        <v/>
      </c>
      <c r="AD740" s="84" t="str">
        <f t="shared" si="345"/>
        <v/>
      </c>
      <c r="AE740" s="85" t="str">
        <f t="shared" si="346"/>
        <v/>
      </c>
      <c r="AF740" s="85" t="str">
        <f t="shared" si="347"/>
        <v/>
      </c>
      <c r="AG740" s="86" t="str">
        <f t="shared" si="348"/>
        <v/>
      </c>
      <c r="AH740" s="87" t="str">
        <f t="shared" si="349"/>
        <v/>
      </c>
      <c r="AI740" s="84" t="str">
        <f t="shared" si="350"/>
        <v/>
      </c>
      <c r="AJ740" s="84" t="str">
        <f t="shared" si="351"/>
        <v/>
      </c>
      <c r="AK740" s="88" t="str">
        <f t="shared" si="352"/>
        <v/>
      </c>
      <c r="AL740" s="65" t="str">
        <f t="shared" si="353"/>
        <v/>
      </c>
      <c r="AM740" s="84" t="str">
        <f t="shared" si="354"/>
        <v/>
      </c>
      <c r="AN740" s="85" t="str">
        <f t="shared" si="355"/>
        <v/>
      </c>
      <c r="AO740" s="85" t="str">
        <f t="shared" si="356"/>
        <v/>
      </c>
      <c r="AP740" s="86" t="str">
        <f t="shared" si="357"/>
        <v/>
      </c>
    </row>
    <row r="741" spans="1:42" s="76" customFormat="1" x14ac:dyDescent="0.25">
      <c r="A741" s="78">
        <f t="shared" si="332"/>
        <v>735</v>
      </c>
      <c r="B741" s="79"/>
      <c r="C741" s="79"/>
      <c r="D741" s="61"/>
      <c r="E741" s="180" t="str">
        <f>_xlfn.IFNA(HLOOKUP(TEXT(C741,"#"),Table_Conduit[#All],2,FALSE),"")</f>
        <v/>
      </c>
      <c r="F741" s="63" t="str">
        <f t="shared" si="333"/>
        <v/>
      </c>
      <c r="G741" s="61"/>
      <c r="H741" s="180" t="str">
        <f>_xlfn.IFNA(IF(HLOOKUP(TEXT(C741,"#"),Table_BoxMaterial[#All],2,FALSE)=0,"",HLOOKUP(TEXT(C741,"#"),Table_BoxMaterial[#All],2,FALSE)),"")</f>
        <v/>
      </c>
      <c r="I741" s="183" t="str">
        <f>_xlfn.IFNA(HLOOKUP(TEXT(C741,"#"),Table_MountingKits[#All],2,FALSE),"")</f>
        <v/>
      </c>
      <c r="J741" s="183" t="str">
        <f>_xlfn.IFNA(HLOOKUP(H741,Table_BoxColors[#All],2,FALSE),"")</f>
        <v/>
      </c>
      <c r="K741" s="61" t="str">
        <f t="shared" si="334"/>
        <v/>
      </c>
      <c r="L741" s="64" t="str">
        <f t="shared" si="335"/>
        <v/>
      </c>
      <c r="M741" s="185" t="str">
        <f>_xlfn.IFNA("E-"&amp;VLOOKUP(C741,Table_PN_DeviceType[],2,TRUE),"")&amp;IF(D741&lt;&gt;"",IF(D741&gt;99,D741,IF(D741&gt;9,"0"&amp;D741,"00"&amp;D741))&amp;VLOOKUP(E741,Table_PN_ConduitSize[],2,FALSE)&amp;VLOOKUP(F741,Table_PN_ConduitColor[],2,FALSE)&amp;IF(G741&lt;10,"0"&amp;G741,G741)&amp;VLOOKUP(H741,Table_PN_BoxMaterial[],2,FALSE)&amp;IF(I741&lt;&gt;"",VLOOKUP(I741,Table_PN_MountingKit[],2,FALSE)&amp;IF(OR(J741="Yes"),VLOOKUP(F741,Table_PN_BoxColor[],2,FALSE),"")&amp;VLOOKUP(K741,Table_PN_CircuitBreaker[],2,FALSE),""),"")</f>
        <v/>
      </c>
      <c r="N741" s="65"/>
      <c r="O741" s="65"/>
      <c r="P741" s="65"/>
      <c r="Q741" s="65"/>
      <c r="R741" s="65"/>
      <c r="S741" s="170" t="str">
        <f>IFERROR(VLOOKUP(C741,Table_DevicePN[],2,FALSE),"")</f>
        <v/>
      </c>
      <c r="T741" s="66" t="str">
        <f t="shared" si="336"/>
        <v/>
      </c>
      <c r="U741" s="80"/>
      <c r="V741" s="81" t="str">
        <f t="shared" si="337"/>
        <v/>
      </c>
      <c r="W741" s="65" t="str">
        <f t="shared" si="338"/>
        <v/>
      </c>
      <c r="X741" s="65" t="str">
        <f t="shared" si="339"/>
        <v/>
      </c>
      <c r="Y741" s="82" t="str">
        <f t="shared" si="340"/>
        <v/>
      </c>
      <c r="Z741" s="83" t="str">
        <f t="shared" si="341"/>
        <v/>
      </c>
      <c r="AA741" s="65" t="str">
        <f t="shared" si="342"/>
        <v/>
      </c>
      <c r="AB741" s="65" t="str">
        <f t="shared" si="343"/>
        <v/>
      </c>
      <c r="AC741" s="65" t="str">
        <f t="shared" si="344"/>
        <v/>
      </c>
      <c r="AD741" s="84" t="str">
        <f t="shared" si="345"/>
        <v/>
      </c>
      <c r="AE741" s="85" t="str">
        <f t="shared" si="346"/>
        <v/>
      </c>
      <c r="AF741" s="85" t="str">
        <f t="shared" si="347"/>
        <v/>
      </c>
      <c r="AG741" s="86" t="str">
        <f t="shared" si="348"/>
        <v/>
      </c>
      <c r="AH741" s="87" t="str">
        <f t="shared" si="349"/>
        <v/>
      </c>
      <c r="AI741" s="84" t="str">
        <f t="shared" si="350"/>
        <v/>
      </c>
      <c r="AJ741" s="84" t="str">
        <f t="shared" si="351"/>
        <v/>
      </c>
      <c r="AK741" s="88" t="str">
        <f t="shared" si="352"/>
        <v/>
      </c>
      <c r="AL741" s="65" t="str">
        <f t="shared" si="353"/>
        <v/>
      </c>
      <c r="AM741" s="84" t="str">
        <f t="shared" si="354"/>
        <v/>
      </c>
      <c r="AN741" s="85" t="str">
        <f t="shared" si="355"/>
        <v/>
      </c>
      <c r="AO741" s="85" t="str">
        <f t="shared" si="356"/>
        <v/>
      </c>
      <c r="AP741" s="86" t="str">
        <f t="shared" si="357"/>
        <v/>
      </c>
    </row>
    <row r="742" spans="1:42" s="76" customFormat="1" x14ac:dyDescent="0.25">
      <c r="A742" s="78">
        <f t="shared" si="332"/>
        <v>736</v>
      </c>
      <c r="B742" s="79"/>
      <c r="C742" s="79"/>
      <c r="D742" s="61"/>
      <c r="E742" s="180" t="str">
        <f>_xlfn.IFNA(HLOOKUP(TEXT(C742,"#"),Table_Conduit[#All],2,FALSE),"")</f>
        <v/>
      </c>
      <c r="F742" s="63" t="str">
        <f t="shared" si="333"/>
        <v/>
      </c>
      <c r="G742" s="61"/>
      <c r="H742" s="180" t="str">
        <f>_xlfn.IFNA(IF(HLOOKUP(TEXT(C742,"#"),Table_BoxMaterial[#All],2,FALSE)=0,"",HLOOKUP(TEXT(C742,"#"),Table_BoxMaterial[#All],2,FALSE)),"")</f>
        <v/>
      </c>
      <c r="I742" s="183" t="str">
        <f>_xlfn.IFNA(HLOOKUP(TEXT(C742,"#"),Table_MountingKits[#All],2,FALSE),"")</f>
        <v/>
      </c>
      <c r="J742" s="183" t="str">
        <f>_xlfn.IFNA(HLOOKUP(H742,Table_BoxColors[#All],2,FALSE),"")</f>
        <v/>
      </c>
      <c r="K742" s="61" t="str">
        <f t="shared" si="334"/>
        <v/>
      </c>
      <c r="L742" s="64" t="str">
        <f t="shared" si="335"/>
        <v/>
      </c>
      <c r="M742" s="185" t="str">
        <f>_xlfn.IFNA("E-"&amp;VLOOKUP(C742,Table_PN_DeviceType[],2,TRUE),"")&amp;IF(D742&lt;&gt;"",IF(D742&gt;99,D742,IF(D742&gt;9,"0"&amp;D742,"00"&amp;D742))&amp;VLOOKUP(E742,Table_PN_ConduitSize[],2,FALSE)&amp;VLOOKUP(F742,Table_PN_ConduitColor[],2,FALSE)&amp;IF(G742&lt;10,"0"&amp;G742,G742)&amp;VLOOKUP(H742,Table_PN_BoxMaterial[],2,FALSE)&amp;IF(I742&lt;&gt;"",VLOOKUP(I742,Table_PN_MountingKit[],2,FALSE)&amp;IF(OR(J742="Yes"),VLOOKUP(F742,Table_PN_BoxColor[],2,FALSE),"")&amp;VLOOKUP(K742,Table_PN_CircuitBreaker[],2,FALSE),""),"")</f>
        <v/>
      </c>
      <c r="N742" s="65"/>
      <c r="O742" s="65"/>
      <c r="P742" s="65"/>
      <c r="Q742" s="65"/>
      <c r="R742" s="65"/>
      <c r="S742" s="170" t="str">
        <f>IFERROR(VLOOKUP(C742,Table_DevicePN[],2,FALSE),"")</f>
        <v/>
      </c>
      <c r="T742" s="66" t="str">
        <f t="shared" si="336"/>
        <v/>
      </c>
      <c r="U742" s="80"/>
      <c r="V742" s="81" t="str">
        <f t="shared" si="337"/>
        <v/>
      </c>
      <c r="W742" s="65" t="str">
        <f t="shared" si="338"/>
        <v/>
      </c>
      <c r="X742" s="65" t="str">
        <f t="shared" si="339"/>
        <v/>
      </c>
      <c r="Y742" s="82" t="str">
        <f t="shared" si="340"/>
        <v/>
      </c>
      <c r="Z742" s="83" t="str">
        <f t="shared" si="341"/>
        <v/>
      </c>
      <c r="AA742" s="65" t="str">
        <f t="shared" si="342"/>
        <v/>
      </c>
      <c r="AB742" s="65" t="str">
        <f t="shared" si="343"/>
        <v/>
      </c>
      <c r="AC742" s="65" t="str">
        <f t="shared" si="344"/>
        <v/>
      </c>
      <c r="AD742" s="84" t="str">
        <f t="shared" si="345"/>
        <v/>
      </c>
      <c r="AE742" s="85" t="str">
        <f t="shared" si="346"/>
        <v/>
      </c>
      <c r="AF742" s="85" t="str">
        <f t="shared" si="347"/>
        <v/>
      </c>
      <c r="AG742" s="86" t="str">
        <f t="shared" si="348"/>
        <v/>
      </c>
      <c r="AH742" s="87" t="str">
        <f t="shared" si="349"/>
        <v/>
      </c>
      <c r="AI742" s="84" t="str">
        <f t="shared" si="350"/>
        <v/>
      </c>
      <c r="AJ742" s="84" t="str">
        <f t="shared" si="351"/>
        <v/>
      </c>
      <c r="AK742" s="88" t="str">
        <f t="shared" si="352"/>
        <v/>
      </c>
      <c r="AL742" s="65" t="str">
        <f t="shared" si="353"/>
        <v/>
      </c>
      <c r="AM742" s="84" t="str">
        <f t="shared" si="354"/>
        <v/>
      </c>
      <c r="AN742" s="85" t="str">
        <f t="shared" si="355"/>
        <v/>
      </c>
      <c r="AO742" s="85" t="str">
        <f t="shared" si="356"/>
        <v/>
      </c>
      <c r="AP742" s="86" t="str">
        <f t="shared" si="357"/>
        <v/>
      </c>
    </row>
    <row r="743" spans="1:42" s="76" customFormat="1" x14ac:dyDescent="0.25">
      <c r="A743" s="78">
        <f t="shared" si="332"/>
        <v>737</v>
      </c>
      <c r="B743" s="79"/>
      <c r="C743" s="79"/>
      <c r="D743" s="61"/>
      <c r="E743" s="180" t="str">
        <f>_xlfn.IFNA(HLOOKUP(TEXT(C743,"#"),Table_Conduit[#All],2,FALSE),"")</f>
        <v/>
      </c>
      <c r="F743" s="63" t="str">
        <f t="shared" si="333"/>
        <v/>
      </c>
      <c r="G743" s="61"/>
      <c r="H743" s="180" t="str">
        <f>_xlfn.IFNA(IF(HLOOKUP(TEXT(C743,"#"),Table_BoxMaterial[#All],2,FALSE)=0,"",HLOOKUP(TEXT(C743,"#"),Table_BoxMaterial[#All],2,FALSE)),"")</f>
        <v/>
      </c>
      <c r="I743" s="183" t="str">
        <f>_xlfn.IFNA(HLOOKUP(TEXT(C743,"#"),Table_MountingKits[#All],2,FALSE),"")</f>
        <v/>
      </c>
      <c r="J743" s="183" t="str">
        <f>_xlfn.IFNA(HLOOKUP(H743,Table_BoxColors[#All],2,FALSE),"")</f>
        <v/>
      </c>
      <c r="K743" s="61" t="str">
        <f t="shared" si="334"/>
        <v/>
      </c>
      <c r="L743" s="64" t="str">
        <f t="shared" si="335"/>
        <v/>
      </c>
      <c r="M743" s="185" t="str">
        <f>_xlfn.IFNA("E-"&amp;VLOOKUP(C743,Table_PN_DeviceType[],2,TRUE),"")&amp;IF(D743&lt;&gt;"",IF(D743&gt;99,D743,IF(D743&gt;9,"0"&amp;D743,"00"&amp;D743))&amp;VLOOKUP(E743,Table_PN_ConduitSize[],2,FALSE)&amp;VLOOKUP(F743,Table_PN_ConduitColor[],2,FALSE)&amp;IF(G743&lt;10,"0"&amp;G743,G743)&amp;VLOOKUP(H743,Table_PN_BoxMaterial[],2,FALSE)&amp;IF(I743&lt;&gt;"",VLOOKUP(I743,Table_PN_MountingKit[],2,FALSE)&amp;IF(OR(J743="Yes"),VLOOKUP(F743,Table_PN_BoxColor[],2,FALSE),"")&amp;VLOOKUP(K743,Table_PN_CircuitBreaker[],2,FALSE),""),"")</f>
        <v/>
      </c>
      <c r="N743" s="65"/>
      <c r="O743" s="65"/>
      <c r="P743" s="65"/>
      <c r="Q743" s="65"/>
      <c r="R743" s="65"/>
      <c r="S743" s="170" t="str">
        <f>IFERROR(VLOOKUP(C743,Table_DevicePN[],2,FALSE),"")</f>
        <v/>
      </c>
      <c r="T743" s="66" t="str">
        <f t="shared" si="336"/>
        <v/>
      </c>
      <c r="U743" s="80"/>
      <c r="V743" s="81" t="str">
        <f t="shared" si="337"/>
        <v/>
      </c>
      <c r="W743" s="65" t="str">
        <f t="shared" si="338"/>
        <v/>
      </c>
      <c r="X743" s="65" t="str">
        <f t="shared" si="339"/>
        <v/>
      </c>
      <c r="Y743" s="82" t="str">
        <f t="shared" si="340"/>
        <v/>
      </c>
      <c r="Z743" s="83" t="str">
        <f t="shared" si="341"/>
        <v/>
      </c>
      <c r="AA743" s="65" t="str">
        <f t="shared" si="342"/>
        <v/>
      </c>
      <c r="AB743" s="65" t="str">
        <f t="shared" si="343"/>
        <v/>
      </c>
      <c r="AC743" s="65" t="str">
        <f t="shared" si="344"/>
        <v/>
      </c>
      <c r="AD743" s="84" t="str">
        <f t="shared" si="345"/>
        <v/>
      </c>
      <c r="AE743" s="85" t="str">
        <f t="shared" si="346"/>
        <v/>
      </c>
      <c r="AF743" s="85" t="str">
        <f t="shared" si="347"/>
        <v/>
      </c>
      <c r="AG743" s="86" t="str">
        <f t="shared" si="348"/>
        <v/>
      </c>
      <c r="AH743" s="87" t="str">
        <f t="shared" si="349"/>
        <v/>
      </c>
      <c r="AI743" s="84" t="str">
        <f t="shared" si="350"/>
        <v/>
      </c>
      <c r="AJ743" s="84" t="str">
        <f t="shared" si="351"/>
        <v/>
      </c>
      <c r="AK743" s="88" t="str">
        <f t="shared" si="352"/>
        <v/>
      </c>
      <c r="AL743" s="65" t="str">
        <f t="shared" si="353"/>
        <v/>
      </c>
      <c r="AM743" s="84" t="str">
        <f t="shared" si="354"/>
        <v/>
      </c>
      <c r="AN743" s="85" t="str">
        <f t="shared" si="355"/>
        <v/>
      </c>
      <c r="AO743" s="85" t="str">
        <f t="shared" si="356"/>
        <v/>
      </c>
      <c r="AP743" s="86" t="str">
        <f t="shared" si="357"/>
        <v/>
      </c>
    </row>
    <row r="744" spans="1:42" s="76" customFormat="1" x14ac:dyDescent="0.25">
      <c r="A744" s="78">
        <f t="shared" si="332"/>
        <v>738</v>
      </c>
      <c r="B744" s="79"/>
      <c r="C744" s="79"/>
      <c r="D744" s="61"/>
      <c r="E744" s="180" t="str">
        <f>_xlfn.IFNA(HLOOKUP(TEXT(C744,"#"),Table_Conduit[#All],2,FALSE),"")</f>
        <v/>
      </c>
      <c r="F744" s="63" t="str">
        <f t="shared" si="333"/>
        <v/>
      </c>
      <c r="G744" s="61"/>
      <c r="H744" s="180" t="str">
        <f>_xlfn.IFNA(IF(HLOOKUP(TEXT(C744,"#"),Table_BoxMaterial[#All],2,FALSE)=0,"",HLOOKUP(TEXT(C744,"#"),Table_BoxMaterial[#All],2,FALSE)),"")</f>
        <v/>
      </c>
      <c r="I744" s="183" t="str">
        <f>_xlfn.IFNA(HLOOKUP(TEXT(C744,"#"),Table_MountingKits[#All],2,FALSE),"")</f>
        <v/>
      </c>
      <c r="J744" s="183" t="str">
        <f>_xlfn.IFNA(HLOOKUP(H744,Table_BoxColors[#All],2,FALSE),"")</f>
        <v/>
      </c>
      <c r="K744" s="61" t="str">
        <f t="shared" si="334"/>
        <v/>
      </c>
      <c r="L744" s="64" t="str">
        <f t="shared" si="335"/>
        <v/>
      </c>
      <c r="M744" s="185" t="str">
        <f>_xlfn.IFNA("E-"&amp;VLOOKUP(C744,Table_PN_DeviceType[],2,TRUE),"")&amp;IF(D744&lt;&gt;"",IF(D744&gt;99,D744,IF(D744&gt;9,"0"&amp;D744,"00"&amp;D744))&amp;VLOOKUP(E744,Table_PN_ConduitSize[],2,FALSE)&amp;VLOOKUP(F744,Table_PN_ConduitColor[],2,FALSE)&amp;IF(G744&lt;10,"0"&amp;G744,G744)&amp;VLOOKUP(H744,Table_PN_BoxMaterial[],2,FALSE)&amp;IF(I744&lt;&gt;"",VLOOKUP(I744,Table_PN_MountingKit[],2,FALSE)&amp;IF(OR(J744="Yes"),VLOOKUP(F744,Table_PN_BoxColor[],2,FALSE),"")&amp;VLOOKUP(K744,Table_PN_CircuitBreaker[],2,FALSE),""),"")</f>
        <v/>
      </c>
      <c r="N744" s="65"/>
      <c r="O744" s="65"/>
      <c r="P744" s="65"/>
      <c r="Q744" s="65"/>
      <c r="R744" s="65"/>
      <c r="S744" s="170" t="str">
        <f>IFERROR(VLOOKUP(C744,Table_DevicePN[],2,FALSE),"")</f>
        <v/>
      </c>
      <c r="T744" s="66" t="str">
        <f t="shared" si="336"/>
        <v/>
      </c>
      <c r="U744" s="80"/>
      <c r="V744" s="81" t="str">
        <f t="shared" si="337"/>
        <v/>
      </c>
      <c r="W744" s="65" t="str">
        <f t="shared" si="338"/>
        <v/>
      </c>
      <c r="X744" s="65" t="str">
        <f t="shared" si="339"/>
        <v/>
      </c>
      <c r="Y744" s="82" t="str">
        <f t="shared" si="340"/>
        <v/>
      </c>
      <c r="Z744" s="83" t="str">
        <f t="shared" si="341"/>
        <v/>
      </c>
      <c r="AA744" s="65" t="str">
        <f t="shared" si="342"/>
        <v/>
      </c>
      <c r="AB744" s="65" t="str">
        <f t="shared" si="343"/>
        <v/>
      </c>
      <c r="AC744" s="65" t="str">
        <f t="shared" si="344"/>
        <v/>
      </c>
      <c r="AD744" s="84" t="str">
        <f t="shared" si="345"/>
        <v/>
      </c>
      <c r="AE744" s="85" t="str">
        <f t="shared" si="346"/>
        <v/>
      </c>
      <c r="AF744" s="85" t="str">
        <f t="shared" si="347"/>
        <v/>
      </c>
      <c r="AG744" s="86" t="str">
        <f t="shared" si="348"/>
        <v/>
      </c>
      <c r="AH744" s="87" t="str">
        <f t="shared" si="349"/>
        <v/>
      </c>
      <c r="AI744" s="84" t="str">
        <f t="shared" si="350"/>
        <v/>
      </c>
      <c r="AJ744" s="84" t="str">
        <f t="shared" si="351"/>
        <v/>
      </c>
      <c r="AK744" s="88" t="str">
        <f t="shared" si="352"/>
        <v/>
      </c>
      <c r="AL744" s="65" t="str">
        <f t="shared" si="353"/>
        <v/>
      </c>
      <c r="AM744" s="84" t="str">
        <f t="shared" si="354"/>
        <v/>
      </c>
      <c r="AN744" s="85" t="str">
        <f t="shared" si="355"/>
        <v/>
      </c>
      <c r="AO744" s="85" t="str">
        <f t="shared" si="356"/>
        <v/>
      </c>
      <c r="AP744" s="86" t="str">
        <f t="shared" si="357"/>
        <v/>
      </c>
    </row>
    <row r="745" spans="1:42" s="76" customFormat="1" x14ac:dyDescent="0.25">
      <c r="A745" s="78">
        <f t="shared" si="332"/>
        <v>739</v>
      </c>
      <c r="B745" s="79"/>
      <c r="C745" s="79"/>
      <c r="D745" s="61"/>
      <c r="E745" s="180" t="str">
        <f>_xlfn.IFNA(HLOOKUP(TEXT(C745,"#"),Table_Conduit[#All],2,FALSE),"")</f>
        <v/>
      </c>
      <c r="F745" s="63" t="str">
        <f t="shared" si="333"/>
        <v/>
      </c>
      <c r="G745" s="61"/>
      <c r="H745" s="180" t="str">
        <f>_xlfn.IFNA(IF(HLOOKUP(TEXT(C745,"#"),Table_BoxMaterial[#All],2,FALSE)=0,"",HLOOKUP(TEXT(C745,"#"),Table_BoxMaterial[#All],2,FALSE)),"")</f>
        <v/>
      </c>
      <c r="I745" s="183" t="str">
        <f>_xlfn.IFNA(HLOOKUP(TEXT(C745,"#"),Table_MountingKits[#All],2,FALSE),"")</f>
        <v/>
      </c>
      <c r="J745" s="183" t="str">
        <f>_xlfn.IFNA(HLOOKUP(H745,Table_BoxColors[#All],2,FALSE),"")</f>
        <v/>
      </c>
      <c r="K745" s="61" t="str">
        <f t="shared" si="334"/>
        <v/>
      </c>
      <c r="L745" s="64" t="str">
        <f t="shared" si="335"/>
        <v/>
      </c>
      <c r="M745" s="185" t="str">
        <f>_xlfn.IFNA("E-"&amp;VLOOKUP(C745,Table_PN_DeviceType[],2,TRUE),"")&amp;IF(D745&lt;&gt;"",IF(D745&gt;99,D745,IF(D745&gt;9,"0"&amp;D745,"00"&amp;D745))&amp;VLOOKUP(E745,Table_PN_ConduitSize[],2,FALSE)&amp;VLOOKUP(F745,Table_PN_ConduitColor[],2,FALSE)&amp;IF(G745&lt;10,"0"&amp;G745,G745)&amp;VLOOKUP(H745,Table_PN_BoxMaterial[],2,FALSE)&amp;IF(I745&lt;&gt;"",VLOOKUP(I745,Table_PN_MountingKit[],2,FALSE)&amp;IF(OR(J745="Yes"),VLOOKUP(F745,Table_PN_BoxColor[],2,FALSE),"")&amp;VLOOKUP(K745,Table_PN_CircuitBreaker[],2,FALSE),""),"")</f>
        <v/>
      </c>
      <c r="N745" s="65"/>
      <c r="O745" s="65"/>
      <c r="P745" s="65"/>
      <c r="Q745" s="65"/>
      <c r="R745" s="65"/>
      <c r="S745" s="170" t="str">
        <f>IFERROR(VLOOKUP(C745,Table_DevicePN[],2,FALSE),"")</f>
        <v/>
      </c>
      <c r="T745" s="66" t="str">
        <f t="shared" si="336"/>
        <v/>
      </c>
      <c r="U745" s="80"/>
      <c r="V745" s="81" t="str">
        <f t="shared" si="337"/>
        <v/>
      </c>
      <c r="W745" s="65" t="str">
        <f t="shared" si="338"/>
        <v/>
      </c>
      <c r="X745" s="65" t="str">
        <f t="shared" si="339"/>
        <v/>
      </c>
      <c r="Y745" s="82" t="str">
        <f t="shared" si="340"/>
        <v/>
      </c>
      <c r="Z745" s="83" t="str">
        <f t="shared" si="341"/>
        <v/>
      </c>
      <c r="AA745" s="65" t="str">
        <f t="shared" si="342"/>
        <v/>
      </c>
      <c r="AB745" s="65" t="str">
        <f t="shared" si="343"/>
        <v/>
      </c>
      <c r="AC745" s="65" t="str">
        <f t="shared" si="344"/>
        <v/>
      </c>
      <c r="AD745" s="84" t="str">
        <f t="shared" si="345"/>
        <v/>
      </c>
      <c r="AE745" s="85" t="str">
        <f t="shared" si="346"/>
        <v/>
      </c>
      <c r="AF745" s="85" t="str">
        <f t="shared" si="347"/>
        <v/>
      </c>
      <c r="AG745" s="86" t="str">
        <f t="shared" si="348"/>
        <v/>
      </c>
      <c r="AH745" s="87" t="str">
        <f t="shared" si="349"/>
        <v/>
      </c>
      <c r="AI745" s="84" t="str">
        <f t="shared" si="350"/>
        <v/>
      </c>
      <c r="AJ745" s="84" t="str">
        <f t="shared" si="351"/>
        <v/>
      </c>
      <c r="AK745" s="88" t="str">
        <f t="shared" si="352"/>
        <v/>
      </c>
      <c r="AL745" s="65" t="str">
        <f t="shared" si="353"/>
        <v/>
      </c>
      <c r="AM745" s="84" t="str">
        <f t="shared" si="354"/>
        <v/>
      </c>
      <c r="AN745" s="85" t="str">
        <f t="shared" si="355"/>
        <v/>
      </c>
      <c r="AO745" s="85" t="str">
        <f t="shared" si="356"/>
        <v/>
      </c>
      <c r="AP745" s="86" t="str">
        <f t="shared" si="357"/>
        <v/>
      </c>
    </row>
    <row r="746" spans="1:42" s="76" customFormat="1" x14ac:dyDescent="0.25">
      <c r="A746" s="78">
        <f t="shared" si="332"/>
        <v>740</v>
      </c>
      <c r="B746" s="79"/>
      <c r="C746" s="79"/>
      <c r="D746" s="61"/>
      <c r="E746" s="180" t="str">
        <f>_xlfn.IFNA(HLOOKUP(TEXT(C746,"#"),Table_Conduit[#All],2,FALSE),"")</f>
        <v/>
      </c>
      <c r="F746" s="63" t="str">
        <f t="shared" si="333"/>
        <v/>
      </c>
      <c r="G746" s="61"/>
      <c r="H746" s="180" t="str">
        <f>_xlfn.IFNA(IF(HLOOKUP(TEXT(C746,"#"),Table_BoxMaterial[#All],2,FALSE)=0,"",HLOOKUP(TEXT(C746,"#"),Table_BoxMaterial[#All],2,FALSE)),"")</f>
        <v/>
      </c>
      <c r="I746" s="183" t="str">
        <f>_xlfn.IFNA(HLOOKUP(TEXT(C746,"#"),Table_MountingKits[#All],2,FALSE),"")</f>
        <v/>
      </c>
      <c r="J746" s="183" t="str">
        <f>_xlfn.IFNA(HLOOKUP(H746,Table_BoxColors[#All],2,FALSE),"")</f>
        <v/>
      </c>
      <c r="K746" s="61" t="str">
        <f t="shared" si="334"/>
        <v/>
      </c>
      <c r="L746" s="64" t="str">
        <f t="shared" si="335"/>
        <v/>
      </c>
      <c r="M746" s="185" t="str">
        <f>_xlfn.IFNA("E-"&amp;VLOOKUP(C746,Table_PN_DeviceType[],2,TRUE),"")&amp;IF(D746&lt;&gt;"",IF(D746&gt;99,D746,IF(D746&gt;9,"0"&amp;D746,"00"&amp;D746))&amp;VLOOKUP(E746,Table_PN_ConduitSize[],2,FALSE)&amp;VLOOKUP(F746,Table_PN_ConduitColor[],2,FALSE)&amp;IF(G746&lt;10,"0"&amp;G746,G746)&amp;VLOOKUP(H746,Table_PN_BoxMaterial[],2,FALSE)&amp;IF(I746&lt;&gt;"",VLOOKUP(I746,Table_PN_MountingKit[],2,FALSE)&amp;IF(OR(J746="Yes"),VLOOKUP(F746,Table_PN_BoxColor[],2,FALSE),"")&amp;VLOOKUP(K746,Table_PN_CircuitBreaker[],2,FALSE),""),"")</f>
        <v/>
      </c>
      <c r="N746" s="65"/>
      <c r="O746" s="65"/>
      <c r="P746" s="65"/>
      <c r="Q746" s="65"/>
      <c r="R746" s="65"/>
      <c r="S746" s="170" t="str">
        <f>IFERROR(VLOOKUP(C746,Table_DevicePN[],2,FALSE),"")</f>
        <v/>
      </c>
      <c r="T746" s="66" t="str">
        <f t="shared" si="336"/>
        <v/>
      </c>
      <c r="U746" s="80"/>
      <c r="V746" s="81" t="str">
        <f t="shared" si="337"/>
        <v/>
      </c>
      <c r="W746" s="65" t="str">
        <f t="shared" si="338"/>
        <v/>
      </c>
      <c r="X746" s="65" t="str">
        <f t="shared" si="339"/>
        <v/>
      </c>
      <c r="Y746" s="82" t="str">
        <f t="shared" si="340"/>
        <v/>
      </c>
      <c r="Z746" s="83" t="str">
        <f t="shared" si="341"/>
        <v/>
      </c>
      <c r="AA746" s="65" t="str">
        <f t="shared" si="342"/>
        <v/>
      </c>
      <c r="AB746" s="65" t="str">
        <f t="shared" si="343"/>
        <v/>
      </c>
      <c r="AC746" s="65" t="str">
        <f t="shared" si="344"/>
        <v/>
      </c>
      <c r="AD746" s="84" t="str">
        <f t="shared" si="345"/>
        <v/>
      </c>
      <c r="AE746" s="85" t="str">
        <f t="shared" si="346"/>
        <v/>
      </c>
      <c r="AF746" s="85" t="str">
        <f t="shared" si="347"/>
        <v/>
      </c>
      <c r="AG746" s="86" t="str">
        <f t="shared" si="348"/>
        <v/>
      </c>
      <c r="AH746" s="87" t="str">
        <f t="shared" si="349"/>
        <v/>
      </c>
      <c r="AI746" s="84" t="str">
        <f t="shared" si="350"/>
        <v/>
      </c>
      <c r="AJ746" s="84" t="str">
        <f t="shared" si="351"/>
        <v/>
      </c>
      <c r="AK746" s="88" t="str">
        <f t="shared" si="352"/>
        <v/>
      </c>
      <c r="AL746" s="65" t="str">
        <f t="shared" si="353"/>
        <v/>
      </c>
      <c r="AM746" s="84" t="str">
        <f t="shared" si="354"/>
        <v/>
      </c>
      <c r="AN746" s="85" t="str">
        <f t="shared" si="355"/>
        <v/>
      </c>
      <c r="AO746" s="85" t="str">
        <f t="shared" si="356"/>
        <v/>
      </c>
      <c r="AP746" s="86" t="str">
        <f t="shared" si="357"/>
        <v/>
      </c>
    </row>
    <row r="747" spans="1:42" s="76" customFormat="1" x14ac:dyDescent="0.25">
      <c r="A747" s="78">
        <f t="shared" si="332"/>
        <v>741</v>
      </c>
      <c r="B747" s="79"/>
      <c r="C747" s="79"/>
      <c r="D747" s="61"/>
      <c r="E747" s="180" t="str">
        <f>_xlfn.IFNA(HLOOKUP(TEXT(C747,"#"),Table_Conduit[#All],2,FALSE),"")</f>
        <v/>
      </c>
      <c r="F747" s="63" t="str">
        <f t="shared" si="333"/>
        <v/>
      </c>
      <c r="G747" s="61"/>
      <c r="H747" s="180" t="str">
        <f>_xlfn.IFNA(IF(HLOOKUP(TEXT(C747,"#"),Table_BoxMaterial[#All],2,FALSE)=0,"",HLOOKUP(TEXT(C747,"#"),Table_BoxMaterial[#All],2,FALSE)),"")</f>
        <v/>
      </c>
      <c r="I747" s="183" t="str">
        <f>_xlfn.IFNA(HLOOKUP(TEXT(C747,"#"),Table_MountingKits[#All],2,FALSE),"")</f>
        <v/>
      </c>
      <c r="J747" s="183" t="str">
        <f>_xlfn.IFNA(HLOOKUP(H747,Table_BoxColors[#All],2,FALSE),"")</f>
        <v/>
      </c>
      <c r="K747" s="61" t="str">
        <f t="shared" si="334"/>
        <v/>
      </c>
      <c r="L747" s="64" t="str">
        <f t="shared" si="335"/>
        <v/>
      </c>
      <c r="M747" s="185" t="str">
        <f>_xlfn.IFNA("E-"&amp;VLOOKUP(C747,Table_PN_DeviceType[],2,TRUE),"")&amp;IF(D747&lt;&gt;"",IF(D747&gt;99,D747,IF(D747&gt;9,"0"&amp;D747,"00"&amp;D747))&amp;VLOOKUP(E747,Table_PN_ConduitSize[],2,FALSE)&amp;VLOOKUP(F747,Table_PN_ConduitColor[],2,FALSE)&amp;IF(G747&lt;10,"0"&amp;G747,G747)&amp;VLOOKUP(H747,Table_PN_BoxMaterial[],2,FALSE)&amp;IF(I747&lt;&gt;"",VLOOKUP(I747,Table_PN_MountingKit[],2,FALSE)&amp;IF(OR(J747="Yes"),VLOOKUP(F747,Table_PN_BoxColor[],2,FALSE),"")&amp;VLOOKUP(K747,Table_PN_CircuitBreaker[],2,FALSE),""),"")</f>
        <v/>
      </c>
      <c r="N747" s="65"/>
      <c r="O747" s="65"/>
      <c r="P747" s="65"/>
      <c r="Q747" s="65"/>
      <c r="R747" s="65"/>
      <c r="S747" s="170" t="str">
        <f>IFERROR(VLOOKUP(C747,Table_DevicePN[],2,FALSE),"")</f>
        <v/>
      </c>
      <c r="T747" s="66" t="str">
        <f t="shared" si="336"/>
        <v/>
      </c>
      <c r="U747" s="80"/>
      <c r="V747" s="81" t="str">
        <f t="shared" si="337"/>
        <v/>
      </c>
      <c r="W747" s="65" t="str">
        <f t="shared" si="338"/>
        <v/>
      </c>
      <c r="X747" s="65" t="str">
        <f t="shared" si="339"/>
        <v/>
      </c>
      <c r="Y747" s="82" t="str">
        <f t="shared" si="340"/>
        <v/>
      </c>
      <c r="Z747" s="83" t="str">
        <f t="shared" si="341"/>
        <v/>
      </c>
      <c r="AA747" s="65" t="str">
        <f t="shared" si="342"/>
        <v/>
      </c>
      <c r="AB747" s="65" t="str">
        <f t="shared" si="343"/>
        <v/>
      </c>
      <c r="AC747" s="65" t="str">
        <f t="shared" si="344"/>
        <v/>
      </c>
      <c r="AD747" s="84" t="str">
        <f t="shared" si="345"/>
        <v/>
      </c>
      <c r="AE747" s="85" t="str">
        <f t="shared" si="346"/>
        <v/>
      </c>
      <c r="AF747" s="85" t="str">
        <f t="shared" si="347"/>
        <v/>
      </c>
      <c r="AG747" s="86" t="str">
        <f t="shared" si="348"/>
        <v/>
      </c>
      <c r="AH747" s="87" t="str">
        <f t="shared" si="349"/>
        <v/>
      </c>
      <c r="AI747" s="84" t="str">
        <f t="shared" si="350"/>
        <v/>
      </c>
      <c r="AJ747" s="84" t="str">
        <f t="shared" si="351"/>
        <v/>
      </c>
      <c r="AK747" s="88" t="str">
        <f t="shared" si="352"/>
        <v/>
      </c>
      <c r="AL747" s="65" t="str">
        <f t="shared" si="353"/>
        <v/>
      </c>
      <c r="AM747" s="84" t="str">
        <f t="shared" si="354"/>
        <v/>
      </c>
      <c r="AN747" s="85" t="str">
        <f t="shared" si="355"/>
        <v/>
      </c>
      <c r="AO747" s="85" t="str">
        <f t="shared" si="356"/>
        <v/>
      </c>
      <c r="AP747" s="86" t="str">
        <f t="shared" si="357"/>
        <v/>
      </c>
    </row>
    <row r="748" spans="1:42" s="76" customFormat="1" x14ac:dyDescent="0.25">
      <c r="A748" s="78">
        <f t="shared" si="332"/>
        <v>742</v>
      </c>
      <c r="B748" s="79"/>
      <c r="C748" s="79"/>
      <c r="D748" s="61"/>
      <c r="E748" s="180" t="str">
        <f>_xlfn.IFNA(HLOOKUP(TEXT(C748,"#"),Table_Conduit[#All],2,FALSE),"")</f>
        <v/>
      </c>
      <c r="F748" s="63" t="str">
        <f t="shared" si="333"/>
        <v/>
      </c>
      <c r="G748" s="61"/>
      <c r="H748" s="180" t="str">
        <f>_xlfn.IFNA(IF(HLOOKUP(TEXT(C748,"#"),Table_BoxMaterial[#All],2,FALSE)=0,"",HLOOKUP(TEXT(C748,"#"),Table_BoxMaterial[#All],2,FALSE)),"")</f>
        <v/>
      </c>
      <c r="I748" s="183" t="str">
        <f>_xlfn.IFNA(HLOOKUP(TEXT(C748,"#"),Table_MountingKits[#All],2,FALSE),"")</f>
        <v/>
      </c>
      <c r="J748" s="183" t="str">
        <f>_xlfn.IFNA(HLOOKUP(H748,Table_BoxColors[#All],2,FALSE),"")</f>
        <v/>
      </c>
      <c r="K748" s="61" t="str">
        <f t="shared" si="334"/>
        <v/>
      </c>
      <c r="L748" s="64" t="str">
        <f t="shared" si="335"/>
        <v/>
      </c>
      <c r="M748" s="185" t="str">
        <f>_xlfn.IFNA("E-"&amp;VLOOKUP(C748,Table_PN_DeviceType[],2,TRUE),"")&amp;IF(D748&lt;&gt;"",IF(D748&gt;99,D748,IF(D748&gt;9,"0"&amp;D748,"00"&amp;D748))&amp;VLOOKUP(E748,Table_PN_ConduitSize[],2,FALSE)&amp;VLOOKUP(F748,Table_PN_ConduitColor[],2,FALSE)&amp;IF(G748&lt;10,"0"&amp;G748,G748)&amp;VLOOKUP(H748,Table_PN_BoxMaterial[],2,FALSE)&amp;IF(I748&lt;&gt;"",VLOOKUP(I748,Table_PN_MountingKit[],2,FALSE)&amp;IF(OR(J748="Yes"),VLOOKUP(F748,Table_PN_BoxColor[],2,FALSE),"")&amp;VLOOKUP(K748,Table_PN_CircuitBreaker[],2,FALSE),""),"")</f>
        <v/>
      </c>
      <c r="N748" s="65"/>
      <c r="O748" s="65"/>
      <c r="P748" s="65"/>
      <c r="Q748" s="65"/>
      <c r="R748" s="65"/>
      <c r="S748" s="170" t="str">
        <f>IFERROR(VLOOKUP(C748,Table_DevicePN[],2,FALSE),"")</f>
        <v/>
      </c>
      <c r="T748" s="66" t="str">
        <f t="shared" si="336"/>
        <v/>
      </c>
      <c r="U748" s="80"/>
      <c r="V748" s="81" t="str">
        <f t="shared" si="337"/>
        <v/>
      </c>
      <c r="W748" s="65" t="str">
        <f t="shared" si="338"/>
        <v/>
      </c>
      <c r="X748" s="65" t="str">
        <f t="shared" si="339"/>
        <v/>
      </c>
      <c r="Y748" s="82" t="str">
        <f t="shared" si="340"/>
        <v/>
      </c>
      <c r="Z748" s="83" t="str">
        <f t="shared" si="341"/>
        <v/>
      </c>
      <c r="AA748" s="65" t="str">
        <f t="shared" si="342"/>
        <v/>
      </c>
      <c r="AB748" s="65" t="str">
        <f t="shared" si="343"/>
        <v/>
      </c>
      <c r="AC748" s="65" t="str">
        <f t="shared" si="344"/>
        <v/>
      </c>
      <c r="AD748" s="84" t="str">
        <f t="shared" si="345"/>
        <v/>
      </c>
      <c r="AE748" s="85" t="str">
        <f t="shared" si="346"/>
        <v/>
      </c>
      <c r="AF748" s="85" t="str">
        <f t="shared" si="347"/>
        <v/>
      </c>
      <c r="AG748" s="86" t="str">
        <f t="shared" si="348"/>
        <v/>
      </c>
      <c r="AH748" s="87" t="str">
        <f t="shared" si="349"/>
        <v/>
      </c>
      <c r="AI748" s="84" t="str">
        <f t="shared" si="350"/>
        <v/>
      </c>
      <c r="AJ748" s="84" t="str">
        <f t="shared" si="351"/>
        <v/>
      </c>
      <c r="AK748" s="88" t="str">
        <f t="shared" si="352"/>
        <v/>
      </c>
      <c r="AL748" s="65" t="str">
        <f t="shared" si="353"/>
        <v/>
      </c>
      <c r="AM748" s="84" t="str">
        <f t="shared" si="354"/>
        <v/>
      </c>
      <c r="AN748" s="85" t="str">
        <f t="shared" si="355"/>
        <v/>
      </c>
      <c r="AO748" s="85" t="str">
        <f t="shared" si="356"/>
        <v/>
      </c>
      <c r="AP748" s="86" t="str">
        <f t="shared" si="357"/>
        <v/>
      </c>
    </row>
    <row r="749" spans="1:42" s="76" customFormat="1" x14ac:dyDescent="0.25">
      <c r="A749" s="78">
        <f t="shared" si="332"/>
        <v>743</v>
      </c>
      <c r="B749" s="79"/>
      <c r="C749" s="79"/>
      <c r="D749" s="61"/>
      <c r="E749" s="180" t="str">
        <f>_xlfn.IFNA(HLOOKUP(TEXT(C749,"#"),Table_Conduit[#All],2,FALSE),"")</f>
        <v/>
      </c>
      <c r="F749" s="63" t="str">
        <f t="shared" si="333"/>
        <v/>
      </c>
      <c r="G749" s="61"/>
      <c r="H749" s="180" t="str">
        <f>_xlfn.IFNA(IF(HLOOKUP(TEXT(C749,"#"),Table_BoxMaterial[#All],2,FALSE)=0,"",HLOOKUP(TEXT(C749,"#"),Table_BoxMaterial[#All],2,FALSE)),"")</f>
        <v/>
      </c>
      <c r="I749" s="183" t="str">
        <f>_xlfn.IFNA(HLOOKUP(TEXT(C749,"#"),Table_MountingKits[#All],2,FALSE),"")</f>
        <v/>
      </c>
      <c r="J749" s="183" t="str">
        <f>_xlfn.IFNA(HLOOKUP(H749,Table_BoxColors[#All],2,FALSE),"")</f>
        <v/>
      </c>
      <c r="K749" s="61" t="str">
        <f t="shared" si="334"/>
        <v/>
      </c>
      <c r="L749" s="64" t="str">
        <f t="shared" si="335"/>
        <v/>
      </c>
      <c r="M749" s="185" t="str">
        <f>_xlfn.IFNA("E-"&amp;VLOOKUP(C749,Table_PN_DeviceType[],2,TRUE),"")&amp;IF(D749&lt;&gt;"",IF(D749&gt;99,D749,IF(D749&gt;9,"0"&amp;D749,"00"&amp;D749))&amp;VLOOKUP(E749,Table_PN_ConduitSize[],2,FALSE)&amp;VLOOKUP(F749,Table_PN_ConduitColor[],2,FALSE)&amp;IF(G749&lt;10,"0"&amp;G749,G749)&amp;VLOOKUP(H749,Table_PN_BoxMaterial[],2,FALSE)&amp;IF(I749&lt;&gt;"",VLOOKUP(I749,Table_PN_MountingKit[],2,FALSE)&amp;IF(OR(J749="Yes"),VLOOKUP(F749,Table_PN_BoxColor[],2,FALSE),"")&amp;VLOOKUP(K749,Table_PN_CircuitBreaker[],2,FALSE),""),"")</f>
        <v/>
      </c>
      <c r="N749" s="65"/>
      <c r="O749" s="65"/>
      <c r="P749" s="65"/>
      <c r="Q749" s="65"/>
      <c r="R749" s="65"/>
      <c r="S749" s="170" t="str">
        <f>IFERROR(VLOOKUP(C749,Table_DevicePN[],2,FALSE),"")</f>
        <v/>
      </c>
      <c r="T749" s="66" t="str">
        <f t="shared" si="336"/>
        <v/>
      </c>
      <c r="U749" s="80"/>
      <c r="V749" s="81" t="str">
        <f t="shared" si="337"/>
        <v/>
      </c>
      <c r="W749" s="65" t="str">
        <f t="shared" si="338"/>
        <v/>
      </c>
      <c r="X749" s="65" t="str">
        <f t="shared" si="339"/>
        <v/>
      </c>
      <c r="Y749" s="82" t="str">
        <f t="shared" si="340"/>
        <v/>
      </c>
      <c r="Z749" s="83" t="str">
        <f t="shared" si="341"/>
        <v/>
      </c>
      <c r="AA749" s="65" t="str">
        <f t="shared" si="342"/>
        <v/>
      </c>
      <c r="AB749" s="65" t="str">
        <f t="shared" si="343"/>
        <v/>
      </c>
      <c r="AC749" s="65" t="str">
        <f t="shared" si="344"/>
        <v/>
      </c>
      <c r="AD749" s="84" t="str">
        <f t="shared" si="345"/>
        <v/>
      </c>
      <c r="AE749" s="85" t="str">
        <f t="shared" si="346"/>
        <v/>
      </c>
      <c r="AF749" s="85" t="str">
        <f t="shared" si="347"/>
        <v/>
      </c>
      <c r="AG749" s="86" t="str">
        <f t="shared" si="348"/>
        <v/>
      </c>
      <c r="AH749" s="87" t="str">
        <f t="shared" si="349"/>
        <v/>
      </c>
      <c r="AI749" s="84" t="str">
        <f t="shared" si="350"/>
        <v/>
      </c>
      <c r="AJ749" s="84" t="str">
        <f t="shared" si="351"/>
        <v/>
      </c>
      <c r="AK749" s="88" t="str">
        <f t="shared" si="352"/>
        <v/>
      </c>
      <c r="AL749" s="65" t="str">
        <f t="shared" si="353"/>
        <v/>
      </c>
      <c r="AM749" s="84" t="str">
        <f t="shared" si="354"/>
        <v/>
      </c>
      <c r="AN749" s="85" t="str">
        <f t="shared" si="355"/>
        <v/>
      </c>
      <c r="AO749" s="85" t="str">
        <f t="shared" si="356"/>
        <v/>
      </c>
      <c r="AP749" s="86" t="str">
        <f t="shared" si="357"/>
        <v/>
      </c>
    </row>
    <row r="750" spans="1:42" s="76" customFormat="1" x14ac:dyDescent="0.25">
      <c r="A750" s="78">
        <f t="shared" si="332"/>
        <v>744</v>
      </c>
      <c r="B750" s="79"/>
      <c r="C750" s="79"/>
      <c r="D750" s="61"/>
      <c r="E750" s="180" t="str">
        <f>_xlfn.IFNA(HLOOKUP(TEXT(C750,"#"),Table_Conduit[#All],2,FALSE),"")</f>
        <v/>
      </c>
      <c r="F750" s="63" t="str">
        <f t="shared" si="333"/>
        <v/>
      </c>
      <c r="G750" s="61"/>
      <c r="H750" s="180" t="str">
        <f>_xlfn.IFNA(IF(HLOOKUP(TEXT(C750,"#"),Table_BoxMaterial[#All],2,FALSE)=0,"",HLOOKUP(TEXT(C750,"#"),Table_BoxMaterial[#All],2,FALSE)),"")</f>
        <v/>
      </c>
      <c r="I750" s="183" t="str">
        <f>_xlfn.IFNA(HLOOKUP(TEXT(C750,"#"),Table_MountingKits[#All],2,FALSE),"")</f>
        <v/>
      </c>
      <c r="J750" s="183" t="str">
        <f>_xlfn.IFNA(HLOOKUP(H750,Table_BoxColors[#All],2,FALSE),"")</f>
        <v/>
      </c>
      <c r="K750" s="61" t="str">
        <f t="shared" si="334"/>
        <v/>
      </c>
      <c r="L750" s="64" t="str">
        <f t="shared" si="335"/>
        <v/>
      </c>
      <c r="M750" s="185" t="str">
        <f>_xlfn.IFNA("E-"&amp;VLOOKUP(C750,Table_PN_DeviceType[],2,TRUE),"")&amp;IF(D750&lt;&gt;"",IF(D750&gt;99,D750,IF(D750&gt;9,"0"&amp;D750,"00"&amp;D750))&amp;VLOOKUP(E750,Table_PN_ConduitSize[],2,FALSE)&amp;VLOOKUP(F750,Table_PN_ConduitColor[],2,FALSE)&amp;IF(G750&lt;10,"0"&amp;G750,G750)&amp;VLOOKUP(H750,Table_PN_BoxMaterial[],2,FALSE)&amp;IF(I750&lt;&gt;"",VLOOKUP(I750,Table_PN_MountingKit[],2,FALSE)&amp;IF(OR(J750="Yes"),VLOOKUP(F750,Table_PN_BoxColor[],2,FALSE),"")&amp;VLOOKUP(K750,Table_PN_CircuitBreaker[],2,FALSE),""),"")</f>
        <v/>
      </c>
      <c r="N750" s="65"/>
      <c r="O750" s="65"/>
      <c r="P750" s="65"/>
      <c r="Q750" s="65"/>
      <c r="R750" s="65"/>
      <c r="S750" s="170" t="str">
        <f>IFERROR(VLOOKUP(C750,Table_DevicePN[],2,FALSE),"")</f>
        <v/>
      </c>
      <c r="T750" s="66" t="str">
        <f t="shared" si="336"/>
        <v/>
      </c>
      <c r="U750" s="80"/>
      <c r="V750" s="81" t="str">
        <f t="shared" si="337"/>
        <v/>
      </c>
      <c r="W750" s="65" t="str">
        <f t="shared" si="338"/>
        <v/>
      </c>
      <c r="X750" s="65" t="str">
        <f t="shared" si="339"/>
        <v/>
      </c>
      <c r="Y750" s="82" t="str">
        <f t="shared" si="340"/>
        <v/>
      </c>
      <c r="Z750" s="83" t="str">
        <f t="shared" si="341"/>
        <v/>
      </c>
      <c r="AA750" s="65" t="str">
        <f t="shared" si="342"/>
        <v/>
      </c>
      <c r="AB750" s="65" t="str">
        <f t="shared" si="343"/>
        <v/>
      </c>
      <c r="AC750" s="65" t="str">
        <f t="shared" si="344"/>
        <v/>
      </c>
      <c r="AD750" s="84" t="str">
        <f t="shared" si="345"/>
        <v/>
      </c>
      <c r="AE750" s="85" t="str">
        <f t="shared" si="346"/>
        <v/>
      </c>
      <c r="AF750" s="85" t="str">
        <f t="shared" si="347"/>
        <v/>
      </c>
      <c r="AG750" s="86" t="str">
        <f t="shared" si="348"/>
        <v/>
      </c>
      <c r="AH750" s="87" t="str">
        <f t="shared" si="349"/>
        <v/>
      </c>
      <c r="AI750" s="84" t="str">
        <f t="shared" si="350"/>
        <v/>
      </c>
      <c r="AJ750" s="84" t="str">
        <f t="shared" si="351"/>
        <v/>
      </c>
      <c r="AK750" s="88" t="str">
        <f t="shared" si="352"/>
        <v/>
      </c>
      <c r="AL750" s="65" t="str">
        <f t="shared" si="353"/>
        <v/>
      </c>
      <c r="AM750" s="84" t="str">
        <f t="shared" si="354"/>
        <v/>
      </c>
      <c r="AN750" s="85" t="str">
        <f t="shared" si="355"/>
        <v/>
      </c>
      <c r="AO750" s="85" t="str">
        <f t="shared" si="356"/>
        <v/>
      </c>
      <c r="AP750" s="86" t="str">
        <f t="shared" si="357"/>
        <v/>
      </c>
    </row>
    <row r="751" spans="1:42" s="76" customFormat="1" x14ac:dyDescent="0.25">
      <c r="A751" s="78">
        <f t="shared" si="332"/>
        <v>745</v>
      </c>
      <c r="B751" s="79"/>
      <c r="C751" s="79"/>
      <c r="D751" s="61"/>
      <c r="E751" s="180" t="str">
        <f>_xlfn.IFNA(HLOOKUP(TEXT(C751,"#"),Table_Conduit[#All],2,FALSE),"")</f>
        <v/>
      </c>
      <c r="F751" s="63" t="str">
        <f t="shared" si="333"/>
        <v/>
      </c>
      <c r="G751" s="61"/>
      <c r="H751" s="180" t="str">
        <f>_xlfn.IFNA(IF(HLOOKUP(TEXT(C751,"#"),Table_BoxMaterial[#All],2,FALSE)=0,"",HLOOKUP(TEXT(C751,"#"),Table_BoxMaterial[#All],2,FALSE)),"")</f>
        <v/>
      </c>
      <c r="I751" s="183" t="str">
        <f>_xlfn.IFNA(HLOOKUP(TEXT(C751,"#"),Table_MountingKits[#All],2,FALSE),"")</f>
        <v/>
      </c>
      <c r="J751" s="183" t="str">
        <f>_xlfn.IFNA(HLOOKUP(H751,Table_BoxColors[#All],2,FALSE),"")</f>
        <v/>
      </c>
      <c r="K751" s="61" t="str">
        <f t="shared" si="334"/>
        <v/>
      </c>
      <c r="L751" s="64" t="str">
        <f t="shared" si="335"/>
        <v/>
      </c>
      <c r="M751" s="185" t="str">
        <f>_xlfn.IFNA("E-"&amp;VLOOKUP(C751,Table_PN_DeviceType[],2,TRUE),"")&amp;IF(D751&lt;&gt;"",IF(D751&gt;99,D751,IF(D751&gt;9,"0"&amp;D751,"00"&amp;D751))&amp;VLOOKUP(E751,Table_PN_ConduitSize[],2,FALSE)&amp;VLOOKUP(F751,Table_PN_ConduitColor[],2,FALSE)&amp;IF(G751&lt;10,"0"&amp;G751,G751)&amp;VLOOKUP(H751,Table_PN_BoxMaterial[],2,FALSE)&amp;IF(I751&lt;&gt;"",VLOOKUP(I751,Table_PN_MountingKit[],2,FALSE)&amp;IF(OR(J751="Yes"),VLOOKUP(F751,Table_PN_BoxColor[],2,FALSE),"")&amp;VLOOKUP(K751,Table_PN_CircuitBreaker[],2,FALSE),""),"")</f>
        <v/>
      </c>
      <c r="N751" s="65"/>
      <c r="O751" s="65"/>
      <c r="P751" s="65"/>
      <c r="Q751" s="65"/>
      <c r="R751" s="65"/>
      <c r="S751" s="170" t="str">
        <f>IFERROR(VLOOKUP(C751,Table_DevicePN[],2,FALSE),"")</f>
        <v/>
      </c>
      <c r="T751" s="66" t="str">
        <f t="shared" si="336"/>
        <v/>
      </c>
      <c r="U751" s="80"/>
      <c r="V751" s="81" t="str">
        <f t="shared" si="337"/>
        <v/>
      </c>
      <c r="W751" s="65" t="str">
        <f t="shared" si="338"/>
        <v/>
      </c>
      <c r="X751" s="65" t="str">
        <f t="shared" si="339"/>
        <v/>
      </c>
      <c r="Y751" s="82" t="str">
        <f t="shared" si="340"/>
        <v/>
      </c>
      <c r="Z751" s="83" t="str">
        <f t="shared" si="341"/>
        <v/>
      </c>
      <c r="AA751" s="65" t="str">
        <f t="shared" si="342"/>
        <v/>
      </c>
      <c r="AB751" s="65" t="str">
        <f t="shared" si="343"/>
        <v/>
      </c>
      <c r="AC751" s="65" t="str">
        <f t="shared" si="344"/>
        <v/>
      </c>
      <c r="AD751" s="84" t="str">
        <f t="shared" si="345"/>
        <v/>
      </c>
      <c r="AE751" s="85" t="str">
        <f t="shared" si="346"/>
        <v/>
      </c>
      <c r="AF751" s="85" t="str">
        <f t="shared" si="347"/>
        <v/>
      </c>
      <c r="AG751" s="86" t="str">
        <f t="shared" si="348"/>
        <v/>
      </c>
      <c r="AH751" s="87" t="str">
        <f t="shared" si="349"/>
        <v/>
      </c>
      <c r="AI751" s="84" t="str">
        <f t="shared" si="350"/>
        <v/>
      </c>
      <c r="AJ751" s="84" t="str">
        <f t="shared" si="351"/>
        <v/>
      </c>
      <c r="AK751" s="88" t="str">
        <f t="shared" si="352"/>
        <v/>
      </c>
      <c r="AL751" s="65" t="str">
        <f t="shared" si="353"/>
        <v/>
      </c>
      <c r="AM751" s="84" t="str">
        <f t="shared" si="354"/>
        <v/>
      </c>
      <c r="AN751" s="85" t="str">
        <f t="shared" si="355"/>
        <v/>
      </c>
      <c r="AO751" s="85" t="str">
        <f t="shared" si="356"/>
        <v/>
      </c>
      <c r="AP751" s="86" t="str">
        <f t="shared" si="357"/>
        <v/>
      </c>
    </row>
    <row r="752" spans="1:42" s="76" customFormat="1" x14ac:dyDescent="0.25">
      <c r="A752" s="78">
        <f t="shared" si="332"/>
        <v>746</v>
      </c>
      <c r="B752" s="79"/>
      <c r="C752" s="79"/>
      <c r="D752" s="61"/>
      <c r="E752" s="180" t="str">
        <f>_xlfn.IFNA(HLOOKUP(TEXT(C752,"#"),Table_Conduit[#All],2,FALSE),"")</f>
        <v/>
      </c>
      <c r="F752" s="63" t="str">
        <f t="shared" si="333"/>
        <v/>
      </c>
      <c r="G752" s="61"/>
      <c r="H752" s="180" t="str">
        <f>_xlfn.IFNA(IF(HLOOKUP(TEXT(C752,"#"),Table_BoxMaterial[#All],2,FALSE)=0,"",HLOOKUP(TEXT(C752,"#"),Table_BoxMaterial[#All],2,FALSE)),"")</f>
        <v/>
      </c>
      <c r="I752" s="183" t="str">
        <f>_xlfn.IFNA(HLOOKUP(TEXT(C752,"#"),Table_MountingKits[#All],2,FALSE),"")</f>
        <v/>
      </c>
      <c r="J752" s="183" t="str">
        <f>_xlfn.IFNA(HLOOKUP(H752,Table_BoxColors[#All],2,FALSE),"")</f>
        <v/>
      </c>
      <c r="K752" s="61" t="str">
        <f t="shared" si="334"/>
        <v/>
      </c>
      <c r="L752" s="64" t="str">
        <f t="shared" si="335"/>
        <v/>
      </c>
      <c r="M752" s="185" t="str">
        <f>_xlfn.IFNA("E-"&amp;VLOOKUP(C752,Table_PN_DeviceType[],2,TRUE),"")&amp;IF(D752&lt;&gt;"",IF(D752&gt;99,D752,IF(D752&gt;9,"0"&amp;D752,"00"&amp;D752))&amp;VLOOKUP(E752,Table_PN_ConduitSize[],2,FALSE)&amp;VLOOKUP(F752,Table_PN_ConduitColor[],2,FALSE)&amp;IF(G752&lt;10,"0"&amp;G752,G752)&amp;VLOOKUP(H752,Table_PN_BoxMaterial[],2,FALSE)&amp;IF(I752&lt;&gt;"",VLOOKUP(I752,Table_PN_MountingKit[],2,FALSE)&amp;IF(OR(J752="Yes"),VLOOKUP(F752,Table_PN_BoxColor[],2,FALSE),"")&amp;VLOOKUP(K752,Table_PN_CircuitBreaker[],2,FALSE),""),"")</f>
        <v/>
      </c>
      <c r="N752" s="65"/>
      <c r="O752" s="65"/>
      <c r="P752" s="65"/>
      <c r="Q752" s="65"/>
      <c r="R752" s="65"/>
      <c r="S752" s="170" t="str">
        <f>IFERROR(VLOOKUP(C752,Table_DevicePN[],2,FALSE),"")</f>
        <v/>
      </c>
      <c r="T752" s="66" t="str">
        <f t="shared" si="336"/>
        <v/>
      </c>
      <c r="U752" s="80"/>
      <c r="V752" s="81" t="str">
        <f t="shared" si="337"/>
        <v/>
      </c>
      <c r="W752" s="65" t="str">
        <f t="shared" si="338"/>
        <v/>
      </c>
      <c r="X752" s="65" t="str">
        <f t="shared" si="339"/>
        <v/>
      </c>
      <c r="Y752" s="82" t="str">
        <f t="shared" si="340"/>
        <v/>
      </c>
      <c r="Z752" s="83" t="str">
        <f t="shared" si="341"/>
        <v/>
      </c>
      <c r="AA752" s="65" t="str">
        <f t="shared" si="342"/>
        <v/>
      </c>
      <c r="AB752" s="65" t="str">
        <f t="shared" si="343"/>
        <v/>
      </c>
      <c r="AC752" s="65" t="str">
        <f t="shared" si="344"/>
        <v/>
      </c>
      <c r="AD752" s="84" t="str">
        <f t="shared" si="345"/>
        <v/>
      </c>
      <c r="AE752" s="85" t="str">
        <f t="shared" si="346"/>
        <v/>
      </c>
      <c r="AF752" s="85" t="str">
        <f t="shared" si="347"/>
        <v/>
      </c>
      <c r="AG752" s="86" t="str">
        <f t="shared" si="348"/>
        <v/>
      </c>
      <c r="AH752" s="87" t="str">
        <f t="shared" si="349"/>
        <v/>
      </c>
      <c r="AI752" s="84" t="str">
        <f t="shared" si="350"/>
        <v/>
      </c>
      <c r="AJ752" s="84" t="str">
        <f t="shared" si="351"/>
        <v/>
      </c>
      <c r="AK752" s="88" t="str">
        <f t="shared" si="352"/>
        <v/>
      </c>
      <c r="AL752" s="65" t="str">
        <f t="shared" si="353"/>
        <v/>
      </c>
      <c r="AM752" s="84" t="str">
        <f t="shared" si="354"/>
        <v/>
      </c>
      <c r="AN752" s="85" t="str">
        <f t="shared" si="355"/>
        <v/>
      </c>
      <c r="AO752" s="85" t="str">
        <f t="shared" si="356"/>
        <v/>
      </c>
      <c r="AP752" s="86" t="str">
        <f t="shared" si="357"/>
        <v/>
      </c>
    </row>
    <row r="753" spans="1:42" s="76" customFormat="1" x14ac:dyDescent="0.25">
      <c r="A753" s="78">
        <f t="shared" si="332"/>
        <v>747</v>
      </c>
      <c r="B753" s="79"/>
      <c r="C753" s="79"/>
      <c r="D753" s="61"/>
      <c r="E753" s="180" t="str">
        <f>_xlfn.IFNA(HLOOKUP(TEXT(C753,"#"),Table_Conduit[#All],2,FALSE),"")</f>
        <v/>
      </c>
      <c r="F753" s="63" t="str">
        <f t="shared" si="333"/>
        <v/>
      </c>
      <c r="G753" s="61"/>
      <c r="H753" s="180" t="str">
        <f>_xlfn.IFNA(IF(HLOOKUP(TEXT(C753,"#"),Table_BoxMaterial[#All],2,FALSE)=0,"",HLOOKUP(TEXT(C753,"#"),Table_BoxMaterial[#All],2,FALSE)),"")</f>
        <v/>
      </c>
      <c r="I753" s="183" t="str">
        <f>_xlfn.IFNA(HLOOKUP(TEXT(C753,"#"),Table_MountingKits[#All],2,FALSE),"")</f>
        <v/>
      </c>
      <c r="J753" s="183" t="str">
        <f>_xlfn.IFNA(HLOOKUP(H753,Table_BoxColors[#All],2,FALSE),"")</f>
        <v/>
      </c>
      <c r="K753" s="61" t="str">
        <f t="shared" si="334"/>
        <v/>
      </c>
      <c r="L753" s="64" t="str">
        <f t="shared" si="335"/>
        <v/>
      </c>
      <c r="M753" s="185" t="str">
        <f>_xlfn.IFNA("E-"&amp;VLOOKUP(C753,Table_PN_DeviceType[],2,TRUE),"")&amp;IF(D753&lt;&gt;"",IF(D753&gt;99,D753,IF(D753&gt;9,"0"&amp;D753,"00"&amp;D753))&amp;VLOOKUP(E753,Table_PN_ConduitSize[],2,FALSE)&amp;VLOOKUP(F753,Table_PN_ConduitColor[],2,FALSE)&amp;IF(G753&lt;10,"0"&amp;G753,G753)&amp;VLOOKUP(H753,Table_PN_BoxMaterial[],2,FALSE)&amp;IF(I753&lt;&gt;"",VLOOKUP(I753,Table_PN_MountingKit[],2,FALSE)&amp;IF(OR(J753="Yes"),VLOOKUP(F753,Table_PN_BoxColor[],2,FALSE),"")&amp;VLOOKUP(K753,Table_PN_CircuitBreaker[],2,FALSE),""),"")</f>
        <v/>
      </c>
      <c r="N753" s="65"/>
      <c r="O753" s="65"/>
      <c r="P753" s="65"/>
      <c r="Q753" s="65"/>
      <c r="R753" s="65"/>
      <c r="S753" s="170" t="str">
        <f>IFERROR(VLOOKUP(C753,Table_DevicePN[],2,FALSE),"")</f>
        <v/>
      </c>
      <c r="T753" s="66" t="str">
        <f t="shared" si="336"/>
        <v/>
      </c>
      <c r="U753" s="80"/>
      <c r="V753" s="81" t="str">
        <f t="shared" si="337"/>
        <v/>
      </c>
      <c r="W753" s="65" t="str">
        <f t="shared" si="338"/>
        <v/>
      </c>
      <c r="X753" s="65" t="str">
        <f t="shared" si="339"/>
        <v/>
      </c>
      <c r="Y753" s="82" t="str">
        <f t="shared" si="340"/>
        <v/>
      </c>
      <c r="Z753" s="83" t="str">
        <f t="shared" si="341"/>
        <v/>
      </c>
      <c r="AA753" s="65" t="str">
        <f t="shared" si="342"/>
        <v/>
      </c>
      <c r="AB753" s="65" t="str">
        <f t="shared" si="343"/>
        <v/>
      </c>
      <c r="AC753" s="65" t="str">
        <f t="shared" si="344"/>
        <v/>
      </c>
      <c r="AD753" s="84" t="str">
        <f t="shared" si="345"/>
        <v/>
      </c>
      <c r="AE753" s="85" t="str">
        <f t="shared" si="346"/>
        <v/>
      </c>
      <c r="AF753" s="85" t="str">
        <f t="shared" si="347"/>
        <v/>
      </c>
      <c r="AG753" s="86" t="str">
        <f t="shared" si="348"/>
        <v/>
      </c>
      <c r="AH753" s="87" t="str">
        <f t="shared" si="349"/>
        <v/>
      </c>
      <c r="AI753" s="84" t="str">
        <f t="shared" si="350"/>
        <v/>
      </c>
      <c r="AJ753" s="84" t="str">
        <f t="shared" si="351"/>
        <v/>
      </c>
      <c r="AK753" s="88" t="str">
        <f t="shared" si="352"/>
        <v/>
      </c>
      <c r="AL753" s="65" t="str">
        <f t="shared" si="353"/>
        <v/>
      </c>
      <c r="AM753" s="84" t="str">
        <f t="shared" si="354"/>
        <v/>
      </c>
      <c r="AN753" s="85" t="str">
        <f t="shared" si="355"/>
        <v/>
      </c>
      <c r="AO753" s="85" t="str">
        <f t="shared" si="356"/>
        <v/>
      </c>
      <c r="AP753" s="86" t="str">
        <f t="shared" si="357"/>
        <v/>
      </c>
    </row>
    <row r="754" spans="1:42" s="76" customFormat="1" x14ac:dyDescent="0.25">
      <c r="A754" s="78">
        <f t="shared" si="332"/>
        <v>748</v>
      </c>
      <c r="B754" s="79"/>
      <c r="C754" s="79"/>
      <c r="D754" s="61"/>
      <c r="E754" s="180" t="str">
        <f>_xlfn.IFNA(HLOOKUP(TEXT(C754,"#"),Table_Conduit[#All],2,FALSE),"")</f>
        <v/>
      </c>
      <c r="F754" s="63" t="str">
        <f t="shared" si="333"/>
        <v/>
      </c>
      <c r="G754" s="61"/>
      <c r="H754" s="180" t="str">
        <f>_xlfn.IFNA(IF(HLOOKUP(TEXT(C754,"#"),Table_BoxMaterial[#All],2,FALSE)=0,"",HLOOKUP(TEXT(C754,"#"),Table_BoxMaterial[#All],2,FALSE)),"")</f>
        <v/>
      </c>
      <c r="I754" s="183" t="str">
        <f>_xlfn.IFNA(HLOOKUP(TEXT(C754,"#"),Table_MountingKits[#All],2,FALSE),"")</f>
        <v/>
      </c>
      <c r="J754" s="183" t="str">
        <f>_xlfn.IFNA(HLOOKUP(H754,Table_BoxColors[#All],2,FALSE),"")</f>
        <v/>
      </c>
      <c r="K754" s="61" t="str">
        <f t="shared" si="334"/>
        <v/>
      </c>
      <c r="L754" s="64" t="str">
        <f t="shared" si="335"/>
        <v/>
      </c>
      <c r="M754" s="185" t="str">
        <f>_xlfn.IFNA("E-"&amp;VLOOKUP(C754,Table_PN_DeviceType[],2,TRUE),"")&amp;IF(D754&lt;&gt;"",IF(D754&gt;99,D754,IF(D754&gt;9,"0"&amp;D754,"00"&amp;D754))&amp;VLOOKUP(E754,Table_PN_ConduitSize[],2,FALSE)&amp;VLOOKUP(F754,Table_PN_ConduitColor[],2,FALSE)&amp;IF(G754&lt;10,"0"&amp;G754,G754)&amp;VLOOKUP(H754,Table_PN_BoxMaterial[],2,FALSE)&amp;IF(I754&lt;&gt;"",VLOOKUP(I754,Table_PN_MountingKit[],2,FALSE)&amp;IF(OR(J754="Yes"),VLOOKUP(F754,Table_PN_BoxColor[],2,FALSE),"")&amp;VLOOKUP(K754,Table_PN_CircuitBreaker[],2,FALSE),""),"")</f>
        <v/>
      </c>
      <c r="N754" s="65"/>
      <c r="O754" s="65"/>
      <c r="P754" s="65"/>
      <c r="Q754" s="65"/>
      <c r="R754" s="65"/>
      <c r="S754" s="170" t="str">
        <f>IFERROR(VLOOKUP(C754,Table_DevicePN[],2,FALSE),"")</f>
        <v/>
      </c>
      <c r="T754" s="66" t="str">
        <f t="shared" si="336"/>
        <v/>
      </c>
      <c r="U754" s="80"/>
      <c r="V754" s="81" t="str">
        <f t="shared" si="337"/>
        <v/>
      </c>
      <c r="W754" s="65" t="str">
        <f t="shared" si="338"/>
        <v/>
      </c>
      <c r="X754" s="65" t="str">
        <f t="shared" si="339"/>
        <v/>
      </c>
      <c r="Y754" s="82" t="str">
        <f t="shared" si="340"/>
        <v/>
      </c>
      <c r="Z754" s="83" t="str">
        <f t="shared" si="341"/>
        <v/>
      </c>
      <c r="AA754" s="65" t="str">
        <f t="shared" si="342"/>
        <v/>
      </c>
      <c r="AB754" s="65" t="str">
        <f t="shared" si="343"/>
        <v/>
      </c>
      <c r="AC754" s="65" t="str">
        <f t="shared" si="344"/>
        <v/>
      </c>
      <c r="AD754" s="84" t="str">
        <f t="shared" si="345"/>
        <v/>
      </c>
      <c r="AE754" s="85" t="str">
        <f t="shared" si="346"/>
        <v/>
      </c>
      <c r="AF754" s="85" t="str">
        <f t="shared" si="347"/>
        <v/>
      </c>
      <c r="AG754" s="86" t="str">
        <f t="shared" si="348"/>
        <v/>
      </c>
      <c r="AH754" s="87" t="str">
        <f t="shared" si="349"/>
        <v/>
      </c>
      <c r="AI754" s="84" t="str">
        <f t="shared" si="350"/>
        <v/>
      </c>
      <c r="AJ754" s="84" t="str">
        <f t="shared" si="351"/>
        <v/>
      </c>
      <c r="AK754" s="88" t="str">
        <f t="shared" si="352"/>
        <v/>
      </c>
      <c r="AL754" s="65" t="str">
        <f t="shared" si="353"/>
        <v/>
      </c>
      <c r="AM754" s="84" t="str">
        <f t="shared" si="354"/>
        <v/>
      </c>
      <c r="AN754" s="85" t="str">
        <f t="shared" si="355"/>
        <v/>
      </c>
      <c r="AO754" s="85" t="str">
        <f t="shared" si="356"/>
        <v/>
      </c>
      <c r="AP754" s="86" t="str">
        <f t="shared" si="357"/>
        <v/>
      </c>
    </row>
    <row r="755" spans="1:42" s="76" customFormat="1" x14ac:dyDescent="0.25">
      <c r="A755" s="78">
        <f t="shared" si="332"/>
        <v>749</v>
      </c>
      <c r="B755" s="79"/>
      <c r="C755" s="79"/>
      <c r="D755" s="61"/>
      <c r="E755" s="180" t="str">
        <f>_xlfn.IFNA(HLOOKUP(TEXT(C755,"#"),Table_Conduit[#All],2,FALSE),"")</f>
        <v/>
      </c>
      <c r="F755" s="63" t="str">
        <f t="shared" si="333"/>
        <v/>
      </c>
      <c r="G755" s="61"/>
      <c r="H755" s="180" t="str">
        <f>_xlfn.IFNA(IF(HLOOKUP(TEXT(C755,"#"),Table_BoxMaterial[#All],2,FALSE)=0,"",HLOOKUP(TEXT(C755,"#"),Table_BoxMaterial[#All],2,FALSE)),"")</f>
        <v/>
      </c>
      <c r="I755" s="183" t="str">
        <f>_xlfn.IFNA(HLOOKUP(TEXT(C755,"#"),Table_MountingKits[#All],2,FALSE),"")</f>
        <v/>
      </c>
      <c r="J755" s="183" t="str">
        <f>_xlfn.IFNA(HLOOKUP(H755,Table_BoxColors[#All],2,FALSE),"")</f>
        <v/>
      </c>
      <c r="K755" s="61" t="str">
        <f t="shared" si="334"/>
        <v/>
      </c>
      <c r="L755" s="64" t="str">
        <f t="shared" si="335"/>
        <v/>
      </c>
      <c r="M755" s="185" t="str">
        <f>_xlfn.IFNA("E-"&amp;VLOOKUP(C755,Table_PN_DeviceType[],2,TRUE),"")&amp;IF(D755&lt;&gt;"",IF(D755&gt;99,D755,IF(D755&gt;9,"0"&amp;D755,"00"&amp;D755))&amp;VLOOKUP(E755,Table_PN_ConduitSize[],2,FALSE)&amp;VLOOKUP(F755,Table_PN_ConduitColor[],2,FALSE)&amp;IF(G755&lt;10,"0"&amp;G755,G755)&amp;VLOOKUP(H755,Table_PN_BoxMaterial[],2,FALSE)&amp;IF(I755&lt;&gt;"",VLOOKUP(I755,Table_PN_MountingKit[],2,FALSE)&amp;IF(OR(J755="Yes"),VLOOKUP(F755,Table_PN_BoxColor[],2,FALSE),"")&amp;VLOOKUP(K755,Table_PN_CircuitBreaker[],2,FALSE),""),"")</f>
        <v/>
      </c>
      <c r="N755" s="65"/>
      <c r="O755" s="65"/>
      <c r="P755" s="65"/>
      <c r="Q755" s="65"/>
      <c r="R755" s="65"/>
      <c r="S755" s="170" t="str">
        <f>IFERROR(VLOOKUP(C755,Table_DevicePN[],2,FALSE),"")</f>
        <v/>
      </c>
      <c r="T755" s="66" t="str">
        <f t="shared" si="336"/>
        <v/>
      </c>
      <c r="U755" s="80"/>
      <c r="V755" s="81" t="str">
        <f t="shared" si="337"/>
        <v/>
      </c>
      <c r="W755" s="65" t="str">
        <f t="shared" si="338"/>
        <v/>
      </c>
      <c r="X755" s="65" t="str">
        <f t="shared" si="339"/>
        <v/>
      </c>
      <c r="Y755" s="82" t="str">
        <f t="shared" si="340"/>
        <v/>
      </c>
      <c r="Z755" s="83" t="str">
        <f t="shared" si="341"/>
        <v/>
      </c>
      <c r="AA755" s="65" t="str">
        <f t="shared" si="342"/>
        <v/>
      </c>
      <c r="AB755" s="65" t="str">
        <f t="shared" si="343"/>
        <v/>
      </c>
      <c r="AC755" s="65" t="str">
        <f t="shared" si="344"/>
        <v/>
      </c>
      <c r="AD755" s="84" t="str">
        <f t="shared" si="345"/>
        <v/>
      </c>
      <c r="AE755" s="85" t="str">
        <f t="shared" si="346"/>
        <v/>
      </c>
      <c r="AF755" s="85" t="str">
        <f t="shared" si="347"/>
        <v/>
      </c>
      <c r="AG755" s="86" t="str">
        <f t="shared" si="348"/>
        <v/>
      </c>
      <c r="AH755" s="87" t="str">
        <f t="shared" si="349"/>
        <v/>
      </c>
      <c r="AI755" s="84" t="str">
        <f t="shared" si="350"/>
        <v/>
      </c>
      <c r="AJ755" s="84" t="str">
        <f t="shared" si="351"/>
        <v/>
      </c>
      <c r="AK755" s="88" t="str">
        <f t="shared" si="352"/>
        <v/>
      </c>
      <c r="AL755" s="65" t="str">
        <f t="shared" si="353"/>
        <v/>
      </c>
      <c r="AM755" s="84" t="str">
        <f t="shared" si="354"/>
        <v/>
      </c>
      <c r="AN755" s="85" t="str">
        <f t="shared" si="355"/>
        <v/>
      </c>
      <c r="AO755" s="85" t="str">
        <f t="shared" si="356"/>
        <v/>
      </c>
      <c r="AP755" s="86" t="str">
        <f t="shared" si="357"/>
        <v/>
      </c>
    </row>
    <row r="756" spans="1:42" s="76" customFormat="1" x14ac:dyDescent="0.25">
      <c r="A756" s="78">
        <f t="shared" si="332"/>
        <v>750</v>
      </c>
      <c r="B756" s="79"/>
      <c r="C756" s="79"/>
      <c r="D756" s="61"/>
      <c r="E756" s="180" t="str">
        <f>_xlfn.IFNA(HLOOKUP(TEXT(C756,"#"),Table_Conduit[#All],2,FALSE),"")</f>
        <v/>
      </c>
      <c r="F756" s="63" t="str">
        <f t="shared" si="333"/>
        <v/>
      </c>
      <c r="G756" s="61"/>
      <c r="H756" s="180" t="str">
        <f>_xlfn.IFNA(IF(HLOOKUP(TEXT(C756,"#"),Table_BoxMaterial[#All],2,FALSE)=0,"",HLOOKUP(TEXT(C756,"#"),Table_BoxMaterial[#All],2,FALSE)),"")</f>
        <v/>
      </c>
      <c r="I756" s="183" t="str">
        <f>_xlfn.IFNA(HLOOKUP(TEXT(C756,"#"),Table_MountingKits[#All],2,FALSE),"")</f>
        <v/>
      </c>
      <c r="J756" s="183" t="str">
        <f>_xlfn.IFNA(HLOOKUP(H756,Table_BoxColors[#All],2,FALSE),"")</f>
        <v/>
      </c>
      <c r="K756" s="61" t="str">
        <f t="shared" si="334"/>
        <v/>
      </c>
      <c r="L756" s="64" t="str">
        <f t="shared" si="335"/>
        <v/>
      </c>
      <c r="M756" s="185" t="str">
        <f>_xlfn.IFNA("E-"&amp;VLOOKUP(C756,Table_PN_DeviceType[],2,TRUE),"")&amp;IF(D756&lt;&gt;"",IF(D756&gt;99,D756,IF(D756&gt;9,"0"&amp;D756,"00"&amp;D756))&amp;VLOOKUP(E756,Table_PN_ConduitSize[],2,FALSE)&amp;VLOOKUP(F756,Table_PN_ConduitColor[],2,FALSE)&amp;IF(G756&lt;10,"0"&amp;G756,G756)&amp;VLOOKUP(H756,Table_PN_BoxMaterial[],2,FALSE)&amp;IF(I756&lt;&gt;"",VLOOKUP(I756,Table_PN_MountingKit[],2,FALSE)&amp;IF(OR(J756="Yes"),VLOOKUP(F756,Table_PN_BoxColor[],2,FALSE),"")&amp;VLOOKUP(K756,Table_PN_CircuitBreaker[],2,FALSE),""),"")</f>
        <v/>
      </c>
      <c r="N756" s="65"/>
      <c r="O756" s="65"/>
      <c r="P756" s="65"/>
      <c r="Q756" s="65"/>
      <c r="R756" s="65"/>
      <c r="S756" s="170" t="str">
        <f>IFERROR(VLOOKUP(C756,Table_DevicePN[],2,FALSE),"")</f>
        <v/>
      </c>
      <c r="T756" s="66" t="str">
        <f t="shared" si="336"/>
        <v/>
      </c>
      <c r="U756" s="80"/>
      <c r="V756" s="81" t="str">
        <f t="shared" si="337"/>
        <v/>
      </c>
      <c r="W756" s="65" t="str">
        <f t="shared" si="338"/>
        <v/>
      </c>
      <c r="X756" s="65" t="str">
        <f t="shared" si="339"/>
        <v/>
      </c>
      <c r="Y756" s="82" t="str">
        <f t="shared" si="340"/>
        <v/>
      </c>
      <c r="Z756" s="83" t="str">
        <f t="shared" si="341"/>
        <v/>
      </c>
      <c r="AA756" s="65" t="str">
        <f t="shared" si="342"/>
        <v/>
      </c>
      <c r="AB756" s="65" t="str">
        <f t="shared" si="343"/>
        <v/>
      </c>
      <c r="AC756" s="65" t="str">
        <f t="shared" si="344"/>
        <v/>
      </c>
      <c r="AD756" s="84" t="str">
        <f t="shared" si="345"/>
        <v/>
      </c>
      <c r="AE756" s="85" t="str">
        <f t="shared" si="346"/>
        <v/>
      </c>
      <c r="AF756" s="85" t="str">
        <f t="shared" si="347"/>
        <v/>
      </c>
      <c r="AG756" s="86" t="str">
        <f t="shared" si="348"/>
        <v/>
      </c>
      <c r="AH756" s="87" t="str">
        <f t="shared" si="349"/>
        <v/>
      </c>
      <c r="AI756" s="84" t="str">
        <f t="shared" si="350"/>
        <v/>
      </c>
      <c r="AJ756" s="84" t="str">
        <f t="shared" si="351"/>
        <v/>
      </c>
      <c r="AK756" s="88" t="str">
        <f t="shared" si="352"/>
        <v/>
      </c>
      <c r="AL756" s="65" t="str">
        <f t="shared" si="353"/>
        <v/>
      </c>
      <c r="AM756" s="84" t="str">
        <f t="shared" si="354"/>
        <v/>
      </c>
      <c r="AN756" s="85" t="str">
        <f t="shared" si="355"/>
        <v/>
      </c>
      <c r="AO756" s="85" t="str">
        <f t="shared" si="356"/>
        <v/>
      </c>
      <c r="AP756" s="86" t="str">
        <f t="shared" si="357"/>
        <v/>
      </c>
    </row>
    <row r="757" spans="1:42" s="76" customFormat="1" x14ac:dyDescent="0.25">
      <c r="A757" s="78">
        <f t="shared" si="332"/>
        <v>751</v>
      </c>
      <c r="B757" s="79"/>
      <c r="C757" s="79"/>
      <c r="D757" s="61"/>
      <c r="E757" s="180" t="str">
        <f>_xlfn.IFNA(HLOOKUP(TEXT(C757,"#"),Table_Conduit[#All],2,FALSE),"")</f>
        <v/>
      </c>
      <c r="F757" s="63" t="str">
        <f t="shared" si="333"/>
        <v/>
      </c>
      <c r="G757" s="61"/>
      <c r="H757" s="180" t="str">
        <f>_xlfn.IFNA(IF(HLOOKUP(TEXT(C757,"#"),Table_BoxMaterial[#All],2,FALSE)=0,"",HLOOKUP(TEXT(C757,"#"),Table_BoxMaterial[#All],2,FALSE)),"")</f>
        <v/>
      </c>
      <c r="I757" s="183" t="str">
        <f>_xlfn.IFNA(HLOOKUP(TEXT(C757,"#"),Table_MountingKits[#All],2,FALSE),"")</f>
        <v/>
      </c>
      <c r="J757" s="183" t="str">
        <f>_xlfn.IFNA(HLOOKUP(H757,Table_BoxColors[#All],2,FALSE),"")</f>
        <v/>
      </c>
      <c r="K757" s="61" t="str">
        <f t="shared" si="334"/>
        <v/>
      </c>
      <c r="L757" s="64" t="str">
        <f t="shared" si="335"/>
        <v/>
      </c>
      <c r="M757" s="185" t="str">
        <f>_xlfn.IFNA("E-"&amp;VLOOKUP(C757,Table_PN_DeviceType[],2,TRUE),"")&amp;IF(D757&lt;&gt;"",IF(D757&gt;99,D757,IF(D757&gt;9,"0"&amp;D757,"00"&amp;D757))&amp;VLOOKUP(E757,Table_PN_ConduitSize[],2,FALSE)&amp;VLOOKUP(F757,Table_PN_ConduitColor[],2,FALSE)&amp;IF(G757&lt;10,"0"&amp;G757,G757)&amp;VLOOKUP(H757,Table_PN_BoxMaterial[],2,FALSE)&amp;IF(I757&lt;&gt;"",VLOOKUP(I757,Table_PN_MountingKit[],2,FALSE)&amp;IF(OR(J757="Yes"),VLOOKUP(F757,Table_PN_BoxColor[],2,FALSE),"")&amp;VLOOKUP(K757,Table_PN_CircuitBreaker[],2,FALSE),""),"")</f>
        <v/>
      </c>
      <c r="N757" s="65"/>
      <c r="O757" s="65"/>
      <c r="P757" s="65"/>
      <c r="Q757" s="65"/>
      <c r="R757" s="65"/>
      <c r="S757" s="170" t="str">
        <f>IFERROR(VLOOKUP(C757,Table_DevicePN[],2,FALSE),"")</f>
        <v/>
      </c>
      <c r="T757" s="66" t="str">
        <f t="shared" si="336"/>
        <v/>
      </c>
      <c r="U757" s="80"/>
      <c r="V757" s="81" t="str">
        <f t="shared" si="337"/>
        <v/>
      </c>
      <c r="W757" s="65" t="str">
        <f t="shared" si="338"/>
        <v/>
      </c>
      <c r="X757" s="65" t="str">
        <f t="shared" si="339"/>
        <v/>
      </c>
      <c r="Y757" s="82" t="str">
        <f t="shared" si="340"/>
        <v/>
      </c>
      <c r="Z757" s="83" t="str">
        <f t="shared" si="341"/>
        <v/>
      </c>
      <c r="AA757" s="65" t="str">
        <f t="shared" si="342"/>
        <v/>
      </c>
      <c r="AB757" s="65" t="str">
        <f t="shared" si="343"/>
        <v/>
      </c>
      <c r="AC757" s="65" t="str">
        <f t="shared" si="344"/>
        <v/>
      </c>
      <c r="AD757" s="84" t="str">
        <f t="shared" si="345"/>
        <v/>
      </c>
      <c r="AE757" s="85" t="str">
        <f t="shared" si="346"/>
        <v/>
      </c>
      <c r="AF757" s="85" t="str">
        <f t="shared" si="347"/>
        <v/>
      </c>
      <c r="AG757" s="86" t="str">
        <f t="shared" si="348"/>
        <v/>
      </c>
      <c r="AH757" s="87" t="str">
        <f t="shared" si="349"/>
        <v/>
      </c>
      <c r="AI757" s="84" t="str">
        <f t="shared" si="350"/>
        <v/>
      </c>
      <c r="AJ757" s="84" t="str">
        <f t="shared" si="351"/>
        <v/>
      </c>
      <c r="AK757" s="88" t="str">
        <f t="shared" si="352"/>
        <v/>
      </c>
      <c r="AL757" s="65" t="str">
        <f t="shared" si="353"/>
        <v/>
      </c>
      <c r="AM757" s="84" t="str">
        <f t="shared" si="354"/>
        <v/>
      </c>
      <c r="AN757" s="85" t="str">
        <f t="shared" si="355"/>
        <v/>
      </c>
      <c r="AO757" s="85" t="str">
        <f t="shared" si="356"/>
        <v/>
      </c>
      <c r="AP757" s="86" t="str">
        <f t="shared" si="357"/>
        <v/>
      </c>
    </row>
    <row r="758" spans="1:42" s="76" customFormat="1" x14ac:dyDescent="0.25">
      <c r="A758" s="78">
        <f t="shared" si="332"/>
        <v>752</v>
      </c>
      <c r="B758" s="79"/>
      <c r="C758" s="79"/>
      <c r="D758" s="61"/>
      <c r="E758" s="180" t="str">
        <f>_xlfn.IFNA(HLOOKUP(TEXT(C758,"#"),Table_Conduit[#All],2,FALSE),"")</f>
        <v/>
      </c>
      <c r="F758" s="63" t="str">
        <f t="shared" si="333"/>
        <v/>
      </c>
      <c r="G758" s="61"/>
      <c r="H758" s="180" t="str">
        <f>_xlfn.IFNA(IF(HLOOKUP(TEXT(C758,"#"),Table_BoxMaterial[#All],2,FALSE)=0,"",HLOOKUP(TEXT(C758,"#"),Table_BoxMaterial[#All],2,FALSE)),"")</f>
        <v/>
      </c>
      <c r="I758" s="183" t="str">
        <f>_xlfn.IFNA(HLOOKUP(TEXT(C758,"#"),Table_MountingKits[#All],2,FALSE),"")</f>
        <v/>
      </c>
      <c r="J758" s="183" t="str">
        <f>_xlfn.IFNA(HLOOKUP(H758,Table_BoxColors[#All],2,FALSE),"")</f>
        <v/>
      </c>
      <c r="K758" s="61" t="str">
        <f t="shared" si="334"/>
        <v/>
      </c>
      <c r="L758" s="64" t="str">
        <f t="shared" si="335"/>
        <v/>
      </c>
      <c r="M758" s="185" t="str">
        <f>_xlfn.IFNA("E-"&amp;VLOOKUP(C758,Table_PN_DeviceType[],2,TRUE),"")&amp;IF(D758&lt;&gt;"",IF(D758&gt;99,D758,IF(D758&gt;9,"0"&amp;D758,"00"&amp;D758))&amp;VLOOKUP(E758,Table_PN_ConduitSize[],2,FALSE)&amp;VLOOKUP(F758,Table_PN_ConduitColor[],2,FALSE)&amp;IF(G758&lt;10,"0"&amp;G758,G758)&amp;VLOOKUP(H758,Table_PN_BoxMaterial[],2,FALSE)&amp;IF(I758&lt;&gt;"",VLOOKUP(I758,Table_PN_MountingKit[],2,FALSE)&amp;IF(OR(J758="Yes"),VLOOKUP(F758,Table_PN_BoxColor[],2,FALSE),"")&amp;VLOOKUP(K758,Table_PN_CircuitBreaker[],2,FALSE),""),"")</f>
        <v/>
      </c>
      <c r="N758" s="65"/>
      <c r="O758" s="65"/>
      <c r="P758" s="65"/>
      <c r="Q758" s="65"/>
      <c r="R758" s="65"/>
      <c r="S758" s="170" t="str">
        <f>IFERROR(VLOOKUP(C758,Table_DevicePN[],2,FALSE),"")</f>
        <v/>
      </c>
      <c r="T758" s="66" t="str">
        <f t="shared" si="336"/>
        <v/>
      </c>
      <c r="U758" s="80"/>
      <c r="V758" s="81" t="str">
        <f t="shared" si="337"/>
        <v/>
      </c>
      <c r="W758" s="65" t="str">
        <f t="shared" si="338"/>
        <v/>
      </c>
      <c r="X758" s="65" t="str">
        <f t="shared" si="339"/>
        <v/>
      </c>
      <c r="Y758" s="82" t="str">
        <f t="shared" si="340"/>
        <v/>
      </c>
      <c r="Z758" s="83" t="str">
        <f t="shared" si="341"/>
        <v/>
      </c>
      <c r="AA758" s="65" t="str">
        <f t="shared" si="342"/>
        <v/>
      </c>
      <c r="AB758" s="65" t="str">
        <f t="shared" si="343"/>
        <v/>
      </c>
      <c r="AC758" s="65" t="str">
        <f t="shared" si="344"/>
        <v/>
      </c>
      <c r="AD758" s="84" t="str">
        <f t="shared" si="345"/>
        <v/>
      </c>
      <c r="AE758" s="85" t="str">
        <f t="shared" si="346"/>
        <v/>
      </c>
      <c r="AF758" s="85" t="str">
        <f t="shared" si="347"/>
        <v/>
      </c>
      <c r="AG758" s="86" t="str">
        <f t="shared" si="348"/>
        <v/>
      </c>
      <c r="AH758" s="87" t="str">
        <f t="shared" si="349"/>
        <v/>
      </c>
      <c r="AI758" s="84" t="str">
        <f t="shared" si="350"/>
        <v/>
      </c>
      <c r="AJ758" s="84" t="str">
        <f t="shared" si="351"/>
        <v/>
      </c>
      <c r="AK758" s="88" t="str">
        <f t="shared" si="352"/>
        <v/>
      </c>
      <c r="AL758" s="65" t="str">
        <f t="shared" si="353"/>
        <v/>
      </c>
      <c r="AM758" s="84" t="str">
        <f t="shared" si="354"/>
        <v/>
      </c>
      <c r="AN758" s="85" t="str">
        <f t="shared" si="355"/>
        <v/>
      </c>
      <c r="AO758" s="85" t="str">
        <f t="shared" si="356"/>
        <v/>
      </c>
      <c r="AP758" s="86" t="str">
        <f t="shared" si="357"/>
        <v/>
      </c>
    </row>
    <row r="759" spans="1:42" s="76" customFormat="1" x14ac:dyDescent="0.25">
      <c r="A759" s="78">
        <f t="shared" si="332"/>
        <v>753</v>
      </c>
      <c r="B759" s="79"/>
      <c r="C759" s="79"/>
      <c r="D759" s="61"/>
      <c r="E759" s="180" t="str">
        <f>_xlfn.IFNA(HLOOKUP(TEXT(C759,"#"),Table_Conduit[#All],2,FALSE),"")</f>
        <v/>
      </c>
      <c r="F759" s="63" t="str">
        <f t="shared" si="333"/>
        <v/>
      </c>
      <c r="G759" s="61"/>
      <c r="H759" s="180" t="str">
        <f>_xlfn.IFNA(IF(HLOOKUP(TEXT(C759,"#"),Table_BoxMaterial[#All],2,FALSE)=0,"",HLOOKUP(TEXT(C759,"#"),Table_BoxMaterial[#All],2,FALSE)),"")</f>
        <v/>
      </c>
      <c r="I759" s="183" t="str">
        <f>_xlfn.IFNA(HLOOKUP(TEXT(C759,"#"),Table_MountingKits[#All],2,FALSE),"")</f>
        <v/>
      </c>
      <c r="J759" s="183" t="str">
        <f>_xlfn.IFNA(HLOOKUP(H759,Table_BoxColors[#All],2,FALSE),"")</f>
        <v/>
      </c>
      <c r="K759" s="61" t="str">
        <f t="shared" si="334"/>
        <v/>
      </c>
      <c r="L759" s="64" t="str">
        <f t="shared" si="335"/>
        <v/>
      </c>
      <c r="M759" s="185" t="str">
        <f>_xlfn.IFNA("E-"&amp;VLOOKUP(C759,Table_PN_DeviceType[],2,TRUE),"")&amp;IF(D759&lt;&gt;"",IF(D759&gt;99,D759,IF(D759&gt;9,"0"&amp;D759,"00"&amp;D759))&amp;VLOOKUP(E759,Table_PN_ConduitSize[],2,FALSE)&amp;VLOOKUP(F759,Table_PN_ConduitColor[],2,FALSE)&amp;IF(G759&lt;10,"0"&amp;G759,G759)&amp;VLOOKUP(H759,Table_PN_BoxMaterial[],2,FALSE)&amp;IF(I759&lt;&gt;"",VLOOKUP(I759,Table_PN_MountingKit[],2,FALSE)&amp;IF(OR(J759="Yes"),VLOOKUP(F759,Table_PN_BoxColor[],2,FALSE),"")&amp;VLOOKUP(K759,Table_PN_CircuitBreaker[],2,FALSE),""),"")</f>
        <v/>
      </c>
      <c r="N759" s="65"/>
      <c r="O759" s="65"/>
      <c r="P759" s="65"/>
      <c r="Q759" s="65"/>
      <c r="R759" s="65"/>
      <c r="S759" s="170" t="str">
        <f>IFERROR(VLOOKUP(C759,Table_DevicePN[],2,FALSE),"")</f>
        <v/>
      </c>
      <c r="T759" s="66" t="str">
        <f t="shared" si="336"/>
        <v/>
      </c>
      <c r="U759" s="80"/>
      <c r="V759" s="81" t="str">
        <f t="shared" si="337"/>
        <v/>
      </c>
      <c r="W759" s="65" t="str">
        <f t="shared" si="338"/>
        <v/>
      </c>
      <c r="X759" s="65" t="str">
        <f t="shared" si="339"/>
        <v/>
      </c>
      <c r="Y759" s="82" t="str">
        <f t="shared" si="340"/>
        <v/>
      </c>
      <c r="Z759" s="83" t="str">
        <f t="shared" si="341"/>
        <v/>
      </c>
      <c r="AA759" s="65" t="str">
        <f t="shared" si="342"/>
        <v/>
      </c>
      <c r="AB759" s="65" t="str">
        <f t="shared" si="343"/>
        <v/>
      </c>
      <c r="AC759" s="65" t="str">
        <f t="shared" si="344"/>
        <v/>
      </c>
      <c r="AD759" s="84" t="str">
        <f t="shared" si="345"/>
        <v/>
      </c>
      <c r="AE759" s="85" t="str">
        <f t="shared" si="346"/>
        <v/>
      </c>
      <c r="AF759" s="85" t="str">
        <f t="shared" si="347"/>
        <v/>
      </c>
      <c r="AG759" s="86" t="str">
        <f t="shared" si="348"/>
        <v/>
      </c>
      <c r="AH759" s="87" t="str">
        <f t="shared" si="349"/>
        <v/>
      </c>
      <c r="AI759" s="84" t="str">
        <f t="shared" si="350"/>
        <v/>
      </c>
      <c r="AJ759" s="84" t="str">
        <f t="shared" si="351"/>
        <v/>
      </c>
      <c r="AK759" s="88" t="str">
        <f t="shared" si="352"/>
        <v/>
      </c>
      <c r="AL759" s="65" t="str">
        <f t="shared" si="353"/>
        <v/>
      </c>
      <c r="AM759" s="84" t="str">
        <f t="shared" si="354"/>
        <v/>
      </c>
      <c r="AN759" s="85" t="str">
        <f t="shared" si="355"/>
        <v/>
      </c>
      <c r="AO759" s="85" t="str">
        <f t="shared" si="356"/>
        <v/>
      </c>
      <c r="AP759" s="86" t="str">
        <f t="shared" si="357"/>
        <v/>
      </c>
    </row>
    <row r="760" spans="1:42" s="76" customFormat="1" x14ac:dyDescent="0.25">
      <c r="A760" s="78">
        <f t="shared" si="332"/>
        <v>754</v>
      </c>
      <c r="B760" s="79"/>
      <c r="C760" s="79"/>
      <c r="D760" s="61"/>
      <c r="E760" s="180" t="str">
        <f>_xlfn.IFNA(HLOOKUP(TEXT(C760,"#"),Table_Conduit[#All],2,FALSE),"")</f>
        <v/>
      </c>
      <c r="F760" s="63" t="str">
        <f t="shared" si="333"/>
        <v/>
      </c>
      <c r="G760" s="61"/>
      <c r="H760" s="180" t="str">
        <f>_xlfn.IFNA(IF(HLOOKUP(TEXT(C760,"#"),Table_BoxMaterial[#All],2,FALSE)=0,"",HLOOKUP(TEXT(C760,"#"),Table_BoxMaterial[#All],2,FALSE)),"")</f>
        <v/>
      </c>
      <c r="I760" s="183" t="str">
        <f>_xlfn.IFNA(HLOOKUP(TEXT(C760,"#"),Table_MountingKits[#All],2,FALSE),"")</f>
        <v/>
      </c>
      <c r="J760" s="183" t="str">
        <f>_xlfn.IFNA(HLOOKUP(H760,Table_BoxColors[#All],2,FALSE),"")</f>
        <v/>
      </c>
      <c r="K760" s="61" t="str">
        <f t="shared" si="334"/>
        <v/>
      </c>
      <c r="L760" s="64" t="str">
        <f t="shared" si="335"/>
        <v/>
      </c>
      <c r="M760" s="185" t="str">
        <f>_xlfn.IFNA("E-"&amp;VLOOKUP(C760,Table_PN_DeviceType[],2,TRUE),"")&amp;IF(D760&lt;&gt;"",IF(D760&gt;99,D760,IF(D760&gt;9,"0"&amp;D760,"00"&amp;D760))&amp;VLOOKUP(E760,Table_PN_ConduitSize[],2,FALSE)&amp;VLOOKUP(F760,Table_PN_ConduitColor[],2,FALSE)&amp;IF(G760&lt;10,"0"&amp;G760,G760)&amp;VLOOKUP(H760,Table_PN_BoxMaterial[],2,FALSE)&amp;IF(I760&lt;&gt;"",VLOOKUP(I760,Table_PN_MountingKit[],2,FALSE)&amp;IF(OR(J760="Yes"),VLOOKUP(F760,Table_PN_BoxColor[],2,FALSE),"")&amp;VLOOKUP(K760,Table_PN_CircuitBreaker[],2,FALSE),""),"")</f>
        <v/>
      </c>
      <c r="N760" s="65"/>
      <c r="O760" s="65"/>
      <c r="P760" s="65"/>
      <c r="Q760" s="65"/>
      <c r="R760" s="65"/>
      <c r="S760" s="170" t="str">
        <f>IFERROR(VLOOKUP(C760,Table_DevicePN[],2,FALSE),"")</f>
        <v/>
      </c>
      <c r="T760" s="66" t="str">
        <f t="shared" si="336"/>
        <v/>
      </c>
      <c r="U760" s="80"/>
      <c r="V760" s="81" t="str">
        <f t="shared" si="337"/>
        <v/>
      </c>
      <c r="W760" s="65" t="str">
        <f t="shared" si="338"/>
        <v/>
      </c>
      <c r="X760" s="65" t="str">
        <f t="shared" si="339"/>
        <v/>
      </c>
      <c r="Y760" s="82" t="str">
        <f t="shared" si="340"/>
        <v/>
      </c>
      <c r="Z760" s="83" t="str">
        <f t="shared" si="341"/>
        <v/>
      </c>
      <c r="AA760" s="65" t="str">
        <f t="shared" si="342"/>
        <v/>
      </c>
      <c r="AB760" s="65" t="str">
        <f t="shared" si="343"/>
        <v/>
      </c>
      <c r="AC760" s="65" t="str">
        <f t="shared" si="344"/>
        <v/>
      </c>
      <c r="AD760" s="84" t="str">
        <f t="shared" si="345"/>
        <v/>
      </c>
      <c r="AE760" s="85" t="str">
        <f t="shared" si="346"/>
        <v/>
      </c>
      <c r="AF760" s="85" t="str">
        <f t="shared" si="347"/>
        <v/>
      </c>
      <c r="AG760" s="86" t="str">
        <f t="shared" si="348"/>
        <v/>
      </c>
      <c r="AH760" s="87" t="str">
        <f t="shared" si="349"/>
        <v/>
      </c>
      <c r="AI760" s="84" t="str">
        <f t="shared" si="350"/>
        <v/>
      </c>
      <c r="AJ760" s="84" t="str">
        <f t="shared" si="351"/>
        <v/>
      </c>
      <c r="AK760" s="88" t="str">
        <f t="shared" si="352"/>
        <v/>
      </c>
      <c r="AL760" s="65" t="str">
        <f t="shared" si="353"/>
        <v/>
      </c>
      <c r="AM760" s="84" t="str">
        <f t="shared" si="354"/>
        <v/>
      </c>
      <c r="AN760" s="85" t="str">
        <f t="shared" si="355"/>
        <v/>
      </c>
      <c r="AO760" s="85" t="str">
        <f t="shared" si="356"/>
        <v/>
      </c>
      <c r="AP760" s="86" t="str">
        <f t="shared" si="357"/>
        <v/>
      </c>
    </row>
    <row r="761" spans="1:42" s="76" customFormat="1" x14ac:dyDescent="0.25">
      <c r="A761" s="78">
        <f t="shared" si="332"/>
        <v>755</v>
      </c>
      <c r="B761" s="79"/>
      <c r="C761" s="79"/>
      <c r="D761" s="61"/>
      <c r="E761" s="180" t="str">
        <f>_xlfn.IFNA(HLOOKUP(TEXT(C761,"#"),Table_Conduit[#All],2,FALSE),"")</f>
        <v/>
      </c>
      <c r="F761" s="63" t="str">
        <f t="shared" si="333"/>
        <v/>
      </c>
      <c r="G761" s="61"/>
      <c r="H761" s="180" t="str">
        <f>_xlfn.IFNA(IF(HLOOKUP(TEXT(C761,"#"),Table_BoxMaterial[#All],2,FALSE)=0,"",HLOOKUP(TEXT(C761,"#"),Table_BoxMaterial[#All],2,FALSE)),"")</f>
        <v/>
      </c>
      <c r="I761" s="183" t="str">
        <f>_xlfn.IFNA(HLOOKUP(TEXT(C761,"#"),Table_MountingKits[#All],2,FALSE),"")</f>
        <v/>
      </c>
      <c r="J761" s="183" t="str">
        <f>_xlfn.IFNA(HLOOKUP(H761,Table_BoxColors[#All],2,FALSE),"")</f>
        <v/>
      </c>
      <c r="K761" s="61" t="str">
        <f t="shared" si="334"/>
        <v/>
      </c>
      <c r="L761" s="64" t="str">
        <f t="shared" si="335"/>
        <v/>
      </c>
      <c r="M761" s="185" t="str">
        <f>_xlfn.IFNA("E-"&amp;VLOOKUP(C761,Table_PN_DeviceType[],2,TRUE),"")&amp;IF(D761&lt;&gt;"",IF(D761&gt;99,D761,IF(D761&gt;9,"0"&amp;D761,"00"&amp;D761))&amp;VLOOKUP(E761,Table_PN_ConduitSize[],2,FALSE)&amp;VLOOKUP(F761,Table_PN_ConduitColor[],2,FALSE)&amp;IF(G761&lt;10,"0"&amp;G761,G761)&amp;VLOOKUP(H761,Table_PN_BoxMaterial[],2,FALSE)&amp;IF(I761&lt;&gt;"",VLOOKUP(I761,Table_PN_MountingKit[],2,FALSE)&amp;IF(OR(J761="Yes"),VLOOKUP(F761,Table_PN_BoxColor[],2,FALSE),"")&amp;VLOOKUP(K761,Table_PN_CircuitBreaker[],2,FALSE),""),"")</f>
        <v/>
      </c>
      <c r="N761" s="65"/>
      <c r="O761" s="65"/>
      <c r="P761" s="65"/>
      <c r="Q761" s="65"/>
      <c r="R761" s="65"/>
      <c r="S761" s="170" t="str">
        <f>IFERROR(VLOOKUP(C761,Table_DevicePN[],2,FALSE),"")</f>
        <v/>
      </c>
      <c r="T761" s="66" t="str">
        <f t="shared" si="336"/>
        <v/>
      </c>
      <c r="U761" s="80"/>
      <c r="V761" s="81" t="str">
        <f t="shared" si="337"/>
        <v/>
      </c>
      <c r="W761" s="65" t="str">
        <f t="shared" si="338"/>
        <v/>
      </c>
      <c r="X761" s="65" t="str">
        <f t="shared" si="339"/>
        <v/>
      </c>
      <c r="Y761" s="82" t="str">
        <f t="shared" si="340"/>
        <v/>
      </c>
      <c r="Z761" s="83" t="str">
        <f t="shared" si="341"/>
        <v/>
      </c>
      <c r="AA761" s="65" t="str">
        <f t="shared" si="342"/>
        <v/>
      </c>
      <c r="AB761" s="65" t="str">
        <f t="shared" si="343"/>
        <v/>
      </c>
      <c r="AC761" s="65" t="str">
        <f t="shared" si="344"/>
        <v/>
      </c>
      <c r="AD761" s="84" t="str">
        <f t="shared" si="345"/>
        <v/>
      </c>
      <c r="AE761" s="85" t="str">
        <f t="shared" si="346"/>
        <v/>
      </c>
      <c r="AF761" s="85" t="str">
        <f t="shared" si="347"/>
        <v/>
      </c>
      <c r="AG761" s="86" t="str">
        <f t="shared" si="348"/>
        <v/>
      </c>
      <c r="AH761" s="87" t="str">
        <f t="shared" si="349"/>
        <v/>
      </c>
      <c r="AI761" s="84" t="str">
        <f t="shared" si="350"/>
        <v/>
      </c>
      <c r="AJ761" s="84" t="str">
        <f t="shared" si="351"/>
        <v/>
      </c>
      <c r="AK761" s="88" t="str">
        <f t="shared" si="352"/>
        <v/>
      </c>
      <c r="AL761" s="65" t="str">
        <f t="shared" si="353"/>
        <v/>
      </c>
      <c r="AM761" s="84" t="str">
        <f t="shared" si="354"/>
        <v/>
      </c>
      <c r="AN761" s="85" t="str">
        <f t="shared" si="355"/>
        <v/>
      </c>
      <c r="AO761" s="85" t="str">
        <f t="shared" si="356"/>
        <v/>
      </c>
      <c r="AP761" s="86" t="str">
        <f t="shared" si="357"/>
        <v/>
      </c>
    </row>
    <row r="762" spans="1:42" s="76" customFormat="1" x14ac:dyDescent="0.25">
      <c r="A762" s="78">
        <f t="shared" si="332"/>
        <v>756</v>
      </c>
      <c r="B762" s="79"/>
      <c r="C762" s="79"/>
      <c r="D762" s="61"/>
      <c r="E762" s="180" t="str">
        <f>_xlfn.IFNA(HLOOKUP(TEXT(C762,"#"),Table_Conduit[#All],2,FALSE),"")</f>
        <v/>
      </c>
      <c r="F762" s="63" t="str">
        <f t="shared" si="333"/>
        <v/>
      </c>
      <c r="G762" s="61"/>
      <c r="H762" s="180" t="str">
        <f>_xlfn.IFNA(IF(HLOOKUP(TEXT(C762,"#"),Table_BoxMaterial[#All],2,FALSE)=0,"",HLOOKUP(TEXT(C762,"#"),Table_BoxMaterial[#All],2,FALSE)),"")</f>
        <v/>
      </c>
      <c r="I762" s="183" t="str">
        <f>_xlfn.IFNA(HLOOKUP(TEXT(C762,"#"),Table_MountingKits[#All],2,FALSE),"")</f>
        <v/>
      </c>
      <c r="J762" s="183" t="str">
        <f>_xlfn.IFNA(HLOOKUP(H762,Table_BoxColors[#All],2,FALSE),"")</f>
        <v/>
      </c>
      <c r="K762" s="61" t="str">
        <f t="shared" si="334"/>
        <v/>
      </c>
      <c r="L762" s="64" t="str">
        <f t="shared" si="335"/>
        <v/>
      </c>
      <c r="M762" s="185" t="str">
        <f>_xlfn.IFNA("E-"&amp;VLOOKUP(C762,Table_PN_DeviceType[],2,TRUE),"")&amp;IF(D762&lt;&gt;"",IF(D762&gt;99,D762,IF(D762&gt;9,"0"&amp;D762,"00"&amp;D762))&amp;VLOOKUP(E762,Table_PN_ConduitSize[],2,FALSE)&amp;VLOOKUP(F762,Table_PN_ConduitColor[],2,FALSE)&amp;IF(G762&lt;10,"0"&amp;G762,G762)&amp;VLOOKUP(H762,Table_PN_BoxMaterial[],2,FALSE)&amp;IF(I762&lt;&gt;"",VLOOKUP(I762,Table_PN_MountingKit[],2,FALSE)&amp;IF(OR(J762="Yes"),VLOOKUP(F762,Table_PN_BoxColor[],2,FALSE),"")&amp;VLOOKUP(K762,Table_PN_CircuitBreaker[],2,FALSE),""),"")</f>
        <v/>
      </c>
      <c r="N762" s="65"/>
      <c r="O762" s="65"/>
      <c r="P762" s="65"/>
      <c r="Q762" s="65"/>
      <c r="R762" s="65"/>
      <c r="S762" s="170" t="str">
        <f>IFERROR(VLOOKUP(C762,Table_DevicePN[],2,FALSE),"")</f>
        <v/>
      </c>
      <c r="T762" s="66" t="str">
        <f t="shared" si="336"/>
        <v/>
      </c>
      <c r="U762" s="80"/>
      <c r="V762" s="81" t="str">
        <f t="shared" si="337"/>
        <v/>
      </c>
      <c r="W762" s="65" t="str">
        <f t="shared" si="338"/>
        <v/>
      </c>
      <c r="X762" s="65" t="str">
        <f t="shared" si="339"/>
        <v/>
      </c>
      <c r="Y762" s="82" t="str">
        <f t="shared" si="340"/>
        <v/>
      </c>
      <c r="Z762" s="83" t="str">
        <f t="shared" si="341"/>
        <v/>
      </c>
      <c r="AA762" s="65" t="str">
        <f t="shared" si="342"/>
        <v/>
      </c>
      <c r="AB762" s="65" t="str">
        <f t="shared" si="343"/>
        <v/>
      </c>
      <c r="AC762" s="65" t="str">
        <f t="shared" si="344"/>
        <v/>
      </c>
      <c r="AD762" s="84" t="str">
        <f t="shared" si="345"/>
        <v/>
      </c>
      <c r="AE762" s="85" t="str">
        <f t="shared" si="346"/>
        <v/>
      </c>
      <c r="AF762" s="85" t="str">
        <f t="shared" si="347"/>
        <v/>
      </c>
      <c r="AG762" s="86" t="str">
        <f t="shared" si="348"/>
        <v/>
      </c>
      <c r="AH762" s="87" t="str">
        <f t="shared" si="349"/>
        <v/>
      </c>
      <c r="AI762" s="84" t="str">
        <f t="shared" si="350"/>
        <v/>
      </c>
      <c r="AJ762" s="84" t="str">
        <f t="shared" si="351"/>
        <v/>
      </c>
      <c r="AK762" s="88" t="str">
        <f t="shared" si="352"/>
        <v/>
      </c>
      <c r="AL762" s="65" t="str">
        <f t="shared" si="353"/>
        <v/>
      </c>
      <c r="AM762" s="84" t="str">
        <f t="shared" si="354"/>
        <v/>
      </c>
      <c r="AN762" s="85" t="str">
        <f t="shared" si="355"/>
        <v/>
      </c>
      <c r="AO762" s="85" t="str">
        <f t="shared" si="356"/>
        <v/>
      </c>
      <c r="AP762" s="86" t="str">
        <f t="shared" si="357"/>
        <v/>
      </c>
    </row>
    <row r="763" spans="1:42" s="76" customFormat="1" x14ac:dyDescent="0.25">
      <c r="A763" s="78">
        <f t="shared" si="332"/>
        <v>757</v>
      </c>
      <c r="B763" s="79"/>
      <c r="C763" s="79"/>
      <c r="D763" s="61"/>
      <c r="E763" s="180" t="str">
        <f>_xlfn.IFNA(HLOOKUP(TEXT(C763,"#"),Table_Conduit[#All],2,FALSE),"")</f>
        <v/>
      </c>
      <c r="F763" s="63" t="str">
        <f t="shared" si="333"/>
        <v/>
      </c>
      <c r="G763" s="61"/>
      <c r="H763" s="180" t="str">
        <f>_xlfn.IFNA(IF(HLOOKUP(TEXT(C763,"#"),Table_BoxMaterial[#All],2,FALSE)=0,"",HLOOKUP(TEXT(C763,"#"),Table_BoxMaterial[#All],2,FALSE)),"")</f>
        <v/>
      </c>
      <c r="I763" s="183" t="str">
        <f>_xlfn.IFNA(HLOOKUP(TEXT(C763,"#"),Table_MountingKits[#All],2,FALSE),"")</f>
        <v/>
      </c>
      <c r="J763" s="183" t="str">
        <f>_xlfn.IFNA(HLOOKUP(H763,Table_BoxColors[#All],2,FALSE),"")</f>
        <v/>
      </c>
      <c r="K763" s="61" t="str">
        <f t="shared" si="334"/>
        <v/>
      </c>
      <c r="L763" s="64" t="str">
        <f t="shared" si="335"/>
        <v/>
      </c>
      <c r="M763" s="185" t="str">
        <f>_xlfn.IFNA("E-"&amp;VLOOKUP(C763,Table_PN_DeviceType[],2,TRUE),"")&amp;IF(D763&lt;&gt;"",IF(D763&gt;99,D763,IF(D763&gt;9,"0"&amp;D763,"00"&amp;D763))&amp;VLOOKUP(E763,Table_PN_ConduitSize[],2,FALSE)&amp;VLOOKUP(F763,Table_PN_ConduitColor[],2,FALSE)&amp;IF(G763&lt;10,"0"&amp;G763,G763)&amp;VLOOKUP(H763,Table_PN_BoxMaterial[],2,FALSE)&amp;IF(I763&lt;&gt;"",VLOOKUP(I763,Table_PN_MountingKit[],2,FALSE)&amp;IF(OR(J763="Yes"),VLOOKUP(F763,Table_PN_BoxColor[],2,FALSE),"")&amp;VLOOKUP(K763,Table_PN_CircuitBreaker[],2,FALSE),""),"")</f>
        <v/>
      </c>
      <c r="N763" s="65"/>
      <c r="O763" s="65"/>
      <c r="P763" s="65"/>
      <c r="Q763" s="65"/>
      <c r="R763" s="65"/>
      <c r="S763" s="170" t="str">
        <f>IFERROR(VLOOKUP(C763,Table_DevicePN[],2,FALSE),"")</f>
        <v/>
      </c>
      <c r="T763" s="66" t="str">
        <f t="shared" si="336"/>
        <v/>
      </c>
      <c r="U763" s="80"/>
      <c r="V763" s="81" t="str">
        <f t="shared" si="337"/>
        <v/>
      </c>
      <c r="W763" s="65" t="str">
        <f t="shared" si="338"/>
        <v/>
      </c>
      <c r="X763" s="65" t="str">
        <f t="shared" si="339"/>
        <v/>
      </c>
      <c r="Y763" s="82" t="str">
        <f t="shared" si="340"/>
        <v/>
      </c>
      <c r="Z763" s="83" t="str">
        <f t="shared" si="341"/>
        <v/>
      </c>
      <c r="AA763" s="65" t="str">
        <f t="shared" si="342"/>
        <v/>
      </c>
      <c r="AB763" s="65" t="str">
        <f t="shared" si="343"/>
        <v/>
      </c>
      <c r="AC763" s="65" t="str">
        <f t="shared" si="344"/>
        <v/>
      </c>
      <c r="AD763" s="84" t="str">
        <f t="shared" si="345"/>
        <v/>
      </c>
      <c r="AE763" s="85" t="str">
        <f t="shared" si="346"/>
        <v/>
      </c>
      <c r="AF763" s="85" t="str">
        <f t="shared" si="347"/>
        <v/>
      </c>
      <c r="AG763" s="86" t="str">
        <f t="shared" si="348"/>
        <v/>
      </c>
      <c r="AH763" s="87" t="str">
        <f t="shared" si="349"/>
        <v/>
      </c>
      <c r="AI763" s="84" t="str">
        <f t="shared" si="350"/>
        <v/>
      </c>
      <c r="AJ763" s="84" t="str">
        <f t="shared" si="351"/>
        <v/>
      </c>
      <c r="AK763" s="88" t="str">
        <f t="shared" si="352"/>
        <v/>
      </c>
      <c r="AL763" s="65" t="str">
        <f t="shared" si="353"/>
        <v/>
      </c>
      <c r="AM763" s="84" t="str">
        <f t="shared" si="354"/>
        <v/>
      </c>
      <c r="AN763" s="85" t="str">
        <f t="shared" si="355"/>
        <v/>
      </c>
      <c r="AO763" s="85" t="str">
        <f t="shared" si="356"/>
        <v/>
      </c>
      <c r="AP763" s="86" t="str">
        <f t="shared" si="357"/>
        <v/>
      </c>
    </row>
    <row r="764" spans="1:42" s="76" customFormat="1" x14ac:dyDescent="0.25">
      <c r="A764" s="78">
        <f t="shared" si="332"/>
        <v>758</v>
      </c>
      <c r="B764" s="79"/>
      <c r="C764" s="79"/>
      <c r="D764" s="61"/>
      <c r="E764" s="180" t="str">
        <f>_xlfn.IFNA(HLOOKUP(TEXT(C764,"#"),Table_Conduit[#All],2,FALSE),"")</f>
        <v/>
      </c>
      <c r="F764" s="63" t="str">
        <f t="shared" si="333"/>
        <v/>
      </c>
      <c r="G764" s="61"/>
      <c r="H764" s="180" t="str">
        <f>_xlfn.IFNA(IF(HLOOKUP(TEXT(C764,"#"),Table_BoxMaterial[#All],2,FALSE)=0,"",HLOOKUP(TEXT(C764,"#"),Table_BoxMaterial[#All],2,FALSE)),"")</f>
        <v/>
      </c>
      <c r="I764" s="183" t="str">
        <f>_xlfn.IFNA(HLOOKUP(TEXT(C764,"#"),Table_MountingKits[#All],2,FALSE),"")</f>
        <v/>
      </c>
      <c r="J764" s="183" t="str">
        <f>_xlfn.IFNA(HLOOKUP(H764,Table_BoxColors[#All],2,FALSE),"")</f>
        <v/>
      </c>
      <c r="K764" s="61" t="str">
        <f t="shared" si="334"/>
        <v/>
      </c>
      <c r="L764" s="64" t="str">
        <f t="shared" si="335"/>
        <v/>
      </c>
      <c r="M764" s="185" t="str">
        <f>_xlfn.IFNA("E-"&amp;VLOOKUP(C764,Table_PN_DeviceType[],2,TRUE),"")&amp;IF(D764&lt;&gt;"",IF(D764&gt;99,D764,IF(D764&gt;9,"0"&amp;D764,"00"&amp;D764))&amp;VLOOKUP(E764,Table_PN_ConduitSize[],2,FALSE)&amp;VLOOKUP(F764,Table_PN_ConduitColor[],2,FALSE)&amp;IF(G764&lt;10,"0"&amp;G764,G764)&amp;VLOOKUP(H764,Table_PN_BoxMaterial[],2,FALSE)&amp;IF(I764&lt;&gt;"",VLOOKUP(I764,Table_PN_MountingKit[],2,FALSE)&amp;IF(OR(J764="Yes"),VLOOKUP(F764,Table_PN_BoxColor[],2,FALSE),"")&amp;VLOOKUP(K764,Table_PN_CircuitBreaker[],2,FALSE),""),"")</f>
        <v/>
      </c>
      <c r="N764" s="65"/>
      <c r="O764" s="65"/>
      <c r="P764" s="65"/>
      <c r="Q764" s="65"/>
      <c r="R764" s="65"/>
      <c r="S764" s="170" t="str">
        <f>IFERROR(VLOOKUP(C764,Table_DevicePN[],2,FALSE),"")</f>
        <v/>
      </c>
      <c r="T764" s="66" t="str">
        <f t="shared" si="336"/>
        <v/>
      </c>
      <c r="U764" s="80"/>
      <c r="V764" s="81" t="str">
        <f t="shared" si="337"/>
        <v/>
      </c>
      <c r="W764" s="65" t="str">
        <f t="shared" si="338"/>
        <v/>
      </c>
      <c r="X764" s="65" t="str">
        <f t="shared" si="339"/>
        <v/>
      </c>
      <c r="Y764" s="82" t="str">
        <f t="shared" si="340"/>
        <v/>
      </c>
      <c r="Z764" s="83" t="str">
        <f t="shared" si="341"/>
        <v/>
      </c>
      <c r="AA764" s="65" t="str">
        <f t="shared" si="342"/>
        <v/>
      </c>
      <c r="AB764" s="65" t="str">
        <f t="shared" si="343"/>
        <v/>
      </c>
      <c r="AC764" s="65" t="str">
        <f t="shared" si="344"/>
        <v/>
      </c>
      <c r="AD764" s="84" t="str">
        <f t="shared" si="345"/>
        <v/>
      </c>
      <c r="AE764" s="85" t="str">
        <f t="shared" si="346"/>
        <v/>
      </c>
      <c r="AF764" s="85" t="str">
        <f t="shared" si="347"/>
        <v/>
      </c>
      <c r="AG764" s="86" t="str">
        <f t="shared" si="348"/>
        <v/>
      </c>
      <c r="AH764" s="87" t="str">
        <f t="shared" si="349"/>
        <v/>
      </c>
      <c r="AI764" s="84" t="str">
        <f t="shared" si="350"/>
        <v/>
      </c>
      <c r="AJ764" s="84" t="str">
        <f t="shared" si="351"/>
        <v/>
      </c>
      <c r="AK764" s="88" t="str">
        <f t="shared" si="352"/>
        <v/>
      </c>
      <c r="AL764" s="65" t="str">
        <f t="shared" si="353"/>
        <v/>
      </c>
      <c r="AM764" s="84" t="str">
        <f t="shared" si="354"/>
        <v/>
      </c>
      <c r="AN764" s="85" t="str">
        <f t="shared" si="355"/>
        <v/>
      </c>
      <c r="AO764" s="85" t="str">
        <f t="shared" si="356"/>
        <v/>
      </c>
      <c r="AP764" s="86" t="str">
        <f t="shared" si="357"/>
        <v/>
      </c>
    </row>
    <row r="765" spans="1:42" s="76" customFormat="1" x14ac:dyDescent="0.25">
      <c r="A765" s="78">
        <f t="shared" si="332"/>
        <v>759</v>
      </c>
      <c r="B765" s="79"/>
      <c r="C765" s="79"/>
      <c r="D765" s="61"/>
      <c r="E765" s="180" t="str">
        <f>_xlfn.IFNA(HLOOKUP(TEXT(C765,"#"),Table_Conduit[#All],2,FALSE),"")</f>
        <v/>
      </c>
      <c r="F765" s="63" t="str">
        <f t="shared" si="333"/>
        <v/>
      </c>
      <c r="G765" s="61"/>
      <c r="H765" s="180" t="str">
        <f>_xlfn.IFNA(IF(HLOOKUP(TEXT(C765,"#"),Table_BoxMaterial[#All],2,FALSE)=0,"",HLOOKUP(TEXT(C765,"#"),Table_BoxMaterial[#All],2,FALSE)),"")</f>
        <v/>
      </c>
      <c r="I765" s="183" t="str">
        <f>_xlfn.IFNA(HLOOKUP(TEXT(C765,"#"),Table_MountingKits[#All],2,FALSE),"")</f>
        <v/>
      </c>
      <c r="J765" s="183" t="str">
        <f>_xlfn.IFNA(HLOOKUP(H765,Table_BoxColors[#All],2,FALSE),"")</f>
        <v/>
      </c>
      <c r="K765" s="61" t="str">
        <f t="shared" si="334"/>
        <v/>
      </c>
      <c r="L765" s="64" t="str">
        <f t="shared" si="335"/>
        <v/>
      </c>
      <c r="M765" s="185" t="str">
        <f>_xlfn.IFNA("E-"&amp;VLOOKUP(C765,Table_PN_DeviceType[],2,TRUE),"")&amp;IF(D765&lt;&gt;"",IF(D765&gt;99,D765,IF(D765&gt;9,"0"&amp;D765,"00"&amp;D765))&amp;VLOOKUP(E765,Table_PN_ConduitSize[],2,FALSE)&amp;VLOOKUP(F765,Table_PN_ConduitColor[],2,FALSE)&amp;IF(G765&lt;10,"0"&amp;G765,G765)&amp;VLOOKUP(H765,Table_PN_BoxMaterial[],2,FALSE)&amp;IF(I765&lt;&gt;"",VLOOKUP(I765,Table_PN_MountingKit[],2,FALSE)&amp;IF(OR(J765="Yes"),VLOOKUP(F765,Table_PN_BoxColor[],2,FALSE),"")&amp;VLOOKUP(K765,Table_PN_CircuitBreaker[],2,FALSE),""),"")</f>
        <v/>
      </c>
      <c r="N765" s="65"/>
      <c r="O765" s="65"/>
      <c r="P765" s="65"/>
      <c r="Q765" s="65"/>
      <c r="R765" s="65"/>
      <c r="S765" s="170" t="str">
        <f>IFERROR(VLOOKUP(C765,Table_DevicePN[],2,FALSE),"")</f>
        <v/>
      </c>
      <c r="T765" s="66" t="str">
        <f t="shared" si="336"/>
        <v/>
      </c>
      <c r="U765" s="80"/>
      <c r="V765" s="81" t="str">
        <f t="shared" si="337"/>
        <v/>
      </c>
      <c r="W765" s="65" t="str">
        <f t="shared" si="338"/>
        <v/>
      </c>
      <c r="X765" s="65" t="str">
        <f t="shared" si="339"/>
        <v/>
      </c>
      <c r="Y765" s="82" t="str">
        <f t="shared" si="340"/>
        <v/>
      </c>
      <c r="Z765" s="83" t="str">
        <f t="shared" si="341"/>
        <v/>
      </c>
      <c r="AA765" s="65" t="str">
        <f t="shared" si="342"/>
        <v/>
      </c>
      <c r="AB765" s="65" t="str">
        <f t="shared" si="343"/>
        <v/>
      </c>
      <c r="AC765" s="65" t="str">
        <f t="shared" si="344"/>
        <v/>
      </c>
      <c r="AD765" s="84" t="str">
        <f t="shared" si="345"/>
        <v/>
      </c>
      <c r="AE765" s="85" t="str">
        <f t="shared" si="346"/>
        <v/>
      </c>
      <c r="AF765" s="85" t="str">
        <f t="shared" si="347"/>
        <v/>
      </c>
      <c r="AG765" s="86" t="str">
        <f t="shared" si="348"/>
        <v/>
      </c>
      <c r="AH765" s="87" t="str">
        <f t="shared" si="349"/>
        <v/>
      </c>
      <c r="AI765" s="84" t="str">
        <f t="shared" si="350"/>
        <v/>
      </c>
      <c r="AJ765" s="84" t="str">
        <f t="shared" si="351"/>
        <v/>
      </c>
      <c r="AK765" s="88" t="str">
        <f t="shared" si="352"/>
        <v/>
      </c>
      <c r="AL765" s="65" t="str">
        <f t="shared" si="353"/>
        <v/>
      </c>
      <c r="AM765" s="84" t="str">
        <f t="shared" si="354"/>
        <v/>
      </c>
      <c r="AN765" s="85" t="str">
        <f t="shared" si="355"/>
        <v/>
      </c>
      <c r="AO765" s="85" t="str">
        <f t="shared" si="356"/>
        <v/>
      </c>
      <c r="AP765" s="86" t="str">
        <f t="shared" si="357"/>
        <v/>
      </c>
    </row>
    <row r="766" spans="1:42" s="76" customFormat="1" x14ac:dyDescent="0.25">
      <c r="A766" s="78">
        <f t="shared" si="332"/>
        <v>760</v>
      </c>
      <c r="B766" s="79"/>
      <c r="C766" s="79"/>
      <c r="D766" s="61"/>
      <c r="E766" s="180" t="str">
        <f>_xlfn.IFNA(HLOOKUP(TEXT(C766,"#"),Table_Conduit[#All],2,FALSE),"")</f>
        <v/>
      </c>
      <c r="F766" s="63" t="str">
        <f t="shared" si="333"/>
        <v/>
      </c>
      <c r="G766" s="61"/>
      <c r="H766" s="180" t="str">
        <f>_xlfn.IFNA(IF(HLOOKUP(TEXT(C766,"#"),Table_BoxMaterial[#All],2,FALSE)=0,"",HLOOKUP(TEXT(C766,"#"),Table_BoxMaterial[#All],2,FALSE)),"")</f>
        <v/>
      </c>
      <c r="I766" s="183" t="str">
        <f>_xlfn.IFNA(HLOOKUP(TEXT(C766,"#"),Table_MountingKits[#All],2,FALSE),"")</f>
        <v/>
      </c>
      <c r="J766" s="183" t="str">
        <f>_xlfn.IFNA(HLOOKUP(H766,Table_BoxColors[#All],2,FALSE),"")</f>
        <v/>
      </c>
      <c r="K766" s="61" t="str">
        <f t="shared" si="334"/>
        <v/>
      </c>
      <c r="L766" s="64" t="str">
        <f t="shared" si="335"/>
        <v/>
      </c>
      <c r="M766" s="185" t="str">
        <f>_xlfn.IFNA("E-"&amp;VLOOKUP(C766,Table_PN_DeviceType[],2,TRUE),"")&amp;IF(D766&lt;&gt;"",IF(D766&gt;99,D766,IF(D766&gt;9,"0"&amp;D766,"00"&amp;D766))&amp;VLOOKUP(E766,Table_PN_ConduitSize[],2,FALSE)&amp;VLOOKUP(F766,Table_PN_ConduitColor[],2,FALSE)&amp;IF(G766&lt;10,"0"&amp;G766,G766)&amp;VLOOKUP(H766,Table_PN_BoxMaterial[],2,FALSE)&amp;IF(I766&lt;&gt;"",VLOOKUP(I766,Table_PN_MountingKit[],2,FALSE)&amp;IF(OR(J766="Yes"),VLOOKUP(F766,Table_PN_BoxColor[],2,FALSE),"")&amp;VLOOKUP(K766,Table_PN_CircuitBreaker[],2,FALSE),""),"")</f>
        <v/>
      </c>
      <c r="N766" s="65"/>
      <c r="O766" s="65"/>
      <c r="P766" s="65"/>
      <c r="Q766" s="65"/>
      <c r="R766" s="65"/>
      <c r="S766" s="170" t="str">
        <f>IFERROR(VLOOKUP(C766,Table_DevicePN[],2,FALSE),"")</f>
        <v/>
      </c>
      <c r="T766" s="66" t="str">
        <f t="shared" si="336"/>
        <v/>
      </c>
      <c r="U766" s="80"/>
      <c r="V766" s="81" t="str">
        <f t="shared" si="337"/>
        <v/>
      </c>
      <c r="W766" s="65" t="str">
        <f t="shared" si="338"/>
        <v/>
      </c>
      <c r="X766" s="65" t="str">
        <f t="shared" si="339"/>
        <v/>
      </c>
      <c r="Y766" s="82" t="str">
        <f t="shared" si="340"/>
        <v/>
      </c>
      <c r="Z766" s="83" t="str">
        <f t="shared" si="341"/>
        <v/>
      </c>
      <c r="AA766" s="65" t="str">
        <f t="shared" si="342"/>
        <v/>
      </c>
      <c r="AB766" s="65" t="str">
        <f t="shared" si="343"/>
        <v/>
      </c>
      <c r="AC766" s="65" t="str">
        <f t="shared" si="344"/>
        <v/>
      </c>
      <c r="AD766" s="84" t="str">
        <f t="shared" si="345"/>
        <v/>
      </c>
      <c r="AE766" s="85" t="str">
        <f t="shared" si="346"/>
        <v/>
      </c>
      <c r="AF766" s="85" t="str">
        <f t="shared" si="347"/>
        <v/>
      </c>
      <c r="AG766" s="86" t="str">
        <f t="shared" si="348"/>
        <v/>
      </c>
      <c r="AH766" s="87" t="str">
        <f t="shared" si="349"/>
        <v/>
      </c>
      <c r="AI766" s="84" t="str">
        <f t="shared" si="350"/>
        <v/>
      </c>
      <c r="AJ766" s="84" t="str">
        <f t="shared" si="351"/>
        <v/>
      </c>
      <c r="AK766" s="88" t="str">
        <f t="shared" si="352"/>
        <v/>
      </c>
      <c r="AL766" s="65" t="str">
        <f t="shared" si="353"/>
        <v/>
      </c>
      <c r="AM766" s="84" t="str">
        <f t="shared" si="354"/>
        <v/>
      </c>
      <c r="AN766" s="85" t="str">
        <f t="shared" si="355"/>
        <v/>
      </c>
      <c r="AO766" s="85" t="str">
        <f t="shared" si="356"/>
        <v/>
      </c>
      <c r="AP766" s="86" t="str">
        <f t="shared" si="357"/>
        <v/>
      </c>
    </row>
    <row r="767" spans="1:42" s="76" customFormat="1" x14ac:dyDescent="0.25">
      <c r="A767" s="78">
        <f t="shared" si="332"/>
        <v>761</v>
      </c>
      <c r="B767" s="79"/>
      <c r="C767" s="79"/>
      <c r="D767" s="61"/>
      <c r="E767" s="180" t="str">
        <f>_xlfn.IFNA(HLOOKUP(TEXT(C767,"#"),Table_Conduit[#All],2,FALSE),"")</f>
        <v/>
      </c>
      <c r="F767" s="63" t="str">
        <f t="shared" si="333"/>
        <v/>
      </c>
      <c r="G767" s="61"/>
      <c r="H767" s="180" t="str">
        <f>_xlfn.IFNA(IF(HLOOKUP(TEXT(C767,"#"),Table_BoxMaterial[#All],2,FALSE)=0,"",HLOOKUP(TEXT(C767,"#"),Table_BoxMaterial[#All],2,FALSE)),"")</f>
        <v/>
      </c>
      <c r="I767" s="183" t="str">
        <f>_xlfn.IFNA(HLOOKUP(TEXT(C767,"#"),Table_MountingKits[#All],2,FALSE),"")</f>
        <v/>
      </c>
      <c r="J767" s="183" t="str">
        <f>_xlfn.IFNA(HLOOKUP(H767,Table_BoxColors[#All],2,FALSE),"")</f>
        <v/>
      </c>
      <c r="K767" s="61" t="str">
        <f t="shared" si="334"/>
        <v/>
      </c>
      <c r="L767" s="64" t="str">
        <f t="shared" si="335"/>
        <v/>
      </c>
      <c r="M767" s="185" t="str">
        <f>_xlfn.IFNA("E-"&amp;VLOOKUP(C767,Table_PN_DeviceType[],2,TRUE),"")&amp;IF(D767&lt;&gt;"",IF(D767&gt;99,D767,IF(D767&gt;9,"0"&amp;D767,"00"&amp;D767))&amp;VLOOKUP(E767,Table_PN_ConduitSize[],2,FALSE)&amp;VLOOKUP(F767,Table_PN_ConduitColor[],2,FALSE)&amp;IF(G767&lt;10,"0"&amp;G767,G767)&amp;VLOOKUP(H767,Table_PN_BoxMaterial[],2,FALSE)&amp;IF(I767&lt;&gt;"",VLOOKUP(I767,Table_PN_MountingKit[],2,FALSE)&amp;IF(OR(J767="Yes"),VLOOKUP(F767,Table_PN_BoxColor[],2,FALSE),"")&amp;VLOOKUP(K767,Table_PN_CircuitBreaker[],2,FALSE),""),"")</f>
        <v/>
      </c>
      <c r="N767" s="65"/>
      <c r="O767" s="65"/>
      <c r="P767" s="65"/>
      <c r="Q767" s="65"/>
      <c r="R767" s="65"/>
      <c r="S767" s="170" t="str">
        <f>IFERROR(VLOOKUP(C767,Table_DevicePN[],2,FALSE),"")</f>
        <v/>
      </c>
      <c r="T767" s="66" t="str">
        <f t="shared" si="336"/>
        <v/>
      </c>
      <c r="U767" s="80"/>
      <c r="V767" s="81" t="str">
        <f t="shared" si="337"/>
        <v/>
      </c>
      <c r="W767" s="65" t="str">
        <f t="shared" si="338"/>
        <v/>
      </c>
      <c r="X767" s="65" t="str">
        <f t="shared" si="339"/>
        <v/>
      </c>
      <c r="Y767" s="82" t="str">
        <f t="shared" si="340"/>
        <v/>
      </c>
      <c r="Z767" s="83" t="str">
        <f t="shared" si="341"/>
        <v/>
      </c>
      <c r="AA767" s="65" t="str">
        <f t="shared" si="342"/>
        <v/>
      </c>
      <c r="AB767" s="65" t="str">
        <f t="shared" si="343"/>
        <v/>
      </c>
      <c r="AC767" s="65" t="str">
        <f t="shared" si="344"/>
        <v/>
      </c>
      <c r="AD767" s="84" t="str">
        <f t="shared" si="345"/>
        <v/>
      </c>
      <c r="AE767" s="85" t="str">
        <f t="shared" si="346"/>
        <v/>
      </c>
      <c r="AF767" s="85" t="str">
        <f t="shared" si="347"/>
        <v/>
      </c>
      <c r="AG767" s="86" t="str">
        <f t="shared" si="348"/>
        <v/>
      </c>
      <c r="AH767" s="87" t="str">
        <f t="shared" si="349"/>
        <v/>
      </c>
      <c r="AI767" s="84" t="str">
        <f t="shared" si="350"/>
        <v/>
      </c>
      <c r="AJ767" s="84" t="str">
        <f t="shared" si="351"/>
        <v/>
      </c>
      <c r="AK767" s="88" t="str">
        <f t="shared" si="352"/>
        <v/>
      </c>
      <c r="AL767" s="65" t="str">
        <f t="shared" si="353"/>
        <v/>
      </c>
      <c r="AM767" s="84" t="str">
        <f t="shared" si="354"/>
        <v/>
      </c>
      <c r="AN767" s="85" t="str">
        <f t="shared" si="355"/>
        <v/>
      </c>
      <c r="AO767" s="85" t="str">
        <f t="shared" si="356"/>
        <v/>
      </c>
      <c r="AP767" s="86" t="str">
        <f t="shared" si="357"/>
        <v/>
      </c>
    </row>
    <row r="768" spans="1:42" s="76" customFormat="1" x14ac:dyDescent="0.25">
      <c r="A768" s="78">
        <f t="shared" si="332"/>
        <v>762</v>
      </c>
      <c r="B768" s="79"/>
      <c r="C768" s="79"/>
      <c r="D768" s="61"/>
      <c r="E768" s="180" t="str">
        <f>_xlfn.IFNA(HLOOKUP(TEXT(C768,"#"),Table_Conduit[#All],2,FALSE),"")</f>
        <v/>
      </c>
      <c r="F768" s="63" t="str">
        <f t="shared" si="333"/>
        <v/>
      </c>
      <c r="G768" s="61"/>
      <c r="H768" s="180" t="str">
        <f>_xlfn.IFNA(IF(HLOOKUP(TEXT(C768,"#"),Table_BoxMaterial[#All],2,FALSE)=0,"",HLOOKUP(TEXT(C768,"#"),Table_BoxMaterial[#All],2,FALSE)),"")</f>
        <v/>
      </c>
      <c r="I768" s="183" t="str">
        <f>_xlfn.IFNA(HLOOKUP(TEXT(C768,"#"),Table_MountingKits[#All],2,FALSE),"")</f>
        <v/>
      </c>
      <c r="J768" s="183" t="str">
        <f>_xlfn.IFNA(HLOOKUP(H768,Table_BoxColors[#All],2,FALSE),"")</f>
        <v/>
      </c>
      <c r="K768" s="61" t="str">
        <f t="shared" si="334"/>
        <v/>
      </c>
      <c r="L768" s="64" t="str">
        <f t="shared" si="335"/>
        <v/>
      </c>
      <c r="M768" s="185" t="str">
        <f>_xlfn.IFNA("E-"&amp;VLOOKUP(C768,Table_PN_DeviceType[],2,TRUE),"")&amp;IF(D768&lt;&gt;"",IF(D768&gt;99,D768,IF(D768&gt;9,"0"&amp;D768,"00"&amp;D768))&amp;VLOOKUP(E768,Table_PN_ConduitSize[],2,FALSE)&amp;VLOOKUP(F768,Table_PN_ConduitColor[],2,FALSE)&amp;IF(G768&lt;10,"0"&amp;G768,G768)&amp;VLOOKUP(H768,Table_PN_BoxMaterial[],2,FALSE)&amp;IF(I768&lt;&gt;"",VLOOKUP(I768,Table_PN_MountingKit[],2,FALSE)&amp;IF(OR(J768="Yes"),VLOOKUP(F768,Table_PN_BoxColor[],2,FALSE),"")&amp;VLOOKUP(K768,Table_PN_CircuitBreaker[],2,FALSE),""),"")</f>
        <v/>
      </c>
      <c r="N768" s="65"/>
      <c r="O768" s="65"/>
      <c r="P768" s="65"/>
      <c r="Q768" s="65"/>
      <c r="R768" s="65"/>
      <c r="S768" s="170" t="str">
        <f>IFERROR(VLOOKUP(C768,Table_DevicePN[],2,FALSE),"")</f>
        <v/>
      </c>
      <c r="T768" s="66" t="str">
        <f t="shared" si="336"/>
        <v/>
      </c>
      <c r="U768" s="80"/>
      <c r="V768" s="81" t="str">
        <f t="shared" si="337"/>
        <v/>
      </c>
      <c r="W768" s="65" t="str">
        <f t="shared" si="338"/>
        <v/>
      </c>
      <c r="X768" s="65" t="str">
        <f t="shared" si="339"/>
        <v/>
      </c>
      <c r="Y768" s="82" t="str">
        <f t="shared" si="340"/>
        <v/>
      </c>
      <c r="Z768" s="83" t="str">
        <f t="shared" si="341"/>
        <v/>
      </c>
      <c r="AA768" s="65" t="str">
        <f t="shared" si="342"/>
        <v/>
      </c>
      <c r="AB768" s="65" t="str">
        <f t="shared" si="343"/>
        <v/>
      </c>
      <c r="AC768" s="65" t="str">
        <f t="shared" si="344"/>
        <v/>
      </c>
      <c r="AD768" s="84" t="str">
        <f t="shared" si="345"/>
        <v/>
      </c>
      <c r="AE768" s="85" t="str">
        <f t="shared" si="346"/>
        <v/>
      </c>
      <c r="AF768" s="85" t="str">
        <f t="shared" si="347"/>
        <v/>
      </c>
      <c r="AG768" s="86" t="str">
        <f t="shared" si="348"/>
        <v/>
      </c>
      <c r="AH768" s="87" t="str">
        <f t="shared" si="349"/>
        <v/>
      </c>
      <c r="AI768" s="84" t="str">
        <f t="shared" si="350"/>
        <v/>
      </c>
      <c r="AJ768" s="84" t="str">
        <f t="shared" si="351"/>
        <v/>
      </c>
      <c r="AK768" s="88" t="str">
        <f t="shared" si="352"/>
        <v/>
      </c>
      <c r="AL768" s="65" t="str">
        <f t="shared" si="353"/>
        <v/>
      </c>
      <c r="AM768" s="84" t="str">
        <f t="shared" si="354"/>
        <v/>
      </c>
      <c r="AN768" s="85" t="str">
        <f t="shared" si="355"/>
        <v/>
      </c>
      <c r="AO768" s="85" t="str">
        <f t="shared" si="356"/>
        <v/>
      </c>
      <c r="AP768" s="86" t="str">
        <f t="shared" si="357"/>
        <v/>
      </c>
    </row>
    <row r="769" spans="1:42" s="76" customFormat="1" x14ac:dyDescent="0.25">
      <c r="A769" s="78">
        <f t="shared" si="332"/>
        <v>763</v>
      </c>
      <c r="B769" s="79"/>
      <c r="C769" s="79"/>
      <c r="D769" s="61"/>
      <c r="E769" s="180" t="str">
        <f>_xlfn.IFNA(HLOOKUP(TEXT(C769,"#"),Table_Conduit[#All],2,FALSE),"")</f>
        <v/>
      </c>
      <c r="F769" s="63" t="str">
        <f t="shared" si="333"/>
        <v/>
      </c>
      <c r="G769" s="61"/>
      <c r="H769" s="180" t="str">
        <f>_xlfn.IFNA(IF(HLOOKUP(TEXT(C769,"#"),Table_BoxMaterial[#All],2,FALSE)=0,"",HLOOKUP(TEXT(C769,"#"),Table_BoxMaterial[#All],2,FALSE)),"")</f>
        <v/>
      </c>
      <c r="I769" s="183" t="str">
        <f>_xlfn.IFNA(HLOOKUP(TEXT(C769,"#"),Table_MountingKits[#All],2,FALSE),"")</f>
        <v/>
      </c>
      <c r="J769" s="183" t="str">
        <f>_xlfn.IFNA(HLOOKUP(H769,Table_BoxColors[#All],2,FALSE),"")</f>
        <v/>
      </c>
      <c r="K769" s="61" t="str">
        <f t="shared" si="334"/>
        <v/>
      </c>
      <c r="L769" s="64" t="str">
        <f t="shared" si="335"/>
        <v/>
      </c>
      <c r="M769" s="185" t="str">
        <f>_xlfn.IFNA("E-"&amp;VLOOKUP(C769,Table_PN_DeviceType[],2,TRUE),"")&amp;IF(D769&lt;&gt;"",IF(D769&gt;99,D769,IF(D769&gt;9,"0"&amp;D769,"00"&amp;D769))&amp;VLOOKUP(E769,Table_PN_ConduitSize[],2,FALSE)&amp;VLOOKUP(F769,Table_PN_ConduitColor[],2,FALSE)&amp;IF(G769&lt;10,"0"&amp;G769,G769)&amp;VLOOKUP(H769,Table_PN_BoxMaterial[],2,FALSE)&amp;IF(I769&lt;&gt;"",VLOOKUP(I769,Table_PN_MountingKit[],2,FALSE)&amp;IF(OR(J769="Yes"),VLOOKUP(F769,Table_PN_BoxColor[],2,FALSE),"")&amp;VLOOKUP(K769,Table_PN_CircuitBreaker[],2,FALSE),""),"")</f>
        <v/>
      </c>
      <c r="N769" s="65"/>
      <c r="O769" s="65"/>
      <c r="P769" s="65"/>
      <c r="Q769" s="65"/>
      <c r="R769" s="65"/>
      <c r="S769" s="170" t="str">
        <f>IFERROR(VLOOKUP(C769,Table_DevicePN[],2,FALSE),"")</f>
        <v/>
      </c>
      <c r="T769" s="66" t="str">
        <f t="shared" si="336"/>
        <v/>
      </c>
      <c r="U769" s="80"/>
      <c r="V769" s="81" t="str">
        <f t="shared" si="337"/>
        <v/>
      </c>
      <c r="W769" s="65" t="str">
        <f t="shared" si="338"/>
        <v/>
      </c>
      <c r="X769" s="65" t="str">
        <f t="shared" si="339"/>
        <v/>
      </c>
      <c r="Y769" s="82" t="str">
        <f t="shared" si="340"/>
        <v/>
      </c>
      <c r="Z769" s="83" t="str">
        <f t="shared" si="341"/>
        <v/>
      </c>
      <c r="AA769" s="65" t="str">
        <f t="shared" si="342"/>
        <v/>
      </c>
      <c r="AB769" s="65" t="str">
        <f t="shared" si="343"/>
        <v/>
      </c>
      <c r="AC769" s="65" t="str">
        <f t="shared" si="344"/>
        <v/>
      </c>
      <c r="AD769" s="84" t="str">
        <f t="shared" si="345"/>
        <v/>
      </c>
      <c r="AE769" s="85" t="str">
        <f t="shared" si="346"/>
        <v/>
      </c>
      <c r="AF769" s="85" t="str">
        <f t="shared" si="347"/>
        <v/>
      </c>
      <c r="AG769" s="86" t="str">
        <f t="shared" si="348"/>
        <v/>
      </c>
      <c r="AH769" s="87" t="str">
        <f t="shared" si="349"/>
        <v/>
      </c>
      <c r="AI769" s="84" t="str">
        <f t="shared" si="350"/>
        <v/>
      </c>
      <c r="AJ769" s="84" t="str">
        <f t="shared" si="351"/>
        <v/>
      </c>
      <c r="AK769" s="88" t="str">
        <f t="shared" si="352"/>
        <v/>
      </c>
      <c r="AL769" s="65" t="str">
        <f t="shared" si="353"/>
        <v/>
      </c>
      <c r="AM769" s="84" t="str">
        <f t="shared" si="354"/>
        <v/>
      </c>
      <c r="AN769" s="85" t="str">
        <f t="shared" si="355"/>
        <v/>
      </c>
      <c r="AO769" s="85" t="str">
        <f t="shared" si="356"/>
        <v/>
      </c>
      <c r="AP769" s="86" t="str">
        <f t="shared" si="357"/>
        <v/>
      </c>
    </row>
    <row r="770" spans="1:42" s="76" customFormat="1" x14ac:dyDescent="0.25">
      <c r="A770" s="78">
        <f t="shared" si="332"/>
        <v>764</v>
      </c>
      <c r="B770" s="79"/>
      <c r="C770" s="79"/>
      <c r="D770" s="61"/>
      <c r="E770" s="180" t="str">
        <f>_xlfn.IFNA(HLOOKUP(TEXT(C770,"#"),Table_Conduit[#All],2,FALSE),"")</f>
        <v/>
      </c>
      <c r="F770" s="63" t="str">
        <f t="shared" si="333"/>
        <v/>
      </c>
      <c r="G770" s="61"/>
      <c r="H770" s="180" t="str">
        <f>_xlfn.IFNA(IF(HLOOKUP(TEXT(C770,"#"),Table_BoxMaterial[#All],2,FALSE)=0,"",HLOOKUP(TEXT(C770,"#"),Table_BoxMaterial[#All],2,FALSE)),"")</f>
        <v/>
      </c>
      <c r="I770" s="183" t="str">
        <f>_xlfn.IFNA(HLOOKUP(TEXT(C770,"#"),Table_MountingKits[#All],2,FALSE),"")</f>
        <v/>
      </c>
      <c r="J770" s="183" t="str">
        <f>_xlfn.IFNA(HLOOKUP(H770,Table_BoxColors[#All],2,FALSE),"")</f>
        <v/>
      </c>
      <c r="K770" s="61" t="str">
        <f t="shared" si="334"/>
        <v/>
      </c>
      <c r="L770" s="64" t="str">
        <f t="shared" si="335"/>
        <v/>
      </c>
      <c r="M770" s="185" t="str">
        <f>_xlfn.IFNA("E-"&amp;VLOOKUP(C770,Table_PN_DeviceType[],2,TRUE),"")&amp;IF(D770&lt;&gt;"",IF(D770&gt;99,D770,IF(D770&gt;9,"0"&amp;D770,"00"&amp;D770))&amp;VLOOKUP(E770,Table_PN_ConduitSize[],2,FALSE)&amp;VLOOKUP(F770,Table_PN_ConduitColor[],2,FALSE)&amp;IF(G770&lt;10,"0"&amp;G770,G770)&amp;VLOOKUP(H770,Table_PN_BoxMaterial[],2,FALSE)&amp;IF(I770&lt;&gt;"",VLOOKUP(I770,Table_PN_MountingKit[],2,FALSE)&amp;IF(OR(J770="Yes"),VLOOKUP(F770,Table_PN_BoxColor[],2,FALSE),"")&amp;VLOOKUP(K770,Table_PN_CircuitBreaker[],2,FALSE),""),"")</f>
        <v/>
      </c>
      <c r="N770" s="65"/>
      <c r="O770" s="65"/>
      <c r="P770" s="65"/>
      <c r="Q770" s="65"/>
      <c r="R770" s="65"/>
      <c r="S770" s="170" t="str">
        <f>IFERROR(VLOOKUP(C770,Table_DevicePN[],2,FALSE),"")</f>
        <v/>
      </c>
      <c r="T770" s="66" t="str">
        <f t="shared" si="336"/>
        <v/>
      </c>
      <c r="U770" s="80"/>
      <c r="V770" s="81" t="str">
        <f t="shared" si="337"/>
        <v/>
      </c>
      <c r="W770" s="65" t="str">
        <f t="shared" si="338"/>
        <v/>
      </c>
      <c r="X770" s="65" t="str">
        <f t="shared" si="339"/>
        <v/>
      </c>
      <c r="Y770" s="82" t="str">
        <f t="shared" si="340"/>
        <v/>
      </c>
      <c r="Z770" s="83" t="str">
        <f t="shared" si="341"/>
        <v/>
      </c>
      <c r="AA770" s="65" t="str">
        <f t="shared" si="342"/>
        <v/>
      </c>
      <c r="AB770" s="65" t="str">
        <f t="shared" si="343"/>
        <v/>
      </c>
      <c r="AC770" s="65" t="str">
        <f t="shared" si="344"/>
        <v/>
      </c>
      <c r="AD770" s="84" t="str">
        <f t="shared" si="345"/>
        <v/>
      </c>
      <c r="AE770" s="85" t="str">
        <f t="shared" si="346"/>
        <v/>
      </c>
      <c r="AF770" s="85" t="str">
        <f t="shared" si="347"/>
        <v/>
      </c>
      <c r="AG770" s="86" t="str">
        <f t="shared" si="348"/>
        <v/>
      </c>
      <c r="AH770" s="87" t="str">
        <f t="shared" si="349"/>
        <v/>
      </c>
      <c r="AI770" s="84" t="str">
        <f t="shared" si="350"/>
        <v/>
      </c>
      <c r="AJ770" s="84" t="str">
        <f t="shared" si="351"/>
        <v/>
      </c>
      <c r="AK770" s="88" t="str">
        <f t="shared" si="352"/>
        <v/>
      </c>
      <c r="AL770" s="65" t="str">
        <f t="shared" si="353"/>
        <v/>
      </c>
      <c r="AM770" s="84" t="str">
        <f t="shared" si="354"/>
        <v/>
      </c>
      <c r="AN770" s="85" t="str">
        <f t="shared" si="355"/>
        <v/>
      </c>
      <c r="AO770" s="85" t="str">
        <f t="shared" si="356"/>
        <v/>
      </c>
      <c r="AP770" s="86" t="str">
        <f t="shared" si="357"/>
        <v/>
      </c>
    </row>
    <row r="771" spans="1:42" s="76" customFormat="1" x14ac:dyDescent="0.25">
      <c r="A771" s="78">
        <f t="shared" si="332"/>
        <v>765</v>
      </c>
      <c r="B771" s="79"/>
      <c r="C771" s="79"/>
      <c r="D771" s="61"/>
      <c r="E771" s="180" t="str">
        <f>_xlfn.IFNA(HLOOKUP(TEXT(C771,"#"),Table_Conduit[#All],2,FALSE),"")</f>
        <v/>
      </c>
      <c r="F771" s="63" t="str">
        <f t="shared" si="333"/>
        <v/>
      </c>
      <c r="G771" s="61"/>
      <c r="H771" s="180" t="str">
        <f>_xlfn.IFNA(IF(HLOOKUP(TEXT(C771,"#"),Table_BoxMaterial[#All],2,FALSE)=0,"",HLOOKUP(TEXT(C771,"#"),Table_BoxMaterial[#All],2,FALSE)),"")</f>
        <v/>
      </c>
      <c r="I771" s="183" t="str">
        <f>_xlfn.IFNA(HLOOKUP(TEXT(C771,"#"),Table_MountingKits[#All],2,FALSE),"")</f>
        <v/>
      </c>
      <c r="J771" s="183" t="str">
        <f>_xlfn.IFNA(HLOOKUP(H771,Table_BoxColors[#All],2,FALSE),"")</f>
        <v/>
      </c>
      <c r="K771" s="61" t="str">
        <f t="shared" si="334"/>
        <v/>
      </c>
      <c r="L771" s="64" t="str">
        <f t="shared" si="335"/>
        <v/>
      </c>
      <c r="M771" s="185" t="str">
        <f>_xlfn.IFNA("E-"&amp;VLOOKUP(C771,Table_PN_DeviceType[],2,TRUE),"")&amp;IF(D771&lt;&gt;"",IF(D771&gt;99,D771,IF(D771&gt;9,"0"&amp;D771,"00"&amp;D771))&amp;VLOOKUP(E771,Table_PN_ConduitSize[],2,FALSE)&amp;VLOOKUP(F771,Table_PN_ConduitColor[],2,FALSE)&amp;IF(G771&lt;10,"0"&amp;G771,G771)&amp;VLOOKUP(H771,Table_PN_BoxMaterial[],2,FALSE)&amp;IF(I771&lt;&gt;"",VLOOKUP(I771,Table_PN_MountingKit[],2,FALSE)&amp;IF(OR(J771="Yes"),VLOOKUP(F771,Table_PN_BoxColor[],2,FALSE),"")&amp;VLOOKUP(K771,Table_PN_CircuitBreaker[],2,FALSE),""),"")</f>
        <v/>
      </c>
      <c r="N771" s="65"/>
      <c r="O771" s="65"/>
      <c r="P771" s="65"/>
      <c r="Q771" s="65"/>
      <c r="R771" s="65"/>
      <c r="S771" s="170" t="str">
        <f>IFERROR(VLOOKUP(C771,Table_DevicePN[],2,FALSE),"")</f>
        <v/>
      </c>
      <c r="T771" s="66" t="str">
        <f t="shared" si="336"/>
        <v/>
      </c>
      <c r="U771" s="80"/>
      <c r="V771" s="81" t="str">
        <f t="shared" si="337"/>
        <v/>
      </c>
      <c r="W771" s="65" t="str">
        <f t="shared" si="338"/>
        <v/>
      </c>
      <c r="X771" s="65" t="str">
        <f t="shared" si="339"/>
        <v/>
      </c>
      <c r="Y771" s="82" t="str">
        <f t="shared" si="340"/>
        <v/>
      </c>
      <c r="Z771" s="83" t="str">
        <f t="shared" si="341"/>
        <v/>
      </c>
      <c r="AA771" s="65" t="str">
        <f t="shared" si="342"/>
        <v/>
      </c>
      <c r="AB771" s="65" t="str">
        <f t="shared" si="343"/>
        <v/>
      </c>
      <c r="AC771" s="65" t="str">
        <f t="shared" si="344"/>
        <v/>
      </c>
      <c r="AD771" s="84" t="str">
        <f t="shared" si="345"/>
        <v/>
      </c>
      <c r="AE771" s="85" t="str">
        <f t="shared" si="346"/>
        <v/>
      </c>
      <c r="AF771" s="85" t="str">
        <f t="shared" si="347"/>
        <v/>
      </c>
      <c r="AG771" s="86" t="str">
        <f t="shared" si="348"/>
        <v/>
      </c>
      <c r="AH771" s="87" t="str">
        <f t="shared" si="349"/>
        <v/>
      </c>
      <c r="AI771" s="84" t="str">
        <f t="shared" si="350"/>
        <v/>
      </c>
      <c r="AJ771" s="84" t="str">
        <f t="shared" si="351"/>
        <v/>
      </c>
      <c r="AK771" s="88" t="str">
        <f t="shared" si="352"/>
        <v/>
      </c>
      <c r="AL771" s="65" t="str">
        <f t="shared" si="353"/>
        <v/>
      </c>
      <c r="AM771" s="84" t="str">
        <f t="shared" si="354"/>
        <v/>
      </c>
      <c r="AN771" s="85" t="str">
        <f t="shared" si="355"/>
        <v/>
      </c>
      <c r="AO771" s="85" t="str">
        <f t="shared" si="356"/>
        <v/>
      </c>
      <c r="AP771" s="86" t="str">
        <f t="shared" si="357"/>
        <v/>
      </c>
    </row>
    <row r="772" spans="1:42" s="76" customFormat="1" x14ac:dyDescent="0.25">
      <c r="A772" s="78">
        <f t="shared" si="332"/>
        <v>766</v>
      </c>
      <c r="B772" s="79"/>
      <c r="C772" s="79"/>
      <c r="D772" s="61"/>
      <c r="E772" s="180" t="str">
        <f>_xlfn.IFNA(HLOOKUP(TEXT(C772,"#"),Table_Conduit[#All],2,FALSE),"")</f>
        <v/>
      </c>
      <c r="F772" s="63" t="str">
        <f t="shared" si="333"/>
        <v/>
      </c>
      <c r="G772" s="61"/>
      <c r="H772" s="180" t="str">
        <f>_xlfn.IFNA(IF(HLOOKUP(TEXT(C772,"#"),Table_BoxMaterial[#All],2,FALSE)=0,"",HLOOKUP(TEXT(C772,"#"),Table_BoxMaterial[#All],2,FALSE)),"")</f>
        <v/>
      </c>
      <c r="I772" s="183" t="str">
        <f>_xlfn.IFNA(HLOOKUP(TEXT(C772,"#"),Table_MountingKits[#All],2,FALSE),"")</f>
        <v/>
      </c>
      <c r="J772" s="183" t="str">
        <f>_xlfn.IFNA(HLOOKUP(H772,Table_BoxColors[#All],2,FALSE),"")</f>
        <v/>
      </c>
      <c r="K772" s="61" t="str">
        <f t="shared" si="334"/>
        <v/>
      </c>
      <c r="L772" s="64" t="str">
        <f t="shared" si="335"/>
        <v/>
      </c>
      <c r="M772" s="185" t="str">
        <f>_xlfn.IFNA("E-"&amp;VLOOKUP(C772,Table_PN_DeviceType[],2,TRUE),"")&amp;IF(D772&lt;&gt;"",IF(D772&gt;99,D772,IF(D772&gt;9,"0"&amp;D772,"00"&amp;D772))&amp;VLOOKUP(E772,Table_PN_ConduitSize[],2,FALSE)&amp;VLOOKUP(F772,Table_PN_ConduitColor[],2,FALSE)&amp;IF(G772&lt;10,"0"&amp;G772,G772)&amp;VLOOKUP(H772,Table_PN_BoxMaterial[],2,FALSE)&amp;IF(I772&lt;&gt;"",VLOOKUP(I772,Table_PN_MountingKit[],2,FALSE)&amp;IF(OR(J772="Yes"),VLOOKUP(F772,Table_PN_BoxColor[],2,FALSE),"")&amp;VLOOKUP(K772,Table_PN_CircuitBreaker[],2,FALSE),""),"")</f>
        <v/>
      </c>
      <c r="N772" s="65"/>
      <c r="O772" s="65"/>
      <c r="P772" s="65"/>
      <c r="Q772" s="65"/>
      <c r="R772" s="65"/>
      <c r="S772" s="170" t="str">
        <f>IFERROR(VLOOKUP(C772,Table_DevicePN[],2,FALSE),"")</f>
        <v/>
      </c>
      <c r="T772" s="66" t="str">
        <f t="shared" si="336"/>
        <v/>
      </c>
      <c r="U772" s="80"/>
      <c r="V772" s="81" t="str">
        <f t="shared" si="337"/>
        <v/>
      </c>
      <c r="W772" s="65" t="str">
        <f t="shared" si="338"/>
        <v/>
      </c>
      <c r="X772" s="65" t="str">
        <f t="shared" si="339"/>
        <v/>
      </c>
      <c r="Y772" s="82" t="str">
        <f t="shared" si="340"/>
        <v/>
      </c>
      <c r="Z772" s="83" t="str">
        <f t="shared" si="341"/>
        <v/>
      </c>
      <c r="AA772" s="65" t="str">
        <f t="shared" si="342"/>
        <v/>
      </c>
      <c r="AB772" s="65" t="str">
        <f t="shared" si="343"/>
        <v/>
      </c>
      <c r="AC772" s="65" t="str">
        <f t="shared" si="344"/>
        <v/>
      </c>
      <c r="AD772" s="84" t="str">
        <f t="shared" si="345"/>
        <v/>
      </c>
      <c r="AE772" s="85" t="str">
        <f t="shared" si="346"/>
        <v/>
      </c>
      <c r="AF772" s="85" t="str">
        <f t="shared" si="347"/>
        <v/>
      </c>
      <c r="AG772" s="86" t="str">
        <f t="shared" si="348"/>
        <v/>
      </c>
      <c r="AH772" s="87" t="str">
        <f t="shared" si="349"/>
        <v/>
      </c>
      <c r="AI772" s="84" t="str">
        <f t="shared" si="350"/>
        <v/>
      </c>
      <c r="AJ772" s="84" t="str">
        <f t="shared" si="351"/>
        <v/>
      </c>
      <c r="AK772" s="88" t="str">
        <f t="shared" si="352"/>
        <v/>
      </c>
      <c r="AL772" s="65" t="str">
        <f t="shared" si="353"/>
        <v/>
      </c>
      <c r="AM772" s="84" t="str">
        <f t="shared" si="354"/>
        <v/>
      </c>
      <c r="AN772" s="85" t="str">
        <f t="shared" si="355"/>
        <v/>
      </c>
      <c r="AO772" s="85" t="str">
        <f t="shared" si="356"/>
        <v/>
      </c>
      <c r="AP772" s="86" t="str">
        <f t="shared" si="357"/>
        <v/>
      </c>
    </row>
    <row r="773" spans="1:42" s="76" customFormat="1" x14ac:dyDescent="0.25">
      <c r="A773" s="78">
        <f t="shared" si="332"/>
        <v>767</v>
      </c>
      <c r="B773" s="79"/>
      <c r="C773" s="79"/>
      <c r="D773" s="61"/>
      <c r="E773" s="180" t="str">
        <f>_xlfn.IFNA(HLOOKUP(TEXT(C773,"#"),Table_Conduit[#All],2,FALSE),"")</f>
        <v/>
      </c>
      <c r="F773" s="63" t="str">
        <f t="shared" si="333"/>
        <v/>
      </c>
      <c r="G773" s="61"/>
      <c r="H773" s="180" t="str">
        <f>_xlfn.IFNA(IF(HLOOKUP(TEXT(C773,"#"),Table_BoxMaterial[#All],2,FALSE)=0,"",HLOOKUP(TEXT(C773,"#"),Table_BoxMaterial[#All],2,FALSE)),"")</f>
        <v/>
      </c>
      <c r="I773" s="183" t="str">
        <f>_xlfn.IFNA(HLOOKUP(TEXT(C773,"#"),Table_MountingKits[#All],2,FALSE),"")</f>
        <v/>
      </c>
      <c r="J773" s="183" t="str">
        <f>_xlfn.IFNA(HLOOKUP(H773,Table_BoxColors[#All],2,FALSE),"")</f>
        <v/>
      </c>
      <c r="K773" s="61" t="str">
        <f t="shared" si="334"/>
        <v/>
      </c>
      <c r="L773" s="64" t="str">
        <f t="shared" si="335"/>
        <v/>
      </c>
      <c r="M773" s="185" t="str">
        <f>_xlfn.IFNA("E-"&amp;VLOOKUP(C773,Table_PN_DeviceType[],2,TRUE),"")&amp;IF(D773&lt;&gt;"",IF(D773&gt;99,D773,IF(D773&gt;9,"0"&amp;D773,"00"&amp;D773))&amp;VLOOKUP(E773,Table_PN_ConduitSize[],2,FALSE)&amp;VLOOKUP(F773,Table_PN_ConduitColor[],2,FALSE)&amp;IF(G773&lt;10,"0"&amp;G773,G773)&amp;VLOOKUP(H773,Table_PN_BoxMaterial[],2,FALSE)&amp;IF(I773&lt;&gt;"",VLOOKUP(I773,Table_PN_MountingKit[],2,FALSE)&amp;IF(OR(J773="Yes"),VLOOKUP(F773,Table_PN_BoxColor[],2,FALSE),"")&amp;VLOOKUP(K773,Table_PN_CircuitBreaker[],2,FALSE),""),"")</f>
        <v/>
      </c>
      <c r="N773" s="65"/>
      <c r="O773" s="65"/>
      <c r="P773" s="65"/>
      <c r="Q773" s="65"/>
      <c r="R773" s="65"/>
      <c r="S773" s="170" t="str">
        <f>IFERROR(VLOOKUP(C773,Table_DevicePN[],2,FALSE),"")</f>
        <v/>
      </c>
      <c r="T773" s="66" t="str">
        <f t="shared" si="336"/>
        <v/>
      </c>
      <c r="U773" s="80"/>
      <c r="V773" s="81" t="str">
        <f t="shared" si="337"/>
        <v/>
      </c>
      <c r="W773" s="65" t="str">
        <f t="shared" si="338"/>
        <v/>
      </c>
      <c r="X773" s="65" t="str">
        <f t="shared" si="339"/>
        <v/>
      </c>
      <c r="Y773" s="82" t="str">
        <f t="shared" si="340"/>
        <v/>
      </c>
      <c r="Z773" s="83" t="str">
        <f t="shared" si="341"/>
        <v/>
      </c>
      <c r="AA773" s="65" t="str">
        <f t="shared" si="342"/>
        <v/>
      </c>
      <c r="AB773" s="65" t="str">
        <f t="shared" si="343"/>
        <v/>
      </c>
      <c r="AC773" s="65" t="str">
        <f t="shared" si="344"/>
        <v/>
      </c>
      <c r="AD773" s="84" t="str">
        <f t="shared" si="345"/>
        <v/>
      </c>
      <c r="AE773" s="85" t="str">
        <f t="shared" si="346"/>
        <v/>
      </c>
      <c r="AF773" s="85" t="str">
        <f t="shared" si="347"/>
        <v/>
      </c>
      <c r="AG773" s="86" t="str">
        <f t="shared" si="348"/>
        <v/>
      </c>
      <c r="AH773" s="87" t="str">
        <f t="shared" si="349"/>
        <v/>
      </c>
      <c r="AI773" s="84" t="str">
        <f t="shared" si="350"/>
        <v/>
      </c>
      <c r="AJ773" s="84" t="str">
        <f t="shared" si="351"/>
        <v/>
      </c>
      <c r="AK773" s="88" t="str">
        <f t="shared" si="352"/>
        <v/>
      </c>
      <c r="AL773" s="65" t="str">
        <f t="shared" si="353"/>
        <v/>
      </c>
      <c r="AM773" s="84" t="str">
        <f t="shared" si="354"/>
        <v/>
      </c>
      <c r="AN773" s="85" t="str">
        <f t="shared" si="355"/>
        <v/>
      </c>
      <c r="AO773" s="85" t="str">
        <f t="shared" si="356"/>
        <v/>
      </c>
      <c r="AP773" s="86" t="str">
        <f t="shared" si="357"/>
        <v/>
      </c>
    </row>
    <row r="774" spans="1:42" s="76" customFormat="1" x14ac:dyDescent="0.25">
      <c r="A774" s="78">
        <f t="shared" si="332"/>
        <v>768</v>
      </c>
      <c r="B774" s="79"/>
      <c r="C774" s="79"/>
      <c r="D774" s="61"/>
      <c r="E774" s="180" t="str">
        <f>_xlfn.IFNA(HLOOKUP(TEXT(C774,"#"),Table_Conduit[#All],2,FALSE),"")</f>
        <v/>
      </c>
      <c r="F774" s="63" t="str">
        <f t="shared" si="333"/>
        <v/>
      </c>
      <c r="G774" s="61"/>
      <c r="H774" s="180" t="str">
        <f>_xlfn.IFNA(IF(HLOOKUP(TEXT(C774,"#"),Table_BoxMaterial[#All],2,FALSE)=0,"",HLOOKUP(TEXT(C774,"#"),Table_BoxMaterial[#All],2,FALSE)),"")</f>
        <v/>
      </c>
      <c r="I774" s="183" t="str">
        <f>_xlfn.IFNA(HLOOKUP(TEXT(C774,"#"),Table_MountingKits[#All],2,FALSE),"")</f>
        <v/>
      </c>
      <c r="J774" s="183" t="str">
        <f>_xlfn.IFNA(HLOOKUP(H774,Table_BoxColors[#All],2,FALSE),"")</f>
        <v/>
      </c>
      <c r="K774" s="61" t="str">
        <f t="shared" si="334"/>
        <v/>
      </c>
      <c r="L774" s="64" t="str">
        <f t="shared" si="335"/>
        <v/>
      </c>
      <c r="M774" s="185" t="str">
        <f>_xlfn.IFNA("E-"&amp;VLOOKUP(C774,Table_PN_DeviceType[],2,TRUE),"")&amp;IF(D774&lt;&gt;"",IF(D774&gt;99,D774,IF(D774&gt;9,"0"&amp;D774,"00"&amp;D774))&amp;VLOOKUP(E774,Table_PN_ConduitSize[],2,FALSE)&amp;VLOOKUP(F774,Table_PN_ConduitColor[],2,FALSE)&amp;IF(G774&lt;10,"0"&amp;G774,G774)&amp;VLOOKUP(H774,Table_PN_BoxMaterial[],2,FALSE)&amp;IF(I774&lt;&gt;"",VLOOKUP(I774,Table_PN_MountingKit[],2,FALSE)&amp;IF(OR(J774="Yes"),VLOOKUP(F774,Table_PN_BoxColor[],2,FALSE),"")&amp;VLOOKUP(K774,Table_PN_CircuitBreaker[],2,FALSE),""),"")</f>
        <v/>
      </c>
      <c r="N774" s="65"/>
      <c r="O774" s="65"/>
      <c r="P774" s="65"/>
      <c r="Q774" s="65"/>
      <c r="R774" s="65"/>
      <c r="S774" s="170" t="str">
        <f>IFERROR(VLOOKUP(C774,Table_DevicePN[],2,FALSE),"")</f>
        <v/>
      </c>
      <c r="T774" s="66" t="str">
        <f t="shared" si="336"/>
        <v/>
      </c>
      <c r="U774" s="80"/>
      <c r="V774" s="81" t="str">
        <f t="shared" si="337"/>
        <v/>
      </c>
      <c r="W774" s="65" t="str">
        <f t="shared" si="338"/>
        <v/>
      </c>
      <c r="X774" s="65" t="str">
        <f t="shared" si="339"/>
        <v/>
      </c>
      <c r="Y774" s="82" t="str">
        <f t="shared" si="340"/>
        <v/>
      </c>
      <c r="Z774" s="83" t="str">
        <f t="shared" si="341"/>
        <v/>
      </c>
      <c r="AA774" s="65" t="str">
        <f t="shared" si="342"/>
        <v/>
      </c>
      <c r="AB774" s="65" t="str">
        <f t="shared" si="343"/>
        <v/>
      </c>
      <c r="AC774" s="65" t="str">
        <f t="shared" si="344"/>
        <v/>
      </c>
      <c r="AD774" s="84" t="str">
        <f t="shared" si="345"/>
        <v/>
      </c>
      <c r="AE774" s="85" t="str">
        <f t="shared" si="346"/>
        <v/>
      </c>
      <c r="AF774" s="85" t="str">
        <f t="shared" si="347"/>
        <v/>
      </c>
      <c r="AG774" s="86" t="str">
        <f t="shared" si="348"/>
        <v/>
      </c>
      <c r="AH774" s="87" t="str">
        <f t="shared" si="349"/>
        <v/>
      </c>
      <c r="AI774" s="84" t="str">
        <f t="shared" si="350"/>
        <v/>
      </c>
      <c r="AJ774" s="84" t="str">
        <f t="shared" si="351"/>
        <v/>
      </c>
      <c r="AK774" s="88" t="str">
        <f t="shared" si="352"/>
        <v/>
      </c>
      <c r="AL774" s="65" t="str">
        <f t="shared" si="353"/>
        <v/>
      </c>
      <c r="AM774" s="84" t="str">
        <f t="shared" si="354"/>
        <v/>
      </c>
      <c r="AN774" s="85" t="str">
        <f t="shared" si="355"/>
        <v/>
      </c>
      <c r="AO774" s="85" t="str">
        <f t="shared" si="356"/>
        <v/>
      </c>
      <c r="AP774" s="86" t="str">
        <f t="shared" si="357"/>
        <v/>
      </c>
    </row>
    <row r="775" spans="1:42" s="76" customFormat="1" x14ac:dyDescent="0.25">
      <c r="A775" s="78">
        <f t="shared" si="332"/>
        <v>769</v>
      </c>
      <c r="B775" s="79"/>
      <c r="C775" s="79"/>
      <c r="D775" s="61"/>
      <c r="E775" s="180" t="str">
        <f>_xlfn.IFNA(HLOOKUP(TEXT(C775,"#"),Table_Conduit[#All],2,FALSE),"")</f>
        <v/>
      </c>
      <c r="F775" s="63" t="str">
        <f t="shared" si="333"/>
        <v/>
      </c>
      <c r="G775" s="61"/>
      <c r="H775" s="180" t="str">
        <f>_xlfn.IFNA(IF(HLOOKUP(TEXT(C775,"#"),Table_BoxMaterial[#All],2,FALSE)=0,"",HLOOKUP(TEXT(C775,"#"),Table_BoxMaterial[#All],2,FALSE)),"")</f>
        <v/>
      </c>
      <c r="I775" s="183" t="str">
        <f>_xlfn.IFNA(HLOOKUP(TEXT(C775,"#"),Table_MountingKits[#All],2,FALSE),"")</f>
        <v/>
      </c>
      <c r="J775" s="183" t="str">
        <f>_xlfn.IFNA(HLOOKUP(H775,Table_BoxColors[#All],2,FALSE),"")</f>
        <v/>
      </c>
      <c r="K775" s="61" t="str">
        <f t="shared" si="334"/>
        <v/>
      </c>
      <c r="L775" s="64" t="str">
        <f t="shared" si="335"/>
        <v/>
      </c>
      <c r="M775" s="185" t="str">
        <f>_xlfn.IFNA("E-"&amp;VLOOKUP(C775,Table_PN_DeviceType[],2,TRUE),"")&amp;IF(D775&lt;&gt;"",IF(D775&gt;99,D775,IF(D775&gt;9,"0"&amp;D775,"00"&amp;D775))&amp;VLOOKUP(E775,Table_PN_ConduitSize[],2,FALSE)&amp;VLOOKUP(F775,Table_PN_ConduitColor[],2,FALSE)&amp;IF(G775&lt;10,"0"&amp;G775,G775)&amp;VLOOKUP(H775,Table_PN_BoxMaterial[],2,FALSE)&amp;IF(I775&lt;&gt;"",VLOOKUP(I775,Table_PN_MountingKit[],2,FALSE)&amp;IF(OR(J775="Yes"),VLOOKUP(F775,Table_PN_BoxColor[],2,FALSE),"")&amp;VLOOKUP(K775,Table_PN_CircuitBreaker[],2,FALSE),""),"")</f>
        <v/>
      </c>
      <c r="N775" s="65"/>
      <c r="O775" s="65"/>
      <c r="P775" s="65"/>
      <c r="Q775" s="65"/>
      <c r="R775" s="65"/>
      <c r="S775" s="170" t="str">
        <f>IFERROR(VLOOKUP(C775,Table_DevicePN[],2,FALSE),"")</f>
        <v/>
      </c>
      <c r="T775" s="66" t="str">
        <f t="shared" si="336"/>
        <v/>
      </c>
      <c r="U775" s="80"/>
      <c r="V775" s="81" t="str">
        <f t="shared" si="337"/>
        <v/>
      </c>
      <c r="W775" s="65" t="str">
        <f t="shared" si="338"/>
        <v/>
      </c>
      <c r="X775" s="65" t="str">
        <f t="shared" si="339"/>
        <v/>
      </c>
      <c r="Y775" s="82" t="str">
        <f t="shared" si="340"/>
        <v/>
      </c>
      <c r="Z775" s="83" t="str">
        <f t="shared" si="341"/>
        <v/>
      </c>
      <c r="AA775" s="65" t="str">
        <f t="shared" si="342"/>
        <v/>
      </c>
      <c r="AB775" s="65" t="str">
        <f t="shared" si="343"/>
        <v/>
      </c>
      <c r="AC775" s="65" t="str">
        <f t="shared" si="344"/>
        <v/>
      </c>
      <c r="AD775" s="84" t="str">
        <f t="shared" si="345"/>
        <v/>
      </c>
      <c r="AE775" s="85" t="str">
        <f t="shared" si="346"/>
        <v/>
      </c>
      <c r="AF775" s="85" t="str">
        <f t="shared" si="347"/>
        <v/>
      </c>
      <c r="AG775" s="86" t="str">
        <f t="shared" si="348"/>
        <v/>
      </c>
      <c r="AH775" s="87" t="str">
        <f t="shared" si="349"/>
        <v/>
      </c>
      <c r="AI775" s="84" t="str">
        <f t="shared" si="350"/>
        <v/>
      </c>
      <c r="AJ775" s="84" t="str">
        <f t="shared" si="351"/>
        <v/>
      </c>
      <c r="AK775" s="88" t="str">
        <f t="shared" si="352"/>
        <v/>
      </c>
      <c r="AL775" s="65" t="str">
        <f t="shared" si="353"/>
        <v/>
      </c>
      <c r="AM775" s="84" t="str">
        <f t="shared" si="354"/>
        <v/>
      </c>
      <c r="AN775" s="85" t="str">
        <f t="shared" si="355"/>
        <v/>
      </c>
      <c r="AO775" s="85" t="str">
        <f t="shared" si="356"/>
        <v/>
      </c>
      <c r="AP775" s="86" t="str">
        <f t="shared" si="357"/>
        <v/>
      </c>
    </row>
    <row r="776" spans="1:42" s="76" customFormat="1" x14ac:dyDescent="0.25">
      <c r="A776" s="78">
        <f t="shared" ref="A776:A839" si="358">ROW()-6</f>
        <v>770</v>
      </c>
      <c r="B776" s="79"/>
      <c r="C776" s="79"/>
      <c r="D776" s="61"/>
      <c r="E776" s="180" t="str">
        <f>_xlfn.IFNA(HLOOKUP(TEXT(C776,"#"),Table_Conduit[#All],2,FALSE),"")</f>
        <v/>
      </c>
      <c r="F776" s="63" t="str">
        <f t="shared" si="333"/>
        <v/>
      </c>
      <c r="G776" s="61"/>
      <c r="H776" s="180" t="str">
        <f>_xlfn.IFNA(IF(HLOOKUP(TEXT(C776,"#"),Table_BoxMaterial[#All],2,FALSE)=0,"",HLOOKUP(TEXT(C776,"#"),Table_BoxMaterial[#All],2,FALSE)),"")</f>
        <v/>
      </c>
      <c r="I776" s="183" t="str">
        <f>_xlfn.IFNA(HLOOKUP(TEXT(C776,"#"),Table_MountingKits[#All],2,FALSE),"")</f>
        <v/>
      </c>
      <c r="J776" s="183" t="str">
        <f>_xlfn.IFNA(HLOOKUP(H776,Table_BoxColors[#All],2,FALSE),"")</f>
        <v/>
      </c>
      <c r="K776" s="61" t="str">
        <f t="shared" si="334"/>
        <v/>
      </c>
      <c r="L776" s="64" t="str">
        <f t="shared" si="335"/>
        <v/>
      </c>
      <c r="M776" s="185" t="str">
        <f>_xlfn.IFNA("E-"&amp;VLOOKUP(C776,Table_PN_DeviceType[],2,TRUE),"")&amp;IF(D776&lt;&gt;"",IF(D776&gt;99,D776,IF(D776&gt;9,"0"&amp;D776,"00"&amp;D776))&amp;VLOOKUP(E776,Table_PN_ConduitSize[],2,FALSE)&amp;VLOOKUP(F776,Table_PN_ConduitColor[],2,FALSE)&amp;IF(G776&lt;10,"0"&amp;G776,G776)&amp;VLOOKUP(H776,Table_PN_BoxMaterial[],2,FALSE)&amp;IF(I776&lt;&gt;"",VLOOKUP(I776,Table_PN_MountingKit[],2,FALSE)&amp;IF(OR(J776="Yes"),VLOOKUP(F776,Table_PN_BoxColor[],2,FALSE),"")&amp;VLOOKUP(K776,Table_PN_CircuitBreaker[],2,FALSE),""),"")</f>
        <v/>
      </c>
      <c r="N776" s="65"/>
      <c r="O776" s="65"/>
      <c r="P776" s="65"/>
      <c r="Q776" s="65"/>
      <c r="R776" s="65"/>
      <c r="S776" s="170" t="str">
        <f>IFERROR(VLOOKUP(C776,Table_DevicePN[],2,FALSE),"")</f>
        <v/>
      </c>
      <c r="T776" s="66" t="str">
        <f t="shared" si="336"/>
        <v/>
      </c>
      <c r="U776" s="80"/>
      <c r="V776" s="81" t="str">
        <f t="shared" si="337"/>
        <v/>
      </c>
      <c r="W776" s="65" t="str">
        <f t="shared" si="338"/>
        <v/>
      </c>
      <c r="X776" s="65" t="str">
        <f t="shared" si="339"/>
        <v/>
      </c>
      <c r="Y776" s="82" t="str">
        <f t="shared" si="340"/>
        <v/>
      </c>
      <c r="Z776" s="83" t="str">
        <f t="shared" si="341"/>
        <v/>
      </c>
      <c r="AA776" s="65" t="str">
        <f t="shared" si="342"/>
        <v/>
      </c>
      <c r="AB776" s="65" t="str">
        <f t="shared" si="343"/>
        <v/>
      </c>
      <c r="AC776" s="65" t="str">
        <f t="shared" si="344"/>
        <v/>
      </c>
      <c r="AD776" s="84" t="str">
        <f t="shared" si="345"/>
        <v/>
      </c>
      <c r="AE776" s="85" t="str">
        <f t="shared" si="346"/>
        <v/>
      </c>
      <c r="AF776" s="85" t="str">
        <f t="shared" si="347"/>
        <v/>
      </c>
      <c r="AG776" s="86" t="str">
        <f t="shared" si="348"/>
        <v/>
      </c>
      <c r="AH776" s="87" t="str">
        <f t="shared" si="349"/>
        <v/>
      </c>
      <c r="AI776" s="84" t="str">
        <f t="shared" si="350"/>
        <v/>
      </c>
      <c r="AJ776" s="84" t="str">
        <f t="shared" si="351"/>
        <v/>
      </c>
      <c r="AK776" s="88" t="str">
        <f t="shared" si="352"/>
        <v/>
      </c>
      <c r="AL776" s="65" t="str">
        <f t="shared" si="353"/>
        <v/>
      </c>
      <c r="AM776" s="84" t="str">
        <f t="shared" si="354"/>
        <v/>
      </c>
      <c r="AN776" s="85" t="str">
        <f t="shared" si="355"/>
        <v/>
      </c>
      <c r="AO776" s="85" t="str">
        <f t="shared" si="356"/>
        <v/>
      </c>
      <c r="AP776" s="86" t="str">
        <f t="shared" si="357"/>
        <v/>
      </c>
    </row>
    <row r="777" spans="1:42" s="76" customFormat="1" x14ac:dyDescent="0.25">
      <c r="A777" s="78">
        <f t="shared" si="358"/>
        <v>771</v>
      </c>
      <c r="B777" s="79"/>
      <c r="C777" s="79"/>
      <c r="D777" s="61"/>
      <c r="E777" s="180" t="str">
        <f>_xlfn.IFNA(HLOOKUP(TEXT(C777,"#"),Table_Conduit[#All],2,FALSE),"")</f>
        <v/>
      </c>
      <c r="F777" s="63" t="str">
        <f t="shared" si="333"/>
        <v/>
      </c>
      <c r="G777" s="61"/>
      <c r="H777" s="180" t="str">
        <f>_xlfn.IFNA(IF(HLOOKUP(TEXT(C777,"#"),Table_BoxMaterial[#All],2,FALSE)=0,"",HLOOKUP(TEXT(C777,"#"),Table_BoxMaterial[#All],2,FALSE)),"")</f>
        <v/>
      </c>
      <c r="I777" s="183" t="str">
        <f>_xlfn.IFNA(HLOOKUP(TEXT(C777,"#"),Table_MountingKits[#All],2,FALSE),"")</f>
        <v/>
      </c>
      <c r="J777" s="183" t="str">
        <f>_xlfn.IFNA(HLOOKUP(H777,Table_BoxColors[#All],2,FALSE),"")</f>
        <v/>
      </c>
      <c r="K777" s="61" t="str">
        <f t="shared" si="334"/>
        <v/>
      </c>
      <c r="L777" s="64" t="str">
        <f t="shared" si="335"/>
        <v/>
      </c>
      <c r="M777" s="185" t="str">
        <f>_xlfn.IFNA("E-"&amp;VLOOKUP(C777,Table_PN_DeviceType[],2,TRUE),"")&amp;IF(D777&lt;&gt;"",IF(D777&gt;99,D777,IF(D777&gt;9,"0"&amp;D777,"00"&amp;D777))&amp;VLOOKUP(E777,Table_PN_ConduitSize[],2,FALSE)&amp;VLOOKUP(F777,Table_PN_ConduitColor[],2,FALSE)&amp;IF(G777&lt;10,"0"&amp;G777,G777)&amp;VLOOKUP(H777,Table_PN_BoxMaterial[],2,FALSE)&amp;IF(I777&lt;&gt;"",VLOOKUP(I777,Table_PN_MountingKit[],2,FALSE)&amp;IF(OR(J777="Yes"),VLOOKUP(F777,Table_PN_BoxColor[],2,FALSE),"")&amp;VLOOKUP(K777,Table_PN_CircuitBreaker[],2,FALSE),""),"")</f>
        <v/>
      </c>
      <c r="N777" s="65"/>
      <c r="O777" s="65"/>
      <c r="P777" s="65"/>
      <c r="Q777" s="65"/>
      <c r="R777" s="65"/>
      <c r="S777" s="170" t="str">
        <f>IFERROR(VLOOKUP(C777,Table_DevicePN[],2,FALSE),"")</f>
        <v/>
      </c>
      <c r="T777" s="66" t="str">
        <f t="shared" si="336"/>
        <v/>
      </c>
      <c r="U777" s="80"/>
      <c r="V777" s="81" t="str">
        <f t="shared" si="337"/>
        <v/>
      </c>
      <c r="W777" s="65" t="str">
        <f t="shared" si="338"/>
        <v/>
      </c>
      <c r="X777" s="65" t="str">
        <f t="shared" si="339"/>
        <v/>
      </c>
      <c r="Y777" s="82" t="str">
        <f t="shared" si="340"/>
        <v/>
      </c>
      <c r="Z777" s="83" t="str">
        <f t="shared" si="341"/>
        <v/>
      </c>
      <c r="AA777" s="65" t="str">
        <f t="shared" si="342"/>
        <v/>
      </c>
      <c r="AB777" s="65" t="str">
        <f t="shared" si="343"/>
        <v/>
      </c>
      <c r="AC777" s="65" t="str">
        <f t="shared" si="344"/>
        <v/>
      </c>
      <c r="AD777" s="84" t="str">
        <f t="shared" si="345"/>
        <v/>
      </c>
      <c r="AE777" s="85" t="str">
        <f t="shared" si="346"/>
        <v/>
      </c>
      <c r="AF777" s="85" t="str">
        <f t="shared" si="347"/>
        <v/>
      </c>
      <c r="AG777" s="86" t="str">
        <f t="shared" si="348"/>
        <v/>
      </c>
      <c r="AH777" s="87" t="str">
        <f t="shared" si="349"/>
        <v/>
      </c>
      <c r="AI777" s="84" t="str">
        <f t="shared" si="350"/>
        <v/>
      </c>
      <c r="AJ777" s="84" t="str">
        <f t="shared" si="351"/>
        <v/>
      </c>
      <c r="AK777" s="88" t="str">
        <f t="shared" si="352"/>
        <v/>
      </c>
      <c r="AL777" s="65" t="str">
        <f t="shared" si="353"/>
        <v/>
      </c>
      <c r="AM777" s="84" t="str">
        <f t="shared" si="354"/>
        <v/>
      </c>
      <c r="AN777" s="85" t="str">
        <f t="shared" si="355"/>
        <v/>
      </c>
      <c r="AO777" s="85" t="str">
        <f t="shared" si="356"/>
        <v/>
      </c>
      <c r="AP777" s="86" t="str">
        <f t="shared" si="357"/>
        <v/>
      </c>
    </row>
    <row r="778" spans="1:42" s="76" customFormat="1" x14ac:dyDescent="0.25">
      <c r="A778" s="78">
        <f t="shared" si="358"/>
        <v>772</v>
      </c>
      <c r="B778" s="79"/>
      <c r="C778" s="79"/>
      <c r="D778" s="61"/>
      <c r="E778" s="180" t="str">
        <f>_xlfn.IFNA(HLOOKUP(TEXT(C778,"#"),Table_Conduit[#All],2,FALSE),"")</f>
        <v/>
      </c>
      <c r="F778" s="63" t="str">
        <f t="shared" si="333"/>
        <v/>
      </c>
      <c r="G778" s="61"/>
      <c r="H778" s="180" t="str">
        <f>_xlfn.IFNA(IF(HLOOKUP(TEXT(C778,"#"),Table_BoxMaterial[#All],2,FALSE)=0,"",HLOOKUP(TEXT(C778,"#"),Table_BoxMaterial[#All],2,FALSE)),"")</f>
        <v/>
      </c>
      <c r="I778" s="183" t="str">
        <f>_xlfn.IFNA(HLOOKUP(TEXT(C778,"#"),Table_MountingKits[#All],2,FALSE),"")</f>
        <v/>
      </c>
      <c r="J778" s="183" t="str">
        <f>_xlfn.IFNA(HLOOKUP(H778,Table_BoxColors[#All],2,FALSE),"")</f>
        <v/>
      </c>
      <c r="K778" s="61" t="str">
        <f t="shared" si="334"/>
        <v/>
      </c>
      <c r="L778" s="64" t="str">
        <f t="shared" si="335"/>
        <v/>
      </c>
      <c r="M778" s="185" t="str">
        <f>_xlfn.IFNA("E-"&amp;VLOOKUP(C778,Table_PN_DeviceType[],2,TRUE),"")&amp;IF(D778&lt;&gt;"",IF(D778&gt;99,D778,IF(D778&gt;9,"0"&amp;D778,"00"&amp;D778))&amp;VLOOKUP(E778,Table_PN_ConduitSize[],2,FALSE)&amp;VLOOKUP(F778,Table_PN_ConduitColor[],2,FALSE)&amp;IF(G778&lt;10,"0"&amp;G778,G778)&amp;VLOOKUP(H778,Table_PN_BoxMaterial[],2,FALSE)&amp;IF(I778&lt;&gt;"",VLOOKUP(I778,Table_PN_MountingKit[],2,FALSE)&amp;IF(OR(J778="Yes"),VLOOKUP(F778,Table_PN_BoxColor[],2,FALSE),"")&amp;VLOOKUP(K778,Table_PN_CircuitBreaker[],2,FALSE),""),"")</f>
        <v/>
      </c>
      <c r="N778" s="65"/>
      <c r="O778" s="65"/>
      <c r="P778" s="65"/>
      <c r="Q778" s="65"/>
      <c r="R778" s="65"/>
      <c r="S778" s="170" t="str">
        <f>IFERROR(VLOOKUP(C778,Table_DevicePN[],2,FALSE),"")</f>
        <v/>
      </c>
      <c r="T778" s="66" t="str">
        <f t="shared" si="336"/>
        <v/>
      </c>
      <c r="U778" s="80"/>
      <c r="V778" s="81" t="str">
        <f t="shared" si="337"/>
        <v/>
      </c>
      <c r="W778" s="65" t="str">
        <f t="shared" si="338"/>
        <v/>
      </c>
      <c r="X778" s="65" t="str">
        <f t="shared" si="339"/>
        <v/>
      </c>
      <c r="Y778" s="82" t="str">
        <f t="shared" si="340"/>
        <v/>
      </c>
      <c r="Z778" s="83" t="str">
        <f t="shared" si="341"/>
        <v/>
      </c>
      <c r="AA778" s="65" t="str">
        <f t="shared" si="342"/>
        <v/>
      </c>
      <c r="AB778" s="65" t="str">
        <f t="shared" si="343"/>
        <v/>
      </c>
      <c r="AC778" s="65" t="str">
        <f t="shared" si="344"/>
        <v/>
      </c>
      <c r="AD778" s="84" t="str">
        <f t="shared" si="345"/>
        <v/>
      </c>
      <c r="AE778" s="85" t="str">
        <f t="shared" si="346"/>
        <v/>
      </c>
      <c r="AF778" s="85" t="str">
        <f t="shared" si="347"/>
        <v/>
      </c>
      <c r="AG778" s="86" t="str">
        <f t="shared" si="348"/>
        <v/>
      </c>
      <c r="AH778" s="87" t="str">
        <f t="shared" si="349"/>
        <v/>
      </c>
      <c r="AI778" s="84" t="str">
        <f t="shared" si="350"/>
        <v/>
      </c>
      <c r="AJ778" s="84" t="str">
        <f t="shared" si="351"/>
        <v/>
      </c>
      <c r="AK778" s="88" t="str">
        <f t="shared" si="352"/>
        <v/>
      </c>
      <c r="AL778" s="65" t="str">
        <f t="shared" si="353"/>
        <v/>
      </c>
      <c r="AM778" s="84" t="str">
        <f t="shared" si="354"/>
        <v/>
      </c>
      <c r="AN778" s="85" t="str">
        <f t="shared" si="355"/>
        <v/>
      </c>
      <c r="AO778" s="85" t="str">
        <f t="shared" si="356"/>
        <v/>
      </c>
      <c r="AP778" s="86" t="str">
        <f t="shared" si="357"/>
        <v/>
      </c>
    </row>
    <row r="779" spans="1:42" s="76" customFormat="1" x14ac:dyDescent="0.25">
      <c r="A779" s="78">
        <f t="shared" si="358"/>
        <v>773</v>
      </c>
      <c r="B779" s="79"/>
      <c r="C779" s="79"/>
      <c r="D779" s="61"/>
      <c r="E779" s="180" t="str">
        <f>_xlfn.IFNA(HLOOKUP(TEXT(C779,"#"),Table_Conduit[#All],2,FALSE),"")</f>
        <v/>
      </c>
      <c r="F779" s="63" t="str">
        <f t="shared" ref="F779:F842" si="359">IF(C779&lt;&gt;"","BLACK","")</f>
        <v/>
      </c>
      <c r="G779" s="61"/>
      <c r="H779" s="180" t="str">
        <f>_xlfn.IFNA(IF(HLOOKUP(TEXT(C779,"#"),Table_BoxMaterial[#All],2,FALSE)=0,"",HLOOKUP(TEXT(C779,"#"),Table_BoxMaterial[#All],2,FALSE)),"")</f>
        <v/>
      </c>
      <c r="I779" s="183" t="str">
        <f>_xlfn.IFNA(HLOOKUP(TEXT(C779,"#"),Table_MountingKits[#All],2,FALSE),"")</f>
        <v/>
      </c>
      <c r="J779" s="183" t="str">
        <f>_xlfn.IFNA(HLOOKUP(H779,Table_BoxColors[#All],2,FALSE),"")</f>
        <v/>
      </c>
      <c r="K779" s="61" t="str">
        <f t="shared" ref="K779:K842" si="360">IF(C779&lt;&gt;"","No","")</f>
        <v/>
      </c>
      <c r="L779" s="64" t="str">
        <f t="shared" ref="L779:L842" si="361">IF(C779&lt;&gt;"",1,"")</f>
        <v/>
      </c>
      <c r="M779" s="185" t="str">
        <f>_xlfn.IFNA("E-"&amp;VLOOKUP(C779,Table_PN_DeviceType[],2,TRUE),"")&amp;IF(D779&lt;&gt;"",IF(D779&gt;99,D779,IF(D779&gt;9,"0"&amp;D779,"00"&amp;D779))&amp;VLOOKUP(E779,Table_PN_ConduitSize[],2,FALSE)&amp;VLOOKUP(F779,Table_PN_ConduitColor[],2,FALSE)&amp;IF(G779&lt;10,"0"&amp;G779,G779)&amp;VLOOKUP(H779,Table_PN_BoxMaterial[],2,FALSE)&amp;IF(I779&lt;&gt;"",VLOOKUP(I779,Table_PN_MountingKit[],2,FALSE)&amp;IF(OR(J779="Yes"),VLOOKUP(F779,Table_PN_BoxColor[],2,FALSE),"")&amp;VLOOKUP(K779,Table_PN_CircuitBreaker[],2,FALSE),""),"")</f>
        <v/>
      </c>
      <c r="N779" s="65"/>
      <c r="O779" s="65"/>
      <c r="P779" s="65"/>
      <c r="Q779" s="65"/>
      <c r="R779" s="65"/>
      <c r="S779" s="170" t="str">
        <f>IFERROR(VLOOKUP(C779,Table_DevicePN[],2,FALSE),"")</f>
        <v/>
      </c>
      <c r="T779" s="66" t="str">
        <f t="shared" ref="T779:T842" si="362">IF(LEN(D779)&gt;0,D779,"")</f>
        <v/>
      </c>
      <c r="U779" s="80"/>
      <c r="V779" s="81" t="str">
        <f t="shared" ref="V779:V842" si="363">IFERROR(VLOOKUP(C779,TechnicalDataLookup,2,FALSE),"")</f>
        <v/>
      </c>
      <c r="W779" s="65" t="str">
        <f t="shared" ref="W779:W842" si="364">IFERROR(VLOOKUP(C779,TechnicalDataLookup,3,FALSE),"")</f>
        <v/>
      </c>
      <c r="X779" s="65" t="str">
        <f t="shared" ref="X779:X842" si="365">IFERROR(VLOOKUP(C779,TechnicalDataLookup,4,FALSE),"")</f>
        <v/>
      </c>
      <c r="Y779" s="82" t="str">
        <f t="shared" ref="Y779:Y842" si="366">IFERROR(VLOOKUP(C779,TechnicalDataLookup,5,FALSE),"")</f>
        <v/>
      </c>
      <c r="Z779" s="83" t="str">
        <f t="shared" ref="Z779:Z842" si="367">IFERROR(VLOOKUP(C779,TechnicalDataLookup,6,FALSE),"")</f>
        <v/>
      </c>
      <c r="AA779" s="65" t="str">
        <f t="shared" ref="AA779:AA842" si="368">IFERROR(VLOOKUP(C779,TechnicalDataLookup,7,FALSE),"")</f>
        <v/>
      </c>
      <c r="AB779" s="65" t="str">
        <f t="shared" ref="AB779:AB842" si="369">IFERROR(VLOOKUP(C779,TechnicalDataLookup,8,FALSE),"")</f>
        <v/>
      </c>
      <c r="AC779" s="65" t="str">
        <f t="shared" ref="AC779:AC842" si="370">IFERROR(VLOOKUP(C779,TechnicalDataLookup,9,FALSE),"")</f>
        <v/>
      </c>
      <c r="AD779" s="84" t="str">
        <f t="shared" ref="AD779:AD842" si="371">IFERROR(VLOOKUP(C779,TechnicalDataLookup,10,FALSE),"")</f>
        <v/>
      </c>
      <c r="AE779" s="85" t="str">
        <f t="shared" ref="AE779:AE842" si="372">IFERROR(VLOOKUP(C779,TechnicalDataLookup,11,FALSE),"")</f>
        <v/>
      </c>
      <c r="AF779" s="85" t="str">
        <f t="shared" ref="AF779:AF842" si="373">IFERROR(VLOOKUP(C779,TechnicalDataLookup,12,FALSE),"")</f>
        <v/>
      </c>
      <c r="AG779" s="86" t="str">
        <f t="shared" ref="AG779:AG842" si="374">IFERROR(VLOOKUP(C779,TechnicalDataLookup,13,FALSE),"")</f>
        <v/>
      </c>
      <c r="AH779" s="87" t="str">
        <f t="shared" ref="AH779:AH842" si="375">IFERROR(VLOOKUP(C779,TechnicalDataLookup,14,FALSE),"")</f>
        <v/>
      </c>
      <c r="AI779" s="84" t="str">
        <f t="shared" ref="AI779:AI842" si="376">IFERROR(VLOOKUP(C779,TechnicalDataLookup,15,FALSE),"")</f>
        <v/>
      </c>
      <c r="AJ779" s="84" t="str">
        <f t="shared" ref="AJ779:AJ842" si="377">IFERROR(VLOOKUP(C779,TechnicalDataLookup,16,FALSE),"")</f>
        <v/>
      </c>
      <c r="AK779" s="88" t="str">
        <f t="shared" ref="AK779:AK842" si="378">IFERROR(VLOOKUP(C779,TechnicalDataLookup,17,FALSE),"")</f>
        <v/>
      </c>
      <c r="AL779" s="65" t="str">
        <f t="shared" ref="AL779:AL842" si="379">IFERROR(VLOOKUP(K779,TechnicalDataLookup,9,FALSE),"")</f>
        <v/>
      </c>
      <c r="AM779" s="84" t="str">
        <f t="shared" ref="AM779:AM842" si="380">IFERROR(VLOOKUP(K779,TechnicalDataLookup,10,FALSE),"")</f>
        <v/>
      </c>
      <c r="AN779" s="85" t="str">
        <f t="shared" ref="AN779:AN842" si="381">IFERROR(VLOOKUP(K779,TechnicalDataLookup,11,FALSE),"")</f>
        <v/>
      </c>
      <c r="AO779" s="85" t="str">
        <f t="shared" ref="AO779:AO842" si="382">IFERROR(VLOOKUP(K779,TechnicalDataLookup,12,FALSE),"")</f>
        <v/>
      </c>
      <c r="AP779" s="86" t="str">
        <f t="shared" ref="AP779:AP842" si="383">IFERROR(VLOOKUP(K779,TechnicalDataLookup,13,FALSE),"")</f>
        <v/>
      </c>
    </row>
    <row r="780" spans="1:42" s="76" customFormat="1" x14ac:dyDescent="0.25">
      <c r="A780" s="78">
        <f t="shared" si="358"/>
        <v>774</v>
      </c>
      <c r="B780" s="79"/>
      <c r="C780" s="79"/>
      <c r="D780" s="61"/>
      <c r="E780" s="180" t="str">
        <f>_xlfn.IFNA(HLOOKUP(TEXT(C780,"#"),Table_Conduit[#All],2,FALSE),"")</f>
        <v/>
      </c>
      <c r="F780" s="63" t="str">
        <f t="shared" si="359"/>
        <v/>
      </c>
      <c r="G780" s="61"/>
      <c r="H780" s="180" t="str">
        <f>_xlfn.IFNA(IF(HLOOKUP(TEXT(C780,"#"),Table_BoxMaterial[#All],2,FALSE)=0,"",HLOOKUP(TEXT(C780,"#"),Table_BoxMaterial[#All],2,FALSE)),"")</f>
        <v/>
      </c>
      <c r="I780" s="183" t="str">
        <f>_xlfn.IFNA(HLOOKUP(TEXT(C780,"#"),Table_MountingKits[#All],2,FALSE),"")</f>
        <v/>
      </c>
      <c r="J780" s="183" t="str">
        <f>_xlfn.IFNA(HLOOKUP(H780,Table_BoxColors[#All],2,FALSE),"")</f>
        <v/>
      </c>
      <c r="K780" s="61" t="str">
        <f t="shared" si="360"/>
        <v/>
      </c>
      <c r="L780" s="64" t="str">
        <f t="shared" si="361"/>
        <v/>
      </c>
      <c r="M780" s="185" t="str">
        <f>_xlfn.IFNA("E-"&amp;VLOOKUP(C780,Table_PN_DeviceType[],2,TRUE),"")&amp;IF(D780&lt;&gt;"",IF(D780&gt;99,D780,IF(D780&gt;9,"0"&amp;D780,"00"&amp;D780))&amp;VLOOKUP(E780,Table_PN_ConduitSize[],2,FALSE)&amp;VLOOKUP(F780,Table_PN_ConduitColor[],2,FALSE)&amp;IF(G780&lt;10,"0"&amp;G780,G780)&amp;VLOOKUP(H780,Table_PN_BoxMaterial[],2,FALSE)&amp;IF(I780&lt;&gt;"",VLOOKUP(I780,Table_PN_MountingKit[],2,FALSE)&amp;IF(OR(J780="Yes"),VLOOKUP(F780,Table_PN_BoxColor[],2,FALSE),"")&amp;VLOOKUP(K780,Table_PN_CircuitBreaker[],2,FALSE),""),"")</f>
        <v/>
      </c>
      <c r="N780" s="65"/>
      <c r="O780" s="65"/>
      <c r="P780" s="65"/>
      <c r="Q780" s="65"/>
      <c r="R780" s="65"/>
      <c r="S780" s="170" t="str">
        <f>IFERROR(VLOOKUP(C780,Table_DevicePN[],2,FALSE),"")</f>
        <v/>
      </c>
      <c r="T780" s="66" t="str">
        <f t="shared" si="362"/>
        <v/>
      </c>
      <c r="U780" s="80"/>
      <c r="V780" s="81" t="str">
        <f t="shared" si="363"/>
        <v/>
      </c>
      <c r="W780" s="65" t="str">
        <f t="shared" si="364"/>
        <v/>
      </c>
      <c r="X780" s="65" t="str">
        <f t="shared" si="365"/>
        <v/>
      </c>
      <c r="Y780" s="82" t="str">
        <f t="shared" si="366"/>
        <v/>
      </c>
      <c r="Z780" s="83" t="str">
        <f t="shared" si="367"/>
        <v/>
      </c>
      <c r="AA780" s="65" t="str">
        <f t="shared" si="368"/>
        <v/>
      </c>
      <c r="AB780" s="65" t="str">
        <f t="shared" si="369"/>
        <v/>
      </c>
      <c r="AC780" s="65" t="str">
        <f t="shared" si="370"/>
        <v/>
      </c>
      <c r="AD780" s="84" t="str">
        <f t="shared" si="371"/>
        <v/>
      </c>
      <c r="AE780" s="85" t="str">
        <f t="shared" si="372"/>
        <v/>
      </c>
      <c r="AF780" s="85" t="str">
        <f t="shared" si="373"/>
        <v/>
      </c>
      <c r="AG780" s="86" t="str">
        <f t="shared" si="374"/>
        <v/>
      </c>
      <c r="AH780" s="87" t="str">
        <f t="shared" si="375"/>
        <v/>
      </c>
      <c r="AI780" s="84" t="str">
        <f t="shared" si="376"/>
        <v/>
      </c>
      <c r="AJ780" s="84" t="str">
        <f t="shared" si="377"/>
        <v/>
      </c>
      <c r="AK780" s="88" t="str">
        <f t="shared" si="378"/>
        <v/>
      </c>
      <c r="AL780" s="65" t="str">
        <f t="shared" si="379"/>
        <v/>
      </c>
      <c r="AM780" s="84" t="str">
        <f t="shared" si="380"/>
        <v/>
      </c>
      <c r="AN780" s="85" t="str">
        <f t="shared" si="381"/>
        <v/>
      </c>
      <c r="AO780" s="85" t="str">
        <f t="shared" si="382"/>
        <v/>
      </c>
      <c r="AP780" s="86" t="str">
        <f t="shared" si="383"/>
        <v/>
      </c>
    </row>
    <row r="781" spans="1:42" s="76" customFormat="1" x14ac:dyDescent="0.25">
      <c r="A781" s="78">
        <f t="shared" si="358"/>
        <v>775</v>
      </c>
      <c r="B781" s="79"/>
      <c r="C781" s="79"/>
      <c r="D781" s="61"/>
      <c r="E781" s="180" t="str">
        <f>_xlfn.IFNA(HLOOKUP(TEXT(C781,"#"),Table_Conduit[#All],2,FALSE),"")</f>
        <v/>
      </c>
      <c r="F781" s="63" t="str">
        <f t="shared" si="359"/>
        <v/>
      </c>
      <c r="G781" s="61"/>
      <c r="H781" s="180" t="str">
        <f>_xlfn.IFNA(IF(HLOOKUP(TEXT(C781,"#"),Table_BoxMaterial[#All],2,FALSE)=0,"",HLOOKUP(TEXT(C781,"#"),Table_BoxMaterial[#All],2,FALSE)),"")</f>
        <v/>
      </c>
      <c r="I781" s="183" t="str">
        <f>_xlfn.IFNA(HLOOKUP(TEXT(C781,"#"),Table_MountingKits[#All],2,FALSE),"")</f>
        <v/>
      </c>
      <c r="J781" s="183" t="str">
        <f>_xlfn.IFNA(HLOOKUP(H781,Table_BoxColors[#All],2,FALSE),"")</f>
        <v/>
      </c>
      <c r="K781" s="61" t="str">
        <f t="shared" si="360"/>
        <v/>
      </c>
      <c r="L781" s="64" t="str">
        <f t="shared" si="361"/>
        <v/>
      </c>
      <c r="M781" s="185" t="str">
        <f>_xlfn.IFNA("E-"&amp;VLOOKUP(C781,Table_PN_DeviceType[],2,TRUE),"")&amp;IF(D781&lt;&gt;"",IF(D781&gt;99,D781,IF(D781&gt;9,"0"&amp;D781,"00"&amp;D781))&amp;VLOOKUP(E781,Table_PN_ConduitSize[],2,FALSE)&amp;VLOOKUP(F781,Table_PN_ConduitColor[],2,FALSE)&amp;IF(G781&lt;10,"0"&amp;G781,G781)&amp;VLOOKUP(H781,Table_PN_BoxMaterial[],2,FALSE)&amp;IF(I781&lt;&gt;"",VLOOKUP(I781,Table_PN_MountingKit[],2,FALSE)&amp;IF(OR(J781="Yes"),VLOOKUP(F781,Table_PN_BoxColor[],2,FALSE),"")&amp;VLOOKUP(K781,Table_PN_CircuitBreaker[],2,FALSE),""),"")</f>
        <v/>
      </c>
      <c r="N781" s="65"/>
      <c r="O781" s="65"/>
      <c r="P781" s="65"/>
      <c r="Q781" s="65"/>
      <c r="R781" s="65"/>
      <c r="S781" s="170" t="str">
        <f>IFERROR(VLOOKUP(C781,Table_DevicePN[],2,FALSE),"")</f>
        <v/>
      </c>
      <c r="T781" s="66" t="str">
        <f t="shared" si="362"/>
        <v/>
      </c>
      <c r="U781" s="80"/>
      <c r="V781" s="81" t="str">
        <f t="shared" si="363"/>
        <v/>
      </c>
      <c r="W781" s="65" t="str">
        <f t="shared" si="364"/>
        <v/>
      </c>
      <c r="X781" s="65" t="str">
        <f t="shared" si="365"/>
        <v/>
      </c>
      <c r="Y781" s="82" t="str">
        <f t="shared" si="366"/>
        <v/>
      </c>
      <c r="Z781" s="83" t="str">
        <f t="shared" si="367"/>
        <v/>
      </c>
      <c r="AA781" s="65" t="str">
        <f t="shared" si="368"/>
        <v/>
      </c>
      <c r="AB781" s="65" t="str">
        <f t="shared" si="369"/>
        <v/>
      </c>
      <c r="AC781" s="65" t="str">
        <f t="shared" si="370"/>
        <v/>
      </c>
      <c r="AD781" s="84" t="str">
        <f t="shared" si="371"/>
        <v/>
      </c>
      <c r="AE781" s="85" t="str">
        <f t="shared" si="372"/>
        <v/>
      </c>
      <c r="AF781" s="85" t="str">
        <f t="shared" si="373"/>
        <v/>
      </c>
      <c r="AG781" s="86" t="str">
        <f t="shared" si="374"/>
        <v/>
      </c>
      <c r="AH781" s="87" t="str">
        <f t="shared" si="375"/>
        <v/>
      </c>
      <c r="AI781" s="84" t="str">
        <f t="shared" si="376"/>
        <v/>
      </c>
      <c r="AJ781" s="84" t="str">
        <f t="shared" si="377"/>
        <v/>
      </c>
      <c r="AK781" s="88" t="str">
        <f t="shared" si="378"/>
        <v/>
      </c>
      <c r="AL781" s="65" t="str">
        <f t="shared" si="379"/>
        <v/>
      </c>
      <c r="AM781" s="84" t="str">
        <f t="shared" si="380"/>
        <v/>
      </c>
      <c r="AN781" s="85" t="str">
        <f t="shared" si="381"/>
        <v/>
      </c>
      <c r="AO781" s="85" t="str">
        <f t="shared" si="382"/>
        <v/>
      </c>
      <c r="AP781" s="86" t="str">
        <f t="shared" si="383"/>
        <v/>
      </c>
    </row>
    <row r="782" spans="1:42" s="76" customFormat="1" x14ac:dyDescent="0.25">
      <c r="A782" s="78">
        <f t="shared" si="358"/>
        <v>776</v>
      </c>
      <c r="B782" s="79"/>
      <c r="C782" s="79"/>
      <c r="D782" s="61"/>
      <c r="E782" s="180" t="str">
        <f>_xlfn.IFNA(HLOOKUP(TEXT(C782,"#"),Table_Conduit[#All],2,FALSE),"")</f>
        <v/>
      </c>
      <c r="F782" s="63" t="str">
        <f t="shared" si="359"/>
        <v/>
      </c>
      <c r="G782" s="61"/>
      <c r="H782" s="180" t="str">
        <f>_xlfn.IFNA(IF(HLOOKUP(TEXT(C782,"#"),Table_BoxMaterial[#All],2,FALSE)=0,"",HLOOKUP(TEXT(C782,"#"),Table_BoxMaterial[#All],2,FALSE)),"")</f>
        <v/>
      </c>
      <c r="I782" s="183" t="str">
        <f>_xlfn.IFNA(HLOOKUP(TEXT(C782,"#"),Table_MountingKits[#All],2,FALSE),"")</f>
        <v/>
      </c>
      <c r="J782" s="183" t="str">
        <f>_xlfn.IFNA(HLOOKUP(H782,Table_BoxColors[#All],2,FALSE),"")</f>
        <v/>
      </c>
      <c r="K782" s="61" t="str">
        <f t="shared" si="360"/>
        <v/>
      </c>
      <c r="L782" s="64" t="str">
        <f t="shared" si="361"/>
        <v/>
      </c>
      <c r="M782" s="185" t="str">
        <f>_xlfn.IFNA("E-"&amp;VLOOKUP(C782,Table_PN_DeviceType[],2,TRUE),"")&amp;IF(D782&lt;&gt;"",IF(D782&gt;99,D782,IF(D782&gt;9,"0"&amp;D782,"00"&amp;D782))&amp;VLOOKUP(E782,Table_PN_ConduitSize[],2,FALSE)&amp;VLOOKUP(F782,Table_PN_ConduitColor[],2,FALSE)&amp;IF(G782&lt;10,"0"&amp;G782,G782)&amp;VLOOKUP(H782,Table_PN_BoxMaterial[],2,FALSE)&amp;IF(I782&lt;&gt;"",VLOOKUP(I782,Table_PN_MountingKit[],2,FALSE)&amp;IF(OR(J782="Yes"),VLOOKUP(F782,Table_PN_BoxColor[],2,FALSE),"")&amp;VLOOKUP(K782,Table_PN_CircuitBreaker[],2,FALSE),""),"")</f>
        <v/>
      </c>
      <c r="N782" s="65"/>
      <c r="O782" s="65"/>
      <c r="P782" s="65"/>
      <c r="Q782" s="65"/>
      <c r="R782" s="65"/>
      <c r="S782" s="170" t="str">
        <f>IFERROR(VLOOKUP(C782,Table_DevicePN[],2,FALSE),"")</f>
        <v/>
      </c>
      <c r="T782" s="66" t="str">
        <f t="shared" si="362"/>
        <v/>
      </c>
      <c r="U782" s="80"/>
      <c r="V782" s="81" t="str">
        <f t="shared" si="363"/>
        <v/>
      </c>
      <c r="W782" s="65" t="str">
        <f t="shared" si="364"/>
        <v/>
      </c>
      <c r="X782" s="65" t="str">
        <f t="shared" si="365"/>
        <v/>
      </c>
      <c r="Y782" s="82" t="str">
        <f t="shared" si="366"/>
        <v/>
      </c>
      <c r="Z782" s="83" t="str">
        <f t="shared" si="367"/>
        <v/>
      </c>
      <c r="AA782" s="65" t="str">
        <f t="shared" si="368"/>
        <v/>
      </c>
      <c r="AB782" s="65" t="str">
        <f t="shared" si="369"/>
        <v/>
      </c>
      <c r="AC782" s="65" t="str">
        <f t="shared" si="370"/>
        <v/>
      </c>
      <c r="AD782" s="84" t="str">
        <f t="shared" si="371"/>
        <v/>
      </c>
      <c r="AE782" s="85" t="str">
        <f t="shared" si="372"/>
        <v/>
      </c>
      <c r="AF782" s="85" t="str">
        <f t="shared" si="373"/>
        <v/>
      </c>
      <c r="AG782" s="86" t="str">
        <f t="shared" si="374"/>
        <v/>
      </c>
      <c r="AH782" s="87" t="str">
        <f t="shared" si="375"/>
        <v/>
      </c>
      <c r="AI782" s="84" t="str">
        <f t="shared" si="376"/>
        <v/>
      </c>
      <c r="AJ782" s="84" t="str">
        <f t="shared" si="377"/>
        <v/>
      </c>
      <c r="AK782" s="88" t="str">
        <f t="shared" si="378"/>
        <v/>
      </c>
      <c r="AL782" s="65" t="str">
        <f t="shared" si="379"/>
        <v/>
      </c>
      <c r="AM782" s="84" t="str">
        <f t="shared" si="380"/>
        <v/>
      </c>
      <c r="AN782" s="85" t="str">
        <f t="shared" si="381"/>
        <v/>
      </c>
      <c r="AO782" s="85" t="str">
        <f t="shared" si="382"/>
        <v/>
      </c>
      <c r="AP782" s="86" t="str">
        <f t="shared" si="383"/>
        <v/>
      </c>
    </row>
    <row r="783" spans="1:42" s="76" customFormat="1" x14ac:dyDescent="0.25">
      <c r="A783" s="78">
        <f t="shared" si="358"/>
        <v>777</v>
      </c>
      <c r="B783" s="79"/>
      <c r="C783" s="79"/>
      <c r="D783" s="61"/>
      <c r="E783" s="180" t="str">
        <f>_xlfn.IFNA(HLOOKUP(TEXT(C783,"#"),Table_Conduit[#All],2,FALSE),"")</f>
        <v/>
      </c>
      <c r="F783" s="63" t="str">
        <f t="shared" si="359"/>
        <v/>
      </c>
      <c r="G783" s="61"/>
      <c r="H783" s="180" t="str">
        <f>_xlfn.IFNA(IF(HLOOKUP(TEXT(C783,"#"),Table_BoxMaterial[#All],2,FALSE)=0,"",HLOOKUP(TEXT(C783,"#"),Table_BoxMaterial[#All],2,FALSE)),"")</f>
        <v/>
      </c>
      <c r="I783" s="183" t="str">
        <f>_xlfn.IFNA(HLOOKUP(TEXT(C783,"#"),Table_MountingKits[#All],2,FALSE),"")</f>
        <v/>
      </c>
      <c r="J783" s="183" t="str">
        <f>_xlfn.IFNA(HLOOKUP(H783,Table_BoxColors[#All],2,FALSE),"")</f>
        <v/>
      </c>
      <c r="K783" s="61" t="str">
        <f t="shared" si="360"/>
        <v/>
      </c>
      <c r="L783" s="64" t="str">
        <f t="shared" si="361"/>
        <v/>
      </c>
      <c r="M783" s="185" t="str">
        <f>_xlfn.IFNA("E-"&amp;VLOOKUP(C783,Table_PN_DeviceType[],2,TRUE),"")&amp;IF(D783&lt;&gt;"",IF(D783&gt;99,D783,IF(D783&gt;9,"0"&amp;D783,"00"&amp;D783))&amp;VLOOKUP(E783,Table_PN_ConduitSize[],2,FALSE)&amp;VLOOKUP(F783,Table_PN_ConduitColor[],2,FALSE)&amp;IF(G783&lt;10,"0"&amp;G783,G783)&amp;VLOOKUP(H783,Table_PN_BoxMaterial[],2,FALSE)&amp;IF(I783&lt;&gt;"",VLOOKUP(I783,Table_PN_MountingKit[],2,FALSE)&amp;IF(OR(J783="Yes"),VLOOKUP(F783,Table_PN_BoxColor[],2,FALSE),"")&amp;VLOOKUP(K783,Table_PN_CircuitBreaker[],2,FALSE),""),"")</f>
        <v/>
      </c>
      <c r="N783" s="65"/>
      <c r="O783" s="65"/>
      <c r="P783" s="65"/>
      <c r="Q783" s="65"/>
      <c r="R783" s="65"/>
      <c r="S783" s="170" t="str">
        <f>IFERROR(VLOOKUP(C783,Table_DevicePN[],2,FALSE),"")</f>
        <v/>
      </c>
      <c r="T783" s="66" t="str">
        <f t="shared" si="362"/>
        <v/>
      </c>
      <c r="U783" s="80"/>
      <c r="V783" s="81" t="str">
        <f t="shared" si="363"/>
        <v/>
      </c>
      <c r="W783" s="65" t="str">
        <f t="shared" si="364"/>
        <v/>
      </c>
      <c r="X783" s="65" t="str">
        <f t="shared" si="365"/>
        <v/>
      </c>
      <c r="Y783" s="82" t="str">
        <f t="shared" si="366"/>
        <v/>
      </c>
      <c r="Z783" s="83" t="str">
        <f t="shared" si="367"/>
        <v/>
      </c>
      <c r="AA783" s="65" t="str">
        <f t="shared" si="368"/>
        <v/>
      </c>
      <c r="AB783" s="65" t="str">
        <f t="shared" si="369"/>
        <v/>
      </c>
      <c r="AC783" s="65" t="str">
        <f t="shared" si="370"/>
        <v/>
      </c>
      <c r="AD783" s="84" t="str">
        <f t="shared" si="371"/>
        <v/>
      </c>
      <c r="AE783" s="85" t="str">
        <f t="shared" si="372"/>
        <v/>
      </c>
      <c r="AF783" s="85" t="str">
        <f t="shared" si="373"/>
        <v/>
      </c>
      <c r="AG783" s="86" t="str">
        <f t="shared" si="374"/>
        <v/>
      </c>
      <c r="AH783" s="87" t="str">
        <f t="shared" si="375"/>
        <v/>
      </c>
      <c r="AI783" s="84" t="str">
        <f t="shared" si="376"/>
        <v/>
      </c>
      <c r="AJ783" s="84" t="str">
        <f t="shared" si="377"/>
        <v/>
      </c>
      <c r="AK783" s="88" t="str">
        <f t="shared" si="378"/>
        <v/>
      </c>
      <c r="AL783" s="65" t="str">
        <f t="shared" si="379"/>
        <v/>
      </c>
      <c r="AM783" s="84" t="str">
        <f t="shared" si="380"/>
        <v/>
      </c>
      <c r="AN783" s="85" t="str">
        <f t="shared" si="381"/>
        <v/>
      </c>
      <c r="AO783" s="85" t="str">
        <f t="shared" si="382"/>
        <v/>
      </c>
      <c r="AP783" s="86" t="str">
        <f t="shared" si="383"/>
        <v/>
      </c>
    </row>
    <row r="784" spans="1:42" s="76" customFormat="1" x14ac:dyDescent="0.25">
      <c r="A784" s="78">
        <f t="shared" si="358"/>
        <v>778</v>
      </c>
      <c r="B784" s="79"/>
      <c r="C784" s="79"/>
      <c r="D784" s="61"/>
      <c r="E784" s="180" t="str">
        <f>_xlfn.IFNA(HLOOKUP(TEXT(C784,"#"),Table_Conduit[#All],2,FALSE),"")</f>
        <v/>
      </c>
      <c r="F784" s="63" t="str">
        <f t="shared" si="359"/>
        <v/>
      </c>
      <c r="G784" s="61"/>
      <c r="H784" s="180" t="str">
        <f>_xlfn.IFNA(IF(HLOOKUP(TEXT(C784,"#"),Table_BoxMaterial[#All],2,FALSE)=0,"",HLOOKUP(TEXT(C784,"#"),Table_BoxMaterial[#All],2,FALSE)),"")</f>
        <v/>
      </c>
      <c r="I784" s="183" t="str">
        <f>_xlfn.IFNA(HLOOKUP(TEXT(C784,"#"),Table_MountingKits[#All],2,FALSE),"")</f>
        <v/>
      </c>
      <c r="J784" s="183" t="str">
        <f>_xlfn.IFNA(HLOOKUP(H784,Table_BoxColors[#All],2,FALSE),"")</f>
        <v/>
      </c>
      <c r="K784" s="61" t="str">
        <f t="shared" si="360"/>
        <v/>
      </c>
      <c r="L784" s="64" t="str">
        <f t="shared" si="361"/>
        <v/>
      </c>
      <c r="M784" s="185" t="str">
        <f>_xlfn.IFNA("E-"&amp;VLOOKUP(C784,Table_PN_DeviceType[],2,TRUE),"")&amp;IF(D784&lt;&gt;"",IF(D784&gt;99,D784,IF(D784&gt;9,"0"&amp;D784,"00"&amp;D784))&amp;VLOOKUP(E784,Table_PN_ConduitSize[],2,FALSE)&amp;VLOOKUP(F784,Table_PN_ConduitColor[],2,FALSE)&amp;IF(G784&lt;10,"0"&amp;G784,G784)&amp;VLOOKUP(H784,Table_PN_BoxMaterial[],2,FALSE)&amp;IF(I784&lt;&gt;"",VLOOKUP(I784,Table_PN_MountingKit[],2,FALSE)&amp;IF(OR(J784="Yes"),VLOOKUP(F784,Table_PN_BoxColor[],2,FALSE),"")&amp;VLOOKUP(K784,Table_PN_CircuitBreaker[],2,FALSE),""),"")</f>
        <v/>
      </c>
      <c r="N784" s="65"/>
      <c r="O784" s="65"/>
      <c r="P784" s="65"/>
      <c r="Q784" s="65"/>
      <c r="R784" s="65"/>
      <c r="S784" s="170" t="str">
        <f>IFERROR(VLOOKUP(C784,Table_DevicePN[],2,FALSE),"")</f>
        <v/>
      </c>
      <c r="T784" s="66" t="str">
        <f t="shared" si="362"/>
        <v/>
      </c>
      <c r="U784" s="80"/>
      <c r="V784" s="81" t="str">
        <f t="shared" si="363"/>
        <v/>
      </c>
      <c r="W784" s="65" t="str">
        <f t="shared" si="364"/>
        <v/>
      </c>
      <c r="X784" s="65" t="str">
        <f t="shared" si="365"/>
        <v/>
      </c>
      <c r="Y784" s="82" t="str">
        <f t="shared" si="366"/>
        <v/>
      </c>
      <c r="Z784" s="83" t="str">
        <f t="shared" si="367"/>
        <v/>
      </c>
      <c r="AA784" s="65" t="str">
        <f t="shared" si="368"/>
        <v/>
      </c>
      <c r="AB784" s="65" t="str">
        <f t="shared" si="369"/>
        <v/>
      </c>
      <c r="AC784" s="65" t="str">
        <f t="shared" si="370"/>
        <v/>
      </c>
      <c r="AD784" s="84" t="str">
        <f t="shared" si="371"/>
        <v/>
      </c>
      <c r="AE784" s="85" t="str">
        <f t="shared" si="372"/>
        <v/>
      </c>
      <c r="AF784" s="85" t="str">
        <f t="shared" si="373"/>
        <v/>
      </c>
      <c r="AG784" s="86" t="str">
        <f t="shared" si="374"/>
        <v/>
      </c>
      <c r="AH784" s="87" t="str">
        <f t="shared" si="375"/>
        <v/>
      </c>
      <c r="AI784" s="84" t="str">
        <f t="shared" si="376"/>
        <v/>
      </c>
      <c r="AJ784" s="84" t="str">
        <f t="shared" si="377"/>
        <v/>
      </c>
      <c r="AK784" s="88" t="str">
        <f t="shared" si="378"/>
        <v/>
      </c>
      <c r="AL784" s="65" t="str">
        <f t="shared" si="379"/>
        <v/>
      </c>
      <c r="AM784" s="84" t="str">
        <f t="shared" si="380"/>
        <v/>
      </c>
      <c r="AN784" s="85" t="str">
        <f t="shared" si="381"/>
        <v/>
      </c>
      <c r="AO784" s="85" t="str">
        <f t="shared" si="382"/>
        <v/>
      </c>
      <c r="AP784" s="86" t="str">
        <f t="shared" si="383"/>
        <v/>
      </c>
    </row>
    <row r="785" spans="1:42" s="76" customFormat="1" x14ac:dyDescent="0.25">
      <c r="A785" s="78">
        <f t="shared" si="358"/>
        <v>779</v>
      </c>
      <c r="B785" s="79"/>
      <c r="C785" s="79"/>
      <c r="D785" s="61"/>
      <c r="E785" s="180" t="str">
        <f>_xlfn.IFNA(HLOOKUP(TEXT(C785,"#"),Table_Conduit[#All],2,FALSE),"")</f>
        <v/>
      </c>
      <c r="F785" s="63" t="str">
        <f t="shared" si="359"/>
        <v/>
      </c>
      <c r="G785" s="61"/>
      <c r="H785" s="180" t="str">
        <f>_xlfn.IFNA(IF(HLOOKUP(TEXT(C785,"#"),Table_BoxMaterial[#All],2,FALSE)=0,"",HLOOKUP(TEXT(C785,"#"),Table_BoxMaterial[#All],2,FALSE)),"")</f>
        <v/>
      </c>
      <c r="I785" s="183" t="str">
        <f>_xlfn.IFNA(HLOOKUP(TEXT(C785,"#"),Table_MountingKits[#All],2,FALSE),"")</f>
        <v/>
      </c>
      <c r="J785" s="183" t="str">
        <f>_xlfn.IFNA(HLOOKUP(H785,Table_BoxColors[#All],2,FALSE),"")</f>
        <v/>
      </c>
      <c r="K785" s="61" t="str">
        <f t="shared" si="360"/>
        <v/>
      </c>
      <c r="L785" s="64" t="str">
        <f t="shared" si="361"/>
        <v/>
      </c>
      <c r="M785" s="185" t="str">
        <f>_xlfn.IFNA("E-"&amp;VLOOKUP(C785,Table_PN_DeviceType[],2,TRUE),"")&amp;IF(D785&lt;&gt;"",IF(D785&gt;99,D785,IF(D785&gt;9,"0"&amp;D785,"00"&amp;D785))&amp;VLOOKUP(E785,Table_PN_ConduitSize[],2,FALSE)&amp;VLOOKUP(F785,Table_PN_ConduitColor[],2,FALSE)&amp;IF(G785&lt;10,"0"&amp;G785,G785)&amp;VLOOKUP(H785,Table_PN_BoxMaterial[],2,FALSE)&amp;IF(I785&lt;&gt;"",VLOOKUP(I785,Table_PN_MountingKit[],2,FALSE)&amp;IF(OR(J785="Yes"),VLOOKUP(F785,Table_PN_BoxColor[],2,FALSE),"")&amp;VLOOKUP(K785,Table_PN_CircuitBreaker[],2,FALSE),""),"")</f>
        <v/>
      </c>
      <c r="N785" s="65"/>
      <c r="O785" s="65"/>
      <c r="P785" s="65"/>
      <c r="Q785" s="65"/>
      <c r="R785" s="65"/>
      <c r="S785" s="170" t="str">
        <f>IFERROR(VLOOKUP(C785,Table_DevicePN[],2,FALSE),"")</f>
        <v/>
      </c>
      <c r="T785" s="66" t="str">
        <f t="shared" si="362"/>
        <v/>
      </c>
      <c r="U785" s="80"/>
      <c r="V785" s="81" t="str">
        <f t="shared" si="363"/>
        <v/>
      </c>
      <c r="W785" s="65" t="str">
        <f t="shared" si="364"/>
        <v/>
      </c>
      <c r="X785" s="65" t="str">
        <f t="shared" si="365"/>
        <v/>
      </c>
      <c r="Y785" s="82" t="str">
        <f t="shared" si="366"/>
        <v/>
      </c>
      <c r="Z785" s="83" t="str">
        <f t="shared" si="367"/>
        <v/>
      </c>
      <c r="AA785" s="65" t="str">
        <f t="shared" si="368"/>
        <v/>
      </c>
      <c r="AB785" s="65" t="str">
        <f t="shared" si="369"/>
        <v/>
      </c>
      <c r="AC785" s="65" t="str">
        <f t="shared" si="370"/>
        <v/>
      </c>
      <c r="AD785" s="84" t="str">
        <f t="shared" si="371"/>
        <v/>
      </c>
      <c r="AE785" s="85" t="str">
        <f t="shared" si="372"/>
        <v/>
      </c>
      <c r="AF785" s="85" t="str">
        <f t="shared" si="373"/>
        <v/>
      </c>
      <c r="AG785" s="86" t="str">
        <f t="shared" si="374"/>
        <v/>
      </c>
      <c r="AH785" s="87" t="str">
        <f t="shared" si="375"/>
        <v/>
      </c>
      <c r="AI785" s="84" t="str">
        <f t="shared" si="376"/>
        <v/>
      </c>
      <c r="AJ785" s="84" t="str">
        <f t="shared" si="377"/>
        <v/>
      </c>
      <c r="AK785" s="88" t="str">
        <f t="shared" si="378"/>
        <v/>
      </c>
      <c r="AL785" s="65" t="str">
        <f t="shared" si="379"/>
        <v/>
      </c>
      <c r="AM785" s="84" t="str">
        <f t="shared" si="380"/>
        <v/>
      </c>
      <c r="AN785" s="85" t="str">
        <f t="shared" si="381"/>
        <v/>
      </c>
      <c r="AO785" s="85" t="str">
        <f t="shared" si="382"/>
        <v/>
      </c>
      <c r="AP785" s="86" t="str">
        <f t="shared" si="383"/>
        <v/>
      </c>
    </row>
    <row r="786" spans="1:42" s="76" customFormat="1" x14ac:dyDescent="0.25">
      <c r="A786" s="78">
        <f t="shared" si="358"/>
        <v>780</v>
      </c>
      <c r="B786" s="79"/>
      <c r="C786" s="79"/>
      <c r="D786" s="61"/>
      <c r="E786" s="180" t="str">
        <f>_xlfn.IFNA(HLOOKUP(TEXT(C786,"#"),Table_Conduit[#All],2,FALSE),"")</f>
        <v/>
      </c>
      <c r="F786" s="63" t="str">
        <f t="shared" si="359"/>
        <v/>
      </c>
      <c r="G786" s="61"/>
      <c r="H786" s="180" t="str">
        <f>_xlfn.IFNA(IF(HLOOKUP(TEXT(C786,"#"),Table_BoxMaterial[#All],2,FALSE)=0,"",HLOOKUP(TEXT(C786,"#"),Table_BoxMaterial[#All],2,FALSE)),"")</f>
        <v/>
      </c>
      <c r="I786" s="183" t="str">
        <f>_xlfn.IFNA(HLOOKUP(TEXT(C786,"#"),Table_MountingKits[#All],2,FALSE),"")</f>
        <v/>
      </c>
      <c r="J786" s="183" t="str">
        <f>_xlfn.IFNA(HLOOKUP(H786,Table_BoxColors[#All],2,FALSE),"")</f>
        <v/>
      </c>
      <c r="K786" s="61" t="str">
        <f t="shared" si="360"/>
        <v/>
      </c>
      <c r="L786" s="64" t="str">
        <f t="shared" si="361"/>
        <v/>
      </c>
      <c r="M786" s="185" t="str">
        <f>_xlfn.IFNA("E-"&amp;VLOOKUP(C786,Table_PN_DeviceType[],2,TRUE),"")&amp;IF(D786&lt;&gt;"",IF(D786&gt;99,D786,IF(D786&gt;9,"0"&amp;D786,"00"&amp;D786))&amp;VLOOKUP(E786,Table_PN_ConduitSize[],2,FALSE)&amp;VLOOKUP(F786,Table_PN_ConduitColor[],2,FALSE)&amp;IF(G786&lt;10,"0"&amp;G786,G786)&amp;VLOOKUP(H786,Table_PN_BoxMaterial[],2,FALSE)&amp;IF(I786&lt;&gt;"",VLOOKUP(I786,Table_PN_MountingKit[],2,FALSE)&amp;IF(OR(J786="Yes"),VLOOKUP(F786,Table_PN_BoxColor[],2,FALSE),"")&amp;VLOOKUP(K786,Table_PN_CircuitBreaker[],2,FALSE),""),"")</f>
        <v/>
      </c>
      <c r="N786" s="65"/>
      <c r="O786" s="65"/>
      <c r="P786" s="65"/>
      <c r="Q786" s="65"/>
      <c r="R786" s="65"/>
      <c r="S786" s="170" t="str">
        <f>IFERROR(VLOOKUP(C786,Table_DevicePN[],2,FALSE),"")</f>
        <v/>
      </c>
      <c r="T786" s="66" t="str">
        <f t="shared" si="362"/>
        <v/>
      </c>
      <c r="U786" s="80"/>
      <c r="V786" s="81" t="str">
        <f t="shared" si="363"/>
        <v/>
      </c>
      <c r="W786" s="65" t="str">
        <f t="shared" si="364"/>
        <v/>
      </c>
      <c r="X786" s="65" t="str">
        <f t="shared" si="365"/>
        <v/>
      </c>
      <c r="Y786" s="82" t="str">
        <f t="shared" si="366"/>
        <v/>
      </c>
      <c r="Z786" s="83" t="str">
        <f t="shared" si="367"/>
        <v/>
      </c>
      <c r="AA786" s="65" t="str">
        <f t="shared" si="368"/>
        <v/>
      </c>
      <c r="AB786" s="65" t="str">
        <f t="shared" si="369"/>
        <v/>
      </c>
      <c r="AC786" s="65" t="str">
        <f t="shared" si="370"/>
        <v/>
      </c>
      <c r="AD786" s="84" t="str">
        <f t="shared" si="371"/>
        <v/>
      </c>
      <c r="AE786" s="85" t="str">
        <f t="shared" si="372"/>
        <v/>
      </c>
      <c r="AF786" s="85" t="str">
        <f t="shared" si="373"/>
        <v/>
      </c>
      <c r="AG786" s="86" t="str">
        <f t="shared" si="374"/>
        <v/>
      </c>
      <c r="AH786" s="87" t="str">
        <f t="shared" si="375"/>
        <v/>
      </c>
      <c r="AI786" s="84" t="str">
        <f t="shared" si="376"/>
        <v/>
      </c>
      <c r="AJ786" s="84" t="str">
        <f t="shared" si="377"/>
        <v/>
      </c>
      <c r="AK786" s="88" t="str">
        <f t="shared" si="378"/>
        <v/>
      </c>
      <c r="AL786" s="65" t="str">
        <f t="shared" si="379"/>
        <v/>
      </c>
      <c r="AM786" s="84" t="str">
        <f t="shared" si="380"/>
        <v/>
      </c>
      <c r="AN786" s="85" t="str">
        <f t="shared" si="381"/>
        <v/>
      </c>
      <c r="AO786" s="85" t="str">
        <f t="shared" si="382"/>
        <v/>
      </c>
      <c r="AP786" s="86" t="str">
        <f t="shared" si="383"/>
        <v/>
      </c>
    </row>
    <row r="787" spans="1:42" s="76" customFormat="1" x14ac:dyDescent="0.25">
      <c r="A787" s="78">
        <f t="shared" si="358"/>
        <v>781</v>
      </c>
      <c r="B787" s="79"/>
      <c r="C787" s="79"/>
      <c r="D787" s="61"/>
      <c r="E787" s="180" t="str">
        <f>_xlfn.IFNA(HLOOKUP(TEXT(C787,"#"),Table_Conduit[#All],2,FALSE),"")</f>
        <v/>
      </c>
      <c r="F787" s="63" t="str">
        <f t="shared" si="359"/>
        <v/>
      </c>
      <c r="G787" s="61"/>
      <c r="H787" s="180" t="str">
        <f>_xlfn.IFNA(IF(HLOOKUP(TEXT(C787,"#"),Table_BoxMaterial[#All],2,FALSE)=0,"",HLOOKUP(TEXT(C787,"#"),Table_BoxMaterial[#All],2,FALSE)),"")</f>
        <v/>
      </c>
      <c r="I787" s="183" t="str">
        <f>_xlfn.IFNA(HLOOKUP(TEXT(C787,"#"),Table_MountingKits[#All],2,FALSE),"")</f>
        <v/>
      </c>
      <c r="J787" s="183" t="str">
        <f>_xlfn.IFNA(HLOOKUP(H787,Table_BoxColors[#All],2,FALSE),"")</f>
        <v/>
      </c>
      <c r="K787" s="61" t="str">
        <f t="shared" si="360"/>
        <v/>
      </c>
      <c r="L787" s="64" t="str">
        <f t="shared" si="361"/>
        <v/>
      </c>
      <c r="M787" s="185" t="str">
        <f>_xlfn.IFNA("E-"&amp;VLOOKUP(C787,Table_PN_DeviceType[],2,TRUE),"")&amp;IF(D787&lt;&gt;"",IF(D787&gt;99,D787,IF(D787&gt;9,"0"&amp;D787,"00"&amp;D787))&amp;VLOOKUP(E787,Table_PN_ConduitSize[],2,FALSE)&amp;VLOOKUP(F787,Table_PN_ConduitColor[],2,FALSE)&amp;IF(G787&lt;10,"0"&amp;G787,G787)&amp;VLOOKUP(H787,Table_PN_BoxMaterial[],2,FALSE)&amp;IF(I787&lt;&gt;"",VLOOKUP(I787,Table_PN_MountingKit[],2,FALSE)&amp;IF(OR(J787="Yes"),VLOOKUP(F787,Table_PN_BoxColor[],2,FALSE),"")&amp;VLOOKUP(K787,Table_PN_CircuitBreaker[],2,FALSE),""),"")</f>
        <v/>
      </c>
      <c r="N787" s="65"/>
      <c r="O787" s="65"/>
      <c r="P787" s="65"/>
      <c r="Q787" s="65"/>
      <c r="R787" s="65"/>
      <c r="S787" s="170" t="str">
        <f>IFERROR(VLOOKUP(C787,Table_DevicePN[],2,FALSE),"")</f>
        <v/>
      </c>
      <c r="T787" s="66" t="str">
        <f t="shared" si="362"/>
        <v/>
      </c>
      <c r="U787" s="80"/>
      <c r="V787" s="81" t="str">
        <f t="shared" si="363"/>
        <v/>
      </c>
      <c r="W787" s="65" t="str">
        <f t="shared" si="364"/>
        <v/>
      </c>
      <c r="X787" s="65" t="str">
        <f t="shared" si="365"/>
        <v/>
      </c>
      <c r="Y787" s="82" t="str">
        <f t="shared" si="366"/>
        <v/>
      </c>
      <c r="Z787" s="83" t="str">
        <f t="shared" si="367"/>
        <v/>
      </c>
      <c r="AA787" s="65" t="str">
        <f t="shared" si="368"/>
        <v/>
      </c>
      <c r="AB787" s="65" t="str">
        <f t="shared" si="369"/>
        <v/>
      </c>
      <c r="AC787" s="65" t="str">
        <f t="shared" si="370"/>
        <v/>
      </c>
      <c r="AD787" s="84" t="str">
        <f t="shared" si="371"/>
        <v/>
      </c>
      <c r="AE787" s="85" t="str">
        <f t="shared" si="372"/>
        <v/>
      </c>
      <c r="AF787" s="85" t="str">
        <f t="shared" si="373"/>
        <v/>
      </c>
      <c r="AG787" s="86" t="str">
        <f t="shared" si="374"/>
        <v/>
      </c>
      <c r="AH787" s="87" t="str">
        <f t="shared" si="375"/>
        <v/>
      </c>
      <c r="AI787" s="84" t="str">
        <f t="shared" si="376"/>
        <v/>
      </c>
      <c r="AJ787" s="84" t="str">
        <f t="shared" si="377"/>
        <v/>
      </c>
      <c r="AK787" s="88" t="str">
        <f t="shared" si="378"/>
        <v/>
      </c>
      <c r="AL787" s="65" t="str">
        <f t="shared" si="379"/>
        <v/>
      </c>
      <c r="AM787" s="84" t="str">
        <f t="shared" si="380"/>
        <v/>
      </c>
      <c r="AN787" s="85" t="str">
        <f t="shared" si="381"/>
        <v/>
      </c>
      <c r="AO787" s="85" t="str">
        <f t="shared" si="382"/>
        <v/>
      </c>
      <c r="AP787" s="86" t="str">
        <f t="shared" si="383"/>
        <v/>
      </c>
    </row>
    <row r="788" spans="1:42" s="76" customFormat="1" x14ac:dyDescent="0.25">
      <c r="A788" s="78">
        <f t="shared" si="358"/>
        <v>782</v>
      </c>
      <c r="B788" s="79"/>
      <c r="C788" s="79"/>
      <c r="D788" s="61"/>
      <c r="E788" s="180" t="str">
        <f>_xlfn.IFNA(HLOOKUP(TEXT(C788,"#"),Table_Conduit[#All],2,FALSE),"")</f>
        <v/>
      </c>
      <c r="F788" s="63" t="str">
        <f t="shared" si="359"/>
        <v/>
      </c>
      <c r="G788" s="61"/>
      <c r="H788" s="180" t="str">
        <f>_xlfn.IFNA(IF(HLOOKUP(TEXT(C788,"#"),Table_BoxMaterial[#All],2,FALSE)=0,"",HLOOKUP(TEXT(C788,"#"),Table_BoxMaterial[#All],2,FALSE)),"")</f>
        <v/>
      </c>
      <c r="I788" s="183" t="str">
        <f>_xlfn.IFNA(HLOOKUP(TEXT(C788,"#"),Table_MountingKits[#All],2,FALSE),"")</f>
        <v/>
      </c>
      <c r="J788" s="183" t="str">
        <f>_xlfn.IFNA(HLOOKUP(H788,Table_BoxColors[#All],2,FALSE),"")</f>
        <v/>
      </c>
      <c r="K788" s="61" t="str">
        <f t="shared" si="360"/>
        <v/>
      </c>
      <c r="L788" s="64" t="str">
        <f t="shared" si="361"/>
        <v/>
      </c>
      <c r="M788" s="185" t="str">
        <f>_xlfn.IFNA("E-"&amp;VLOOKUP(C788,Table_PN_DeviceType[],2,TRUE),"")&amp;IF(D788&lt;&gt;"",IF(D788&gt;99,D788,IF(D788&gt;9,"0"&amp;D788,"00"&amp;D788))&amp;VLOOKUP(E788,Table_PN_ConduitSize[],2,FALSE)&amp;VLOOKUP(F788,Table_PN_ConduitColor[],2,FALSE)&amp;IF(G788&lt;10,"0"&amp;G788,G788)&amp;VLOOKUP(H788,Table_PN_BoxMaterial[],2,FALSE)&amp;IF(I788&lt;&gt;"",VLOOKUP(I788,Table_PN_MountingKit[],2,FALSE)&amp;IF(OR(J788="Yes"),VLOOKUP(F788,Table_PN_BoxColor[],2,FALSE),"")&amp;VLOOKUP(K788,Table_PN_CircuitBreaker[],2,FALSE),""),"")</f>
        <v/>
      </c>
      <c r="N788" s="65"/>
      <c r="O788" s="65"/>
      <c r="P788" s="65"/>
      <c r="Q788" s="65"/>
      <c r="R788" s="65"/>
      <c r="S788" s="170" t="str">
        <f>IFERROR(VLOOKUP(C788,Table_DevicePN[],2,FALSE),"")</f>
        <v/>
      </c>
      <c r="T788" s="66" t="str">
        <f t="shared" si="362"/>
        <v/>
      </c>
      <c r="U788" s="80"/>
      <c r="V788" s="81" t="str">
        <f t="shared" si="363"/>
        <v/>
      </c>
      <c r="W788" s="65" t="str">
        <f t="shared" si="364"/>
        <v/>
      </c>
      <c r="X788" s="65" t="str">
        <f t="shared" si="365"/>
        <v/>
      </c>
      <c r="Y788" s="82" t="str">
        <f t="shared" si="366"/>
        <v/>
      </c>
      <c r="Z788" s="83" t="str">
        <f t="shared" si="367"/>
        <v/>
      </c>
      <c r="AA788" s="65" t="str">
        <f t="shared" si="368"/>
        <v/>
      </c>
      <c r="AB788" s="65" t="str">
        <f t="shared" si="369"/>
        <v/>
      </c>
      <c r="AC788" s="65" t="str">
        <f t="shared" si="370"/>
        <v/>
      </c>
      <c r="AD788" s="84" t="str">
        <f t="shared" si="371"/>
        <v/>
      </c>
      <c r="AE788" s="85" t="str">
        <f t="shared" si="372"/>
        <v/>
      </c>
      <c r="AF788" s="85" t="str">
        <f t="shared" si="373"/>
        <v/>
      </c>
      <c r="AG788" s="86" t="str">
        <f t="shared" si="374"/>
        <v/>
      </c>
      <c r="AH788" s="87" t="str">
        <f t="shared" si="375"/>
        <v/>
      </c>
      <c r="AI788" s="84" t="str">
        <f t="shared" si="376"/>
        <v/>
      </c>
      <c r="AJ788" s="84" t="str">
        <f t="shared" si="377"/>
        <v/>
      </c>
      <c r="AK788" s="88" t="str">
        <f t="shared" si="378"/>
        <v/>
      </c>
      <c r="AL788" s="65" t="str">
        <f t="shared" si="379"/>
        <v/>
      </c>
      <c r="AM788" s="84" t="str">
        <f t="shared" si="380"/>
        <v/>
      </c>
      <c r="AN788" s="85" t="str">
        <f t="shared" si="381"/>
        <v/>
      </c>
      <c r="AO788" s="85" t="str">
        <f t="shared" si="382"/>
        <v/>
      </c>
      <c r="AP788" s="86" t="str">
        <f t="shared" si="383"/>
        <v/>
      </c>
    </row>
    <row r="789" spans="1:42" s="76" customFormat="1" x14ac:dyDescent="0.25">
      <c r="A789" s="78">
        <f t="shared" si="358"/>
        <v>783</v>
      </c>
      <c r="B789" s="79"/>
      <c r="C789" s="79"/>
      <c r="D789" s="61"/>
      <c r="E789" s="180" t="str">
        <f>_xlfn.IFNA(HLOOKUP(TEXT(C789,"#"),Table_Conduit[#All],2,FALSE),"")</f>
        <v/>
      </c>
      <c r="F789" s="63" t="str">
        <f t="shared" si="359"/>
        <v/>
      </c>
      <c r="G789" s="61"/>
      <c r="H789" s="180" t="str">
        <f>_xlfn.IFNA(IF(HLOOKUP(TEXT(C789,"#"),Table_BoxMaterial[#All],2,FALSE)=0,"",HLOOKUP(TEXT(C789,"#"),Table_BoxMaterial[#All],2,FALSE)),"")</f>
        <v/>
      </c>
      <c r="I789" s="183" t="str">
        <f>_xlfn.IFNA(HLOOKUP(TEXT(C789,"#"),Table_MountingKits[#All],2,FALSE),"")</f>
        <v/>
      </c>
      <c r="J789" s="183" t="str">
        <f>_xlfn.IFNA(HLOOKUP(H789,Table_BoxColors[#All],2,FALSE),"")</f>
        <v/>
      </c>
      <c r="K789" s="61" t="str">
        <f t="shared" si="360"/>
        <v/>
      </c>
      <c r="L789" s="64" t="str">
        <f t="shared" si="361"/>
        <v/>
      </c>
      <c r="M789" s="185" t="str">
        <f>_xlfn.IFNA("E-"&amp;VLOOKUP(C789,Table_PN_DeviceType[],2,TRUE),"")&amp;IF(D789&lt;&gt;"",IF(D789&gt;99,D789,IF(D789&gt;9,"0"&amp;D789,"00"&amp;D789))&amp;VLOOKUP(E789,Table_PN_ConduitSize[],2,FALSE)&amp;VLOOKUP(F789,Table_PN_ConduitColor[],2,FALSE)&amp;IF(G789&lt;10,"0"&amp;G789,G789)&amp;VLOOKUP(H789,Table_PN_BoxMaterial[],2,FALSE)&amp;IF(I789&lt;&gt;"",VLOOKUP(I789,Table_PN_MountingKit[],2,FALSE)&amp;IF(OR(J789="Yes"),VLOOKUP(F789,Table_PN_BoxColor[],2,FALSE),"")&amp;VLOOKUP(K789,Table_PN_CircuitBreaker[],2,FALSE),""),"")</f>
        <v/>
      </c>
      <c r="N789" s="65"/>
      <c r="O789" s="65"/>
      <c r="P789" s="65"/>
      <c r="Q789" s="65"/>
      <c r="R789" s="65"/>
      <c r="S789" s="170" t="str">
        <f>IFERROR(VLOOKUP(C789,Table_DevicePN[],2,FALSE),"")</f>
        <v/>
      </c>
      <c r="T789" s="66" t="str">
        <f t="shared" si="362"/>
        <v/>
      </c>
      <c r="U789" s="80"/>
      <c r="V789" s="81" t="str">
        <f t="shared" si="363"/>
        <v/>
      </c>
      <c r="W789" s="65" t="str">
        <f t="shared" si="364"/>
        <v/>
      </c>
      <c r="X789" s="65" t="str">
        <f t="shared" si="365"/>
        <v/>
      </c>
      <c r="Y789" s="82" t="str">
        <f t="shared" si="366"/>
        <v/>
      </c>
      <c r="Z789" s="83" t="str">
        <f t="shared" si="367"/>
        <v/>
      </c>
      <c r="AA789" s="65" t="str">
        <f t="shared" si="368"/>
        <v/>
      </c>
      <c r="AB789" s="65" t="str">
        <f t="shared" si="369"/>
        <v/>
      </c>
      <c r="AC789" s="65" t="str">
        <f t="shared" si="370"/>
        <v/>
      </c>
      <c r="AD789" s="84" t="str">
        <f t="shared" si="371"/>
        <v/>
      </c>
      <c r="AE789" s="85" t="str">
        <f t="shared" si="372"/>
        <v/>
      </c>
      <c r="AF789" s="85" t="str">
        <f t="shared" si="373"/>
        <v/>
      </c>
      <c r="AG789" s="86" t="str">
        <f t="shared" si="374"/>
        <v/>
      </c>
      <c r="AH789" s="87" t="str">
        <f t="shared" si="375"/>
        <v/>
      </c>
      <c r="AI789" s="84" t="str">
        <f t="shared" si="376"/>
        <v/>
      </c>
      <c r="AJ789" s="84" t="str">
        <f t="shared" si="377"/>
        <v/>
      </c>
      <c r="AK789" s="88" t="str">
        <f t="shared" si="378"/>
        <v/>
      </c>
      <c r="AL789" s="65" t="str">
        <f t="shared" si="379"/>
        <v/>
      </c>
      <c r="AM789" s="84" t="str">
        <f t="shared" si="380"/>
        <v/>
      </c>
      <c r="AN789" s="85" t="str">
        <f t="shared" si="381"/>
        <v/>
      </c>
      <c r="AO789" s="85" t="str">
        <f t="shared" si="382"/>
        <v/>
      </c>
      <c r="AP789" s="86" t="str">
        <f t="shared" si="383"/>
        <v/>
      </c>
    </row>
    <row r="790" spans="1:42" s="76" customFormat="1" x14ac:dyDescent="0.25">
      <c r="A790" s="78">
        <f t="shared" si="358"/>
        <v>784</v>
      </c>
      <c r="B790" s="79"/>
      <c r="C790" s="79"/>
      <c r="D790" s="61"/>
      <c r="E790" s="180" t="str">
        <f>_xlfn.IFNA(HLOOKUP(TEXT(C790,"#"),Table_Conduit[#All],2,FALSE),"")</f>
        <v/>
      </c>
      <c r="F790" s="63" t="str">
        <f t="shared" si="359"/>
        <v/>
      </c>
      <c r="G790" s="61"/>
      <c r="H790" s="180" t="str">
        <f>_xlfn.IFNA(IF(HLOOKUP(TEXT(C790,"#"),Table_BoxMaterial[#All],2,FALSE)=0,"",HLOOKUP(TEXT(C790,"#"),Table_BoxMaterial[#All],2,FALSE)),"")</f>
        <v/>
      </c>
      <c r="I790" s="183" t="str">
        <f>_xlfn.IFNA(HLOOKUP(TEXT(C790,"#"),Table_MountingKits[#All],2,FALSE),"")</f>
        <v/>
      </c>
      <c r="J790" s="183" t="str">
        <f>_xlfn.IFNA(HLOOKUP(H790,Table_BoxColors[#All],2,FALSE),"")</f>
        <v/>
      </c>
      <c r="K790" s="61" t="str">
        <f t="shared" si="360"/>
        <v/>
      </c>
      <c r="L790" s="64" t="str">
        <f t="shared" si="361"/>
        <v/>
      </c>
      <c r="M790" s="185" t="str">
        <f>_xlfn.IFNA("E-"&amp;VLOOKUP(C790,Table_PN_DeviceType[],2,TRUE),"")&amp;IF(D790&lt;&gt;"",IF(D790&gt;99,D790,IF(D790&gt;9,"0"&amp;D790,"00"&amp;D790))&amp;VLOOKUP(E790,Table_PN_ConduitSize[],2,FALSE)&amp;VLOOKUP(F790,Table_PN_ConduitColor[],2,FALSE)&amp;IF(G790&lt;10,"0"&amp;G790,G790)&amp;VLOOKUP(H790,Table_PN_BoxMaterial[],2,FALSE)&amp;IF(I790&lt;&gt;"",VLOOKUP(I790,Table_PN_MountingKit[],2,FALSE)&amp;IF(OR(J790="Yes"),VLOOKUP(F790,Table_PN_BoxColor[],2,FALSE),"")&amp;VLOOKUP(K790,Table_PN_CircuitBreaker[],2,FALSE),""),"")</f>
        <v/>
      </c>
      <c r="N790" s="65"/>
      <c r="O790" s="65"/>
      <c r="P790" s="65"/>
      <c r="Q790" s="65"/>
      <c r="R790" s="65"/>
      <c r="S790" s="170" t="str">
        <f>IFERROR(VLOOKUP(C790,Table_DevicePN[],2,FALSE),"")</f>
        <v/>
      </c>
      <c r="T790" s="66" t="str">
        <f t="shared" si="362"/>
        <v/>
      </c>
      <c r="U790" s="80"/>
      <c r="V790" s="81" t="str">
        <f t="shared" si="363"/>
        <v/>
      </c>
      <c r="W790" s="65" t="str">
        <f t="shared" si="364"/>
        <v/>
      </c>
      <c r="X790" s="65" t="str">
        <f t="shared" si="365"/>
        <v/>
      </c>
      <c r="Y790" s="82" t="str">
        <f t="shared" si="366"/>
        <v/>
      </c>
      <c r="Z790" s="83" t="str">
        <f t="shared" si="367"/>
        <v/>
      </c>
      <c r="AA790" s="65" t="str">
        <f t="shared" si="368"/>
        <v/>
      </c>
      <c r="AB790" s="65" t="str">
        <f t="shared" si="369"/>
        <v/>
      </c>
      <c r="AC790" s="65" t="str">
        <f t="shared" si="370"/>
        <v/>
      </c>
      <c r="AD790" s="84" t="str">
        <f t="shared" si="371"/>
        <v/>
      </c>
      <c r="AE790" s="85" t="str">
        <f t="shared" si="372"/>
        <v/>
      </c>
      <c r="AF790" s="85" t="str">
        <f t="shared" si="373"/>
        <v/>
      </c>
      <c r="AG790" s="86" t="str">
        <f t="shared" si="374"/>
        <v/>
      </c>
      <c r="AH790" s="87" t="str">
        <f t="shared" si="375"/>
        <v/>
      </c>
      <c r="AI790" s="84" t="str">
        <f t="shared" si="376"/>
        <v/>
      </c>
      <c r="AJ790" s="84" t="str">
        <f t="shared" si="377"/>
        <v/>
      </c>
      <c r="AK790" s="88" t="str">
        <f t="shared" si="378"/>
        <v/>
      </c>
      <c r="AL790" s="65" t="str">
        <f t="shared" si="379"/>
        <v/>
      </c>
      <c r="AM790" s="84" t="str">
        <f t="shared" si="380"/>
        <v/>
      </c>
      <c r="AN790" s="85" t="str">
        <f t="shared" si="381"/>
        <v/>
      </c>
      <c r="AO790" s="85" t="str">
        <f t="shared" si="382"/>
        <v/>
      </c>
      <c r="AP790" s="86" t="str">
        <f t="shared" si="383"/>
        <v/>
      </c>
    </row>
    <row r="791" spans="1:42" s="76" customFormat="1" x14ac:dyDescent="0.25">
      <c r="A791" s="78">
        <f t="shared" si="358"/>
        <v>785</v>
      </c>
      <c r="B791" s="79"/>
      <c r="C791" s="79"/>
      <c r="D791" s="61"/>
      <c r="E791" s="180" t="str">
        <f>_xlfn.IFNA(HLOOKUP(TEXT(C791,"#"),Table_Conduit[#All],2,FALSE),"")</f>
        <v/>
      </c>
      <c r="F791" s="63" t="str">
        <f t="shared" si="359"/>
        <v/>
      </c>
      <c r="G791" s="61"/>
      <c r="H791" s="180" t="str">
        <f>_xlfn.IFNA(IF(HLOOKUP(TEXT(C791,"#"),Table_BoxMaterial[#All],2,FALSE)=0,"",HLOOKUP(TEXT(C791,"#"),Table_BoxMaterial[#All],2,FALSE)),"")</f>
        <v/>
      </c>
      <c r="I791" s="183" t="str">
        <f>_xlfn.IFNA(HLOOKUP(TEXT(C791,"#"),Table_MountingKits[#All],2,FALSE),"")</f>
        <v/>
      </c>
      <c r="J791" s="183" t="str">
        <f>_xlfn.IFNA(HLOOKUP(H791,Table_BoxColors[#All],2,FALSE),"")</f>
        <v/>
      </c>
      <c r="K791" s="61" t="str">
        <f t="shared" si="360"/>
        <v/>
      </c>
      <c r="L791" s="64" t="str">
        <f t="shared" si="361"/>
        <v/>
      </c>
      <c r="M791" s="185" t="str">
        <f>_xlfn.IFNA("E-"&amp;VLOOKUP(C791,Table_PN_DeviceType[],2,TRUE),"")&amp;IF(D791&lt;&gt;"",IF(D791&gt;99,D791,IF(D791&gt;9,"0"&amp;D791,"00"&amp;D791))&amp;VLOOKUP(E791,Table_PN_ConduitSize[],2,FALSE)&amp;VLOOKUP(F791,Table_PN_ConduitColor[],2,FALSE)&amp;IF(G791&lt;10,"0"&amp;G791,G791)&amp;VLOOKUP(H791,Table_PN_BoxMaterial[],2,FALSE)&amp;IF(I791&lt;&gt;"",VLOOKUP(I791,Table_PN_MountingKit[],2,FALSE)&amp;IF(OR(J791="Yes"),VLOOKUP(F791,Table_PN_BoxColor[],2,FALSE),"")&amp;VLOOKUP(K791,Table_PN_CircuitBreaker[],2,FALSE),""),"")</f>
        <v/>
      </c>
      <c r="N791" s="65"/>
      <c r="O791" s="65"/>
      <c r="P791" s="65"/>
      <c r="Q791" s="65"/>
      <c r="R791" s="65"/>
      <c r="S791" s="170" t="str">
        <f>IFERROR(VLOOKUP(C791,Table_DevicePN[],2,FALSE),"")</f>
        <v/>
      </c>
      <c r="T791" s="66" t="str">
        <f t="shared" si="362"/>
        <v/>
      </c>
      <c r="U791" s="80"/>
      <c r="V791" s="81" t="str">
        <f t="shared" si="363"/>
        <v/>
      </c>
      <c r="W791" s="65" t="str">
        <f t="shared" si="364"/>
        <v/>
      </c>
      <c r="X791" s="65" t="str">
        <f t="shared" si="365"/>
        <v/>
      </c>
      <c r="Y791" s="82" t="str">
        <f t="shared" si="366"/>
        <v/>
      </c>
      <c r="Z791" s="83" t="str">
        <f t="shared" si="367"/>
        <v/>
      </c>
      <c r="AA791" s="65" t="str">
        <f t="shared" si="368"/>
        <v/>
      </c>
      <c r="AB791" s="65" t="str">
        <f t="shared" si="369"/>
        <v/>
      </c>
      <c r="AC791" s="65" t="str">
        <f t="shared" si="370"/>
        <v/>
      </c>
      <c r="AD791" s="84" t="str">
        <f t="shared" si="371"/>
        <v/>
      </c>
      <c r="AE791" s="85" t="str">
        <f t="shared" si="372"/>
        <v/>
      </c>
      <c r="AF791" s="85" t="str">
        <f t="shared" si="373"/>
        <v/>
      </c>
      <c r="AG791" s="86" t="str">
        <f t="shared" si="374"/>
        <v/>
      </c>
      <c r="AH791" s="87" t="str">
        <f t="shared" si="375"/>
        <v/>
      </c>
      <c r="AI791" s="84" t="str">
        <f t="shared" si="376"/>
        <v/>
      </c>
      <c r="AJ791" s="84" t="str">
        <f t="shared" si="377"/>
        <v/>
      </c>
      <c r="AK791" s="88" t="str">
        <f t="shared" si="378"/>
        <v/>
      </c>
      <c r="AL791" s="65" t="str">
        <f t="shared" si="379"/>
        <v/>
      </c>
      <c r="AM791" s="84" t="str">
        <f t="shared" si="380"/>
        <v/>
      </c>
      <c r="AN791" s="85" t="str">
        <f t="shared" si="381"/>
        <v/>
      </c>
      <c r="AO791" s="85" t="str">
        <f t="shared" si="382"/>
        <v/>
      </c>
      <c r="AP791" s="86" t="str">
        <f t="shared" si="383"/>
        <v/>
      </c>
    </row>
    <row r="792" spans="1:42" s="76" customFormat="1" x14ac:dyDescent="0.25">
      <c r="A792" s="78">
        <f t="shared" si="358"/>
        <v>786</v>
      </c>
      <c r="B792" s="79"/>
      <c r="C792" s="79"/>
      <c r="D792" s="61"/>
      <c r="E792" s="180" t="str">
        <f>_xlfn.IFNA(HLOOKUP(TEXT(C792,"#"),Table_Conduit[#All],2,FALSE),"")</f>
        <v/>
      </c>
      <c r="F792" s="63" t="str">
        <f t="shared" si="359"/>
        <v/>
      </c>
      <c r="G792" s="61"/>
      <c r="H792" s="180" t="str">
        <f>_xlfn.IFNA(IF(HLOOKUP(TEXT(C792,"#"),Table_BoxMaterial[#All],2,FALSE)=0,"",HLOOKUP(TEXT(C792,"#"),Table_BoxMaterial[#All],2,FALSE)),"")</f>
        <v/>
      </c>
      <c r="I792" s="183" t="str">
        <f>_xlfn.IFNA(HLOOKUP(TEXT(C792,"#"),Table_MountingKits[#All],2,FALSE),"")</f>
        <v/>
      </c>
      <c r="J792" s="183" t="str">
        <f>_xlfn.IFNA(HLOOKUP(H792,Table_BoxColors[#All],2,FALSE),"")</f>
        <v/>
      </c>
      <c r="K792" s="61" t="str">
        <f t="shared" si="360"/>
        <v/>
      </c>
      <c r="L792" s="64" t="str">
        <f t="shared" si="361"/>
        <v/>
      </c>
      <c r="M792" s="185" t="str">
        <f>_xlfn.IFNA("E-"&amp;VLOOKUP(C792,Table_PN_DeviceType[],2,TRUE),"")&amp;IF(D792&lt;&gt;"",IF(D792&gt;99,D792,IF(D792&gt;9,"0"&amp;D792,"00"&amp;D792))&amp;VLOOKUP(E792,Table_PN_ConduitSize[],2,FALSE)&amp;VLOOKUP(F792,Table_PN_ConduitColor[],2,FALSE)&amp;IF(G792&lt;10,"0"&amp;G792,G792)&amp;VLOOKUP(H792,Table_PN_BoxMaterial[],2,FALSE)&amp;IF(I792&lt;&gt;"",VLOOKUP(I792,Table_PN_MountingKit[],2,FALSE)&amp;IF(OR(J792="Yes"),VLOOKUP(F792,Table_PN_BoxColor[],2,FALSE),"")&amp;VLOOKUP(K792,Table_PN_CircuitBreaker[],2,FALSE),""),"")</f>
        <v/>
      </c>
      <c r="N792" s="65"/>
      <c r="O792" s="65"/>
      <c r="P792" s="65"/>
      <c r="Q792" s="65"/>
      <c r="R792" s="65"/>
      <c r="S792" s="170" t="str">
        <f>IFERROR(VLOOKUP(C792,Table_DevicePN[],2,FALSE),"")</f>
        <v/>
      </c>
      <c r="T792" s="66" t="str">
        <f t="shared" si="362"/>
        <v/>
      </c>
      <c r="U792" s="80"/>
      <c r="V792" s="81" t="str">
        <f t="shared" si="363"/>
        <v/>
      </c>
      <c r="W792" s="65" t="str">
        <f t="shared" si="364"/>
        <v/>
      </c>
      <c r="X792" s="65" t="str">
        <f t="shared" si="365"/>
        <v/>
      </c>
      <c r="Y792" s="82" t="str">
        <f t="shared" si="366"/>
        <v/>
      </c>
      <c r="Z792" s="83" t="str">
        <f t="shared" si="367"/>
        <v/>
      </c>
      <c r="AA792" s="65" t="str">
        <f t="shared" si="368"/>
        <v/>
      </c>
      <c r="AB792" s="65" t="str">
        <f t="shared" si="369"/>
        <v/>
      </c>
      <c r="AC792" s="65" t="str">
        <f t="shared" si="370"/>
        <v/>
      </c>
      <c r="AD792" s="84" t="str">
        <f t="shared" si="371"/>
        <v/>
      </c>
      <c r="AE792" s="85" t="str">
        <f t="shared" si="372"/>
        <v/>
      </c>
      <c r="AF792" s="85" t="str">
        <f t="shared" si="373"/>
        <v/>
      </c>
      <c r="AG792" s="86" t="str">
        <f t="shared" si="374"/>
        <v/>
      </c>
      <c r="AH792" s="87" t="str">
        <f t="shared" si="375"/>
        <v/>
      </c>
      <c r="AI792" s="84" t="str">
        <f t="shared" si="376"/>
        <v/>
      </c>
      <c r="AJ792" s="84" t="str">
        <f t="shared" si="377"/>
        <v/>
      </c>
      <c r="AK792" s="88" t="str">
        <f t="shared" si="378"/>
        <v/>
      </c>
      <c r="AL792" s="65" t="str">
        <f t="shared" si="379"/>
        <v/>
      </c>
      <c r="AM792" s="84" t="str">
        <f t="shared" si="380"/>
        <v/>
      </c>
      <c r="AN792" s="85" t="str">
        <f t="shared" si="381"/>
        <v/>
      </c>
      <c r="AO792" s="85" t="str">
        <f t="shared" si="382"/>
        <v/>
      </c>
      <c r="AP792" s="86" t="str">
        <f t="shared" si="383"/>
        <v/>
      </c>
    </row>
    <row r="793" spans="1:42" s="76" customFormat="1" x14ac:dyDescent="0.25">
      <c r="A793" s="78">
        <f t="shared" si="358"/>
        <v>787</v>
      </c>
      <c r="B793" s="79"/>
      <c r="C793" s="79"/>
      <c r="D793" s="61"/>
      <c r="E793" s="180" t="str">
        <f>_xlfn.IFNA(HLOOKUP(TEXT(C793,"#"),Table_Conduit[#All],2,FALSE),"")</f>
        <v/>
      </c>
      <c r="F793" s="63" t="str">
        <f t="shared" si="359"/>
        <v/>
      </c>
      <c r="G793" s="61"/>
      <c r="H793" s="180" t="str">
        <f>_xlfn.IFNA(IF(HLOOKUP(TEXT(C793,"#"),Table_BoxMaterial[#All],2,FALSE)=0,"",HLOOKUP(TEXT(C793,"#"),Table_BoxMaterial[#All],2,FALSE)),"")</f>
        <v/>
      </c>
      <c r="I793" s="183" t="str">
        <f>_xlfn.IFNA(HLOOKUP(TEXT(C793,"#"),Table_MountingKits[#All],2,FALSE),"")</f>
        <v/>
      </c>
      <c r="J793" s="183" t="str">
        <f>_xlfn.IFNA(HLOOKUP(H793,Table_BoxColors[#All],2,FALSE),"")</f>
        <v/>
      </c>
      <c r="K793" s="61" t="str">
        <f t="shared" si="360"/>
        <v/>
      </c>
      <c r="L793" s="64" t="str">
        <f t="shared" si="361"/>
        <v/>
      </c>
      <c r="M793" s="185" t="str">
        <f>_xlfn.IFNA("E-"&amp;VLOOKUP(C793,Table_PN_DeviceType[],2,TRUE),"")&amp;IF(D793&lt;&gt;"",IF(D793&gt;99,D793,IF(D793&gt;9,"0"&amp;D793,"00"&amp;D793))&amp;VLOOKUP(E793,Table_PN_ConduitSize[],2,FALSE)&amp;VLOOKUP(F793,Table_PN_ConduitColor[],2,FALSE)&amp;IF(G793&lt;10,"0"&amp;G793,G793)&amp;VLOOKUP(H793,Table_PN_BoxMaterial[],2,FALSE)&amp;IF(I793&lt;&gt;"",VLOOKUP(I793,Table_PN_MountingKit[],2,FALSE)&amp;IF(OR(J793="Yes"),VLOOKUP(F793,Table_PN_BoxColor[],2,FALSE),"")&amp;VLOOKUP(K793,Table_PN_CircuitBreaker[],2,FALSE),""),"")</f>
        <v/>
      </c>
      <c r="N793" s="65"/>
      <c r="O793" s="65"/>
      <c r="P793" s="65"/>
      <c r="Q793" s="65"/>
      <c r="R793" s="65"/>
      <c r="S793" s="170" t="str">
        <f>IFERROR(VLOOKUP(C793,Table_DevicePN[],2,FALSE),"")</f>
        <v/>
      </c>
      <c r="T793" s="66" t="str">
        <f t="shared" si="362"/>
        <v/>
      </c>
      <c r="U793" s="80"/>
      <c r="V793" s="81" t="str">
        <f t="shared" si="363"/>
        <v/>
      </c>
      <c r="W793" s="65" t="str">
        <f t="shared" si="364"/>
        <v/>
      </c>
      <c r="X793" s="65" t="str">
        <f t="shared" si="365"/>
        <v/>
      </c>
      <c r="Y793" s="82" t="str">
        <f t="shared" si="366"/>
        <v/>
      </c>
      <c r="Z793" s="83" t="str">
        <f t="shared" si="367"/>
        <v/>
      </c>
      <c r="AA793" s="65" t="str">
        <f t="shared" si="368"/>
        <v/>
      </c>
      <c r="AB793" s="65" t="str">
        <f t="shared" si="369"/>
        <v/>
      </c>
      <c r="AC793" s="65" t="str">
        <f t="shared" si="370"/>
        <v/>
      </c>
      <c r="AD793" s="84" t="str">
        <f t="shared" si="371"/>
        <v/>
      </c>
      <c r="AE793" s="85" t="str">
        <f t="shared" si="372"/>
        <v/>
      </c>
      <c r="AF793" s="85" t="str">
        <f t="shared" si="373"/>
        <v/>
      </c>
      <c r="AG793" s="86" t="str">
        <f t="shared" si="374"/>
        <v/>
      </c>
      <c r="AH793" s="87" t="str">
        <f t="shared" si="375"/>
        <v/>
      </c>
      <c r="AI793" s="84" t="str">
        <f t="shared" si="376"/>
        <v/>
      </c>
      <c r="AJ793" s="84" t="str">
        <f t="shared" si="377"/>
        <v/>
      </c>
      <c r="AK793" s="88" t="str">
        <f t="shared" si="378"/>
        <v/>
      </c>
      <c r="AL793" s="65" t="str">
        <f t="shared" si="379"/>
        <v/>
      </c>
      <c r="AM793" s="84" t="str">
        <f t="shared" si="380"/>
        <v/>
      </c>
      <c r="AN793" s="85" t="str">
        <f t="shared" si="381"/>
        <v/>
      </c>
      <c r="AO793" s="85" t="str">
        <f t="shared" si="382"/>
        <v/>
      </c>
      <c r="AP793" s="86" t="str">
        <f t="shared" si="383"/>
        <v/>
      </c>
    </row>
    <row r="794" spans="1:42" s="76" customFormat="1" x14ac:dyDescent="0.25">
      <c r="A794" s="78">
        <f t="shared" si="358"/>
        <v>788</v>
      </c>
      <c r="B794" s="79"/>
      <c r="C794" s="79"/>
      <c r="D794" s="61"/>
      <c r="E794" s="180" t="str">
        <f>_xlfn.IFNA(HLOOKUP(TEXT(C794,"#"),Table_Conduit[#All],2,FALSE),"")</f>
        <v/>
      </c>
      <c r="F794" s="63" t="str">
        <f t="shared" si="359"/>
        <v/>
      </c>
      <c r="G794" s="61"/>
      <c r="H794" s="180" t="str">
        <f>_xlfn.IFNA(IF(HLOOKUP(TEXT(C794,"#"),Table_BoxMaterial[#All],2,FALSE)=0,"",HLOOKUP(TEXT(C794,"#"),Table_BoxMaterial[#All],2,FALSE)),"")</f>
        <v/>
      </c>
      <c r="I794" s="183" t="str">
        <f>_xlfn.IFNA(HLOOKUP(TEXT(C794,"#"),Table_MountingKits[#All],2,FALSE),"")</f>
        <v/>
      </c>
      <c r="J794" s="183" t="str">
        <f>_xlfn.IFNA(HLOOKUP(H794,Table_BoxColors[#All],2,FALSE),"")</f>
        <v/>
      </c>
      <c r="K794" s="61" t="str">
        <f t="shared" si="360"/>
        <v/>
      </c>
      <c r="L794" s="64" t="str">
        <f t="shared" si="361"/>
        <v/>
      </c>
      <c r="M794" s="185" t="str">
        <f>_xlfn.IFNA("E-"&amp;VLOOKUP(C794,Table_PN_DeviceType[],2,TRUE),"")&amp;IF(D794&lt;&gt;"",IF(D794&gt;99,D794,IF(D794&gt;9,"0"&amp;D794,"00"&amp;D794))&amp;VLOOKUP(E794,Table_PN_ConduitSize[],2,FALSE)&amp;VLOOKUP(F794,Table_PN_ConduitColor[],2,FALSE)&amp;IF(G794&lt;10,"0"&amp;G794,G794)&amp;VLOOKUP(H794,Table_PN_BoxMaterial[],2,FALSE)&amp;IF(I794&lt;&gt;"",VLOOKUP(I794,Table_PN_MountingKit[],2,FALSE)&amp;IF(OR(J794="Yes"),VLOOKUP(F794,Table_PN_BoxColor[],2,FALSE),"")&amp;VLOOKUP(K794,Table_PN_CircuitBreaker[],2,FALSE),""),"")</f>
        <v/>
      </c>
      <c r="N794" s="65"/>
      <c r="O794" s="65"/>
      <c r="P794" s="65"/>
      <c r="Q794" s="65"/>
      <c r="R794" s="65"/>
      <c r="S794" s="170" t="str">
        <f>IFERROR(VLOOKUP(C794,Table_DevicePN[],2,FALSE),"")</f>
        <v/>
      </c>
      <c r="T794" s="66" t="str">
        <f t="shared" si="362"/>
        <v/>
      </c>
      <c r="U794" s="80"/>
      <c r="V794" s="81" t="str">
        <f t="shared" si="363"/>
        <v/>
      </c>
      <c r="W794" s="65" t="str">
        <f t="shared" si="364"/>
        <v/>
      </c>
      <c r="X794" s="65" t="str">
        <f t="shared" si="365"/>
        <v/>
      </c>
      <c r="Y794" s="82" t="str">
        <f t="shared" si="366"/>
        <v/>
      </c>
      <c r="Z794" s="83" t="str">
        <f t="shared" si="367"/>
        <v/>
      </c>
      <c r="AA794" s="65" t="str">
        <f t="shared" si="368"/>
        <v/>
      </c>
      <c r="AB794" s="65" t="str">
        <f t="shared" si="369"/>
        <v/>
      </c>
      <c r="AC794" s="65" t="str">
        <f t="shared" si="370"/>
        <v/>
      </c>
      <c r="AD794" s="84" t="str">
        <f t="shared" si="371"/>
        <v/>
      </c>
      <c r="AE794" s="85" t="str">
        <f t="shared" si="372"/>
        <v/>
      </c>
      <c r="AF794" s="85" t="str">
        <f t="shared" si="373"/>
        <v/>
      </c>
      <c r="AG794" s="86" t="str">
        <f t="shared" si="374"/>
        <v/>
      </c>
      <c r="AH794" s="87" t="str">
        <f t="shared" si="375"/>
        <v/>
      </c>
      <c r="AI794" s="84" t="str">
        <f t="shared" si="376"/>
        <v/>
      </c>
      <c r="AJ794" s="84" t="str">
        <f t="shared" si="377"/>
        <v/>
      </c>
      <c r="AK794" s="88" t="str">
        <f t="shared" si="378"/>
        <v/>
      </c>
      <c r="AL794" s="65" t="str">
        <f t="shared" si="379"/>
        <v/>
      </c>
      <c r="AM794" s="84" t="str">
        <f t="shared" si="380"/>
        <v/>
      </c>
      <c r="AN794" s="85" t="str">
        <f t="shared" si="381"/>
        <v/>
      </c>
      <c r="AO794" s="85" t="str">
        <f t="shared" si="382"/>
        <v/>
      </c>
      <c r="AP794" s="86" t="str">
        <f t="shared" si="383"/>
        <v/>
      </c>
    </row>
    <row r="795" spans="1:42" s="76" customFormat="1" x14ac:dyDescent="0.25">
      <c r="A795" s="78">
        <f t="shared" si="358"/>
        <v>789</v>
      </c>
      <c r="B795" s="79"/>
      <c r="C795" s="79"/>
      <c r="D795" s="61"/>
      <c r="E795" s="180" t="str">
        <f>_xlfn.IFNA(HLOOKUP(TEXT(C795,"#"),Table_Conduit[#All],2,FALSE),"")</f>
        <v/>
      </c>
      <c r="F795" s="63" t="str">
        <f t="shared" si="359"/>
        <v/>
      </c>
      <c r="G795" s="61"/>
      <c r="H795" s="180" t="str">
        <f>_xlfn.IFNA(IF(HLOOKUP(TEXT(C795,"#"),Table_BoxMaterial[#All],2,FALSE)=0,"",HLOOKUP(TEXT(C795,"#"),Table_BoxMaterial[#All],2,FALSE)),"")</f>
        <v/>
      </c>
      <c r="I795" s="183" t="str">
        <f>_xlfn.IFNA(HLOOKUP(TEXT(C795,"#"),Table_MountingKits[#All],2,FALSE),"")</f>
        <v/>
      </c>
      <c r="J795" s="183" t="str">
        <f>_xlfn.IFNA(HLOOKUP(H795,Table_BoxColors[#All],2,FALSE),"")</f>
        <v/>
      </c>
      <c r="K795" s="61" t="str">
        <f t="shared" si="360"/>
        <v/>
      </c>
      <c r="L795" s="64" t="str">
        <f t="shared" si="361"/>
        <v/>
      </c>
      <c r="M795" s="185" t="str">
        <f>_xlfn.IFNA("E-"&amp;VLOOKUP(C795,Table_PN_DeviceType[],2,TRUE),"")&amp;IF(D795&lt;&gt;"",IF(D795&gt;99,D795,IF(D795&gt;9,"0"&amp;D795,"00"&amp;D795))&amp;VLOOKUP(E795,Table_PN_ConduitSize[],2,FALSE)&amp;VLOOKUP(F795,Table_PN_ConduitColor[],2,FALSE)&amp;IF(G795&lt;10,"0"&amp;G795,G795)&amp;VLOOKUP(H795,Table_PN_BoxMaterial[],2,FALSE)&amp;IF(I795&lt;&gt;"",VLOOKUP(I795,Table_PN_MountingKit[],2,FALSE)&amp;IF(OR(J795="Yes"),VLOOKUP(F795,Table_PN_BoxColor[],2,FALSE),"")&amp;VLOOKUP(K795,Table_PN_CircuitBreaker[],2,FALSE),""),"")</f>
        <v/>
      </c>
      <c r="N795" s="65"/>
      <c r="O795" s="65"/>
      <c r="P795" s="65"/>
      <c r="Q795" s="65"/>
      <c r="R795" s="65"/>
      <c r="S795" s="170" t="str">
        <f>IFERROR(VLOOKUP(C795,Table_DevicePN[],2,FALSE),"")</f>
        <v/>
      </c>
      <c r="T795" s="66" t="str">
        <f t="shared" si="362"/>
        <v/>
      </c>
      <c r="U795" s="80"/>
      <c r="V795" s="81" t="str">
        <f t="shared" si="363"/>
        <v/>
      </c>
      <c r="W795" s="65" t="str">
        <f t="shared" si="364"/>
        <v/>
      </c>
      <c r="X795" s="65" t="str">
        <f t="shared" si="365"/>
        <v/>
      </c>
      <c r="Y795" s="82" t="str">
        <f t="shared" si="366"/>
        <v/>
      </c>
      <c r="Z795" s="83" t="str">
        <f t="shared" si="367"/>
        <v/>
      </c>
      <c r="AA795" s="65" t="str">
        <f t="shared" si="368"/>
        <v/>
      </c>
      <c r="AB795" s="65" t="str">
        <f t="shared" si="369"/>
        <v/>
      </c>
      <c r="AC795" s="65" t="str">
        <f t="shared" si="370"/>
        <v/>
      </c>
      <c r="AD795" s="84" t="str">
        <f t="shared" si="371"/>
        <v/>
      </c>
      <c r="AE795" s="85" t="str">
        <f t="shared" si="372"/>
        <v/>
      </c>
      <c r="AF795" s="85" t="str">
        <f t="shared" si="373"/>
        <v/>
      </c>
      <c r="AG795" s="86" t="str">
        <f t="shared" si="374"/>
        <v/>
      </c>
      <c r="AH795" s="87" t="str">
        <f t="shared" si="375"/>
        <v/>
      </c>
      <c r="AI795" s="84" t="str">
        <f t="shared" si="376"/>
        <v/>
      </c>
      <c r="AJ795" s="84" t="str">
        <f t="shared" si="377"/>
        <v/>
      </c>
      <c r="AK795" s="88" t="str">
        <f t="shared" si="378"/>
        <v/>
      </c>
      <c r="AL795" s="65" t="str">
        <f t="shared" si="379"/>
        <v/>
      </c>
      <c r="AM795" s="84" t="str">
        <f t="shared" si="380"/>
        <v/>
      </c>
      <c r="AN795" s="85" t="str">
        <f t="shared" si="381"/>
        <v/>
      </c>
      <c r="AO795" s="85" t="str">
        <f t="shared" si="382"/>
        <v/>
      </c>
      <c r="AP795" s="86" t="str">
        <f t="shared" si="383"/>
        <v/>
      </c>
    </row>
    <row r="796" spans="1:42" s="76" customFormat="1" x14ac:dyDescent="0.25">
      <c r="A796" s="78">
        <f t="shared" si="358"/>
        <v>790</v>
      </c>
      <c r="B796" s="79"/>
      <c r="C796" s="79"/>
      <c r="D796" s="61"/>
      <c r="E796" s="180" t="str">
        <f>_xlfn.IFNA(HLOOKUP(TEXT(C796,"#"),Table_Conduit[#All],2,FALSE),"")</f>
        <v/>
      </c>
      <c r="F796" s="63" t="str">
        <f t="shared" si="359"/>
        <v/>
      </c>
      <c r="G796" s="61"/>
      <c r="H796" s="180" t="str">
        <f>_xlfn.IFNA(IF(HLOOKUP(TEXT(C796,"#"),Table_BoxMaterial[#All],2,FALSE)=0,"",HLOOKUP(TEXT(C796,"#"),Table_BoxMaterial[#All],2,FALSE)),"")</f>
        <v/>
      </c>
      <c r="I796" s="183" t="str">
        <f>_xlfn.IFNA(HLOOKUP(TEXT(C796,"#"),Table_MountingKits[#All],2,FALSE),"")</f>
        <v/>
      </c>
      <c r="J796" s="183" t="str">
        <f>_xlfn.IFNA(HLOOKUP(H796,Table_BoxColors[#All],2,FALSE),"")</f>
        <v/>
      </c>
      <c r="K796" s="61" t="str">
        <f t="shared" si="360"/>
        <v/>
      </c>
      <c r="L796" s="64" t="str">
        <f t="shared" si="361"/>
        <v/>
      </c>
      <c r="M796" s="185" t="str">
        <f>_xlfn.IFNA("E-"&amp;VLOOKUP(C796,Table_PN_DeviceType[],2,TRUE),"")&amp;IF(D796&lt;&gt;"",IF(D796&gt;99,D796,IF(D796&gt;9,"0"&amp;D796,"00"&amp;D796))&amp;VLOOKUP(E796,Table_PN_ConduitSize[],2,FALSE)&amp;VLOOKUP(F796,Table_PN_ConduitColor[],2,FALSE)&amp;IF(G796&lt;10,"0"&amp;G796,G796)&amp;VLOOKUP(H796,Table_PN_BoxMaterial[],2,FALSE)&amp;IF(I796&lt;&gt;"",VLOOKUP(I796,Table_PN_MountingKit[],2,FALSE)&amp;IF(OR(J796="Yes"),VLOOKUP(F796,Table_PN_BoxColor[],2,FALSE),"")&amp;VLOOKUP(K796,Table_PN_CircuitBreaker[],2,FALSE),""),"")</f>
        <v/>
      </c>
      <c r="N796" s="65"/>
      <c r="O796" s="65"/>
      <c r="P796" s="65"/>
      <c r="Q796" s="65"/>
      <c r="R796" s="65"/>
      <c r="S796" s="170" t="str">
        <f>IFERROR(VLOOKUP(C796,Table_DevicePN[],2,FALSE),"")</f>
        <v/>
      </c>
      <c r="T796" s="66" t="str">
        <f t="shared" si="362"/>
        <v/>
      </c>
      <c r="U796" s="80"/>
      <c r="V796" s="81" t="str">
        <f t="shared" si="363"/>
        <v/>
      </c>
      <c r="W796" s="65" t="str">
        <f t="shared" si="364"/>
        <v/>
      </c>
      <c r="X796" s="65" t="str">
        <f t="shared" si="365"/>
        <v/>
      </c>
      <c r="Y796" s="82" t="str">
        <f t="shared" si="366"/>
        <v/>
      </c>
      <c r="Z796" s="83" t="str">
        <f t="shared" si="367"/>
        <v/>
      </c>
      <c r="AA796" s="65" t="str">
        <f t="shared" si="368"/>
        <v/>
      </c>
      <c r="AB796" s="65" t="str">
        <f t="shared" si="369"/>
        <v/>
      </c>
      <c r="AC796" s="65" t="str">
        <f t="shared" si="370"/>
        <v/>
      </c>
      <c r="AD796" s="84" t="str">
        <f t="shared" si="371"/>
        <v/>
      </c>
      <c r="AE796" s="85" t="str">
        <f t="shared" si="372"/>
        <v/>
      </c>
      <c r="AF796" s="85" t="str">
        <f t="shared" si="373"/>
        <v/>
      </c>
      <c r="AG796" s="86" t="str">
        <f t="shared" si="374"/>
        <v/>
      </c>
      <c r="AH796" s="87" t="str">
        <f t="shared" si="375"/>
        <v/>
      </c>
      <c r="AI796" s="84" t="str">
        <f t="shared" si="376"/>
        <v/>
      </c>
      <c r="AJ796" s="84" t="str">
        <f t="shared" si="377"/>
        <v/>
      </c>
      <c r="AK796" s="88" t="str">
        <f t="shared" si="378"/>
        <v/>
      </c>
      <c r="AL796" s="65" t="str">
        <f t="shared" si="379"/>
        <v/>
      </c>
      <c r="AM796" s="84" t="str">
        <f t="shared" si="380"/>
        <v/>
      </c>
      <c r="AN796" s="85" t="str">
        <f t="shared" si="381"/>
        <v/>
      </c>
      <c r="AO796" s="85" t="str">
        <f t="shared" si="382"/>
        <v/>
      </c>
      <c r="AP796" s="86" t="str">
        <f t="shared" si="383"/>
        <v/>
      </c>
    </row>
    <row r="797" spans="1:42" s="76" customFormat="1" x14ac:dyDescent="0.25">
      <c r="A797" s="78">
        <f t="shared" si="358"/>
        <v>791</v>
      </c>
      <c r="B797" s="79"/>
      <c r="C797" s="79"/>
      <c r="D797" s="61"/>
      <c r="E797" s="180" t="str">
        <f>_xlfn.IFNA(HLOOKUP(TEXT(C797,"#"),Table_Conduit[#All],2,FALSE),"")</f>
        <v/>
      </c>
      <c r="F797" s="63" t="str">
        <f t="shared" si="359"/>
        <v/>
      </c>
      <c r="G797" s="61"/>
      <c r="H797" s="180" t="str">
        <f>_xlfn.IFNA(IF(HLOOKUP(TEXT(C797,"#"),Table_BoxMaterial[#All],2,FALSE)=0,"",HLOOKUP(TEXT(C797,"#"),Table_BoxMaterial[#All],2,FALSE)),"")</f>
        <v/>
      </c>
      <c r="I797" s="183" t="str">
        <f>_xlfn.IFNA(HLOOKUP(TEXT(C797,"#"),Table_MountingKits[#All],2,FALSE),"")</f>
        <v/>
      </c>
      <c r="J797" s="183" t="str">
        <f>_xlfn.IFNA(HLOOKUP(H797,Table_BoxColors[#All],2,FALSE),"")</f>
        <v/>
      </c>
      <c r="K797" s="61" t="str">
        <f t="shared" si="360"/>
        <v/>
      </c>
      <c r="L797" s="64" t="str">
        <f t="shared" si="361"/>
        <v/>
      </c>
      <c r="M797" s="185" t="str">
        <f>_xlfn.IFNA("E-"&amp;VLOOKUP(C797,Table_PN_DeviceType[],2,TRUE),"")&amp;IF(D797&lt;&gt;"",IF(D797&gt;99,D797,IF(D797&gt;9,"0"&amp;D797,"00"&amp;D797))&amp;VLOOKUP(E797,Table_PN_ConduitSize[],2,FALSE)&amp;VLOOKUP(F797,Table_PN_ConduitColor[],2,FALSE)&amp;IF(G797&lt;10,"0"&amp;G797,G797)&amp;VLOOKUP(H797,Table_PN_BoxMaterial[],2,FALSE)&amp;IF(I797&lt;&gt;"",VLOOKUP(I797,Table_PN_MountingKit[],2,FALSE)&amp;IF(OR(J797="Yes"),VLOOKUP(F797,Table_PN_BoxColor[],2,FALSE),"")&amp;VLOOKUP(K797,Table_PN_CircuitBreaker[],2,FALSE),""),"")</f>
        <v/>
      </c>
      <c r="N797" s="65"/>
      <c r="O797" s="65"/>
      <c r="P797" s="65"/>
      <c r="Q797" s="65"/>
      <c r="R797" s="65"/>
      <c r="S797" s="170" t="str">
        <f>IFERROR(VLOOKUP(C797,Table_DevicePN[],2,FALSE),"")</f>
        <v/>
      </c>
      <c r="T797" s="66" t="str">
        <f t="shared" si="362"/>
        <v/>
      </c>
      <c r="U797" s="80"/>
      <c r="V797" s="81" t="str">
        <f t="shared" si="363"/>
        <v/>
      </c>
      <c r="W797" s="65" t="str">
        <f t="shared" si="364"/>
        <v/>
      </c>
      <c r="X797" s="65" t="str">
        <f t="shared" si="365"/>
        <v/>
      </c>
      <c r="Y797" s="82" t="str">
        <f t="shared" si="366"/>
        <v/>
      </c>
      <c r="Z797" s="83" t="str">
        <f t="shared" si="367"/>
        <v/>
      </c>
      <c r="AA797" s="65" t="str">
        <f t="shared" si="368"/>
        <v/>
      </c>
      <c r="AB797" s="65" t="str">
        <f t="shared" si="369"/>
        <v/>
      </c>
      <c r="AC797" s="65" t="str">
        <f t="shared" si="370"/>
        <v/>
      </c>
      <c r="AD797" s="84" t="str">
        <f t="shared" si="371"/>
        <v/>
      </c>
      <c r="AE797" s="85" t="str">
        <f t="shared" si="372"/>
        <v/>
      </c>
      <c r="AF797" s="85" t="str">
        <f t="shared" si="373"/>
        <v/>
      </c>
      <c r="AG797" s="86" t="str">
        <f t="shared" si="374"/>
        <v/>
      </c>
      <c r="AH797" s="87" t="str">
        <f t="shared" si="375"/>
        <v/>
      </c>
      <c r="AI797" s="84" t="str">
        <f t="shared" si="376"/>
        <v/>
      </c>
      <c r="AJ797" s="84" t="str">
        <f t="shared" si="377"/>
        <v/>
      </c>
      <c r="AK797" s="88" t="str">
        <f t="shared" si="378"/>
        <v/>
      </c>
      <c r="AL797" s="65" t="str">
        <f t="shared" si="379"/>
        <v/>
      </c>
      <c r="AM797" s="84" t="str">
        <f t="shared" si="380"/>
        <v/>
      </c>
      <c r="AN797" s="85" t="str">
        <f t="shared" si="381"/>
        <v/>
      </c>
      <c r="AO797" s="85" t="str">
        <f t="shared" si="382"/>
        <v/>
      </c>
      <c r="AP797" s="86" t="str">
        <f t="shared" si="383"/>
        <v/>
      </c>
    </row>
    <row r="798" spans="1:42" s="76" customFormat="1" x14ac:dyDescent="0.25">
      <c r="A798" s="78">
        <f t="shared" si="358"/>
        <v>792</v>
      </c>
      <c r="B798" s="79"/>
      <c r="C798" s="79"/>
      <c r="D798" s="61"/>
      <c r="E798" s="180" t="str">
        <f>_xlfn.IFNA(HLOOKUP(TEXT(C798,"#"),Table_Conduit[#All],2,FALSE),"")</f>
        <v/>
      </c>
      <c r="F798" s="63" t="str">
        <f t="shared" si="359"/>
        <v/>
      </c>
      <c r="G798" s="61"/>
      <c r="H798" s="180" t="str">
        <f>_xlfn.IFNA(IF(HLOOKUP(TEXT(C798,"#"),Table_BoxMaterial[#All],2,FALSE)=0,"",HLOOKUP(TEXT(C798,"#"),Table_BoxMaterial[#All],2,FALSE)),"")</f>
        <v/>
      </c>
      <c r="I798" s="183" t="str">
        <f>_xlfn.IFNA(HLOOKUP(TEXT(C798,"#"),Table_MountingKits[#All],2,FALSE),"")</f>
        <v/>
      </c>
      <c r="J798" s="183" t="str">
        <f>_xlfn.IFNA(HLOOKUP(H798,Table_BoxColors[#All],2,FALSE),"")</f>
        <v/>
      </c>
      <c r="K798" s="61" t="str">
        <f t="shared" si="360"/>
        <v/>
      </c>
      <c r="L798" s="64" t="str">
        <f t="shared" si="361"/>
        <v/>
      </c>
      <c r="M798" s="185" t="str">
        <f>_xlfn.IFNA("E-"&amp;VLOOKUP(C798,Table_PN_DeviceType[],2,TRUE),"")&amp;IF(D798&lt;&gt;"",IF(D798&gt;99,D798,IF(D798&gt;9,"0"&amp;D798,"00"&amp;D798))&amp;VLOOKUP(E798,Table_PN_ConduitSize[],2,FALSE)&amp;VLOOKUP(F798,Table_PN_ConduitColor[],2,FALSE)&amp;IF(G798&lt;10,"0"&amp;G798,G798)&amp;VLOOKUP(H798,Table_PN_BoxMaterial[],2,FALSE)&amp;IF(I798&lt;&gt;"",VLOOKUP(I798,Table_PN_MountingKit[],2,FALSE)&amp;IF(OR(J798="Yes"),VLOOKUP(F798,Table_PN_BoxColor[],2,FALSE),"")&amp;VLOOKUP(K798,Table_PN_CircuitBreaker[],2,FALSE),""),"")</f>
        <v/>
      </c>
      <c r="N798" s="65"/>
      <c r="O798" s="65"/>
      <c r="P798" s="65"/>
      <c r="Q798" s="65"/>
      <c r="R798" s="65"/>
      <c r="S798" s="170" t="str">
        <f>IFERROR(VLOOKUP(C798,Table_DevicePN[],2,FALSE),"")</f>
        <v/>
      </c>
      <c r="T798" s="66" t="str">
        <f t="shared" si="362"/>
        <v/>
      </c>
      <c r="U798" s="80"/>
      <c r="V798" s="81" t="str">
        <f t="shared" si="363"/>
        <v/>
      </c>
      <c r="W798" s="65" t="str">
        <f t="shared" si="364"/>
        <v/>
      </c>
      <c r="X798" s="65" t="str">
        <f t="shared" si="365"/>
        <v/>
      </c>
      <c r="Y798" s="82" t="str">
        <f t="shared" si="366"/>
        <v/>
      </c>
      <c r="Z798" s="83" t="str">
        <f t="shared" si="367"/>
        <v/>
      </c>
      <c r="AA798" s="65" t="str">
        <f t="shared" si="368"/>
        <v/>
      </c>
      <c r="AB798" s="65" t="str">
        <f t="shared" si="369"/>
        <v/>
      </c>
      <c r="AC798" s="65" t="str">
        <f t="shared" si="370"/>
        <v/>
      </c>
      <c r="AD798" s="84" t="str">
        <f t="shared" si="371"/>
        <v/>
      </c>
      <c r="AE798" s="85" t="str">
        <f t="shared" si="372"/>
        <v/>
      </c>
      <c r="AF798" s="85" t="str">
        <f t="shared" si="373"/>
        <v/>
      </c>
      <c r="AG798" s="86" t="str">
        <f t="shared" si="374"/>
        <v/>
      </c>
      <c r="AH798" s="87" t="str">
        <f t="shared" si="375"/>
        <v/>
      </c>
      <c r="AI798" s="84" t="str">
        <f t="shared" si="376"/>
        <v/>
      </c>
      <c r="AJ798" s="84" t="str">
        <f t="shared" si="377"/>
        <v/>
      </c>
      <c r="AK798" s="88" t="str">
        <f t="shared" si="378"/>
        <v/>
      </c>
      <c r="AL798" s="65" t="str">
        <f t="shared" si="379"/>
        <v/>
      </c>
      <c r="AM798" s="84" t="str">
        <f t="shared" si="380"/>
        <v/>
      </c>
      <c r="AN798" s="85" t="str">
        <f t="shared" si="381"/>
        <v/>
      </c>
      <c r="AO798" s="85" t="str">
        <f t="shared" si="382"/>
        <v/>
      </c>
      <c r="AP798" s="86" t="str">
        <f t="shared" si="383"/>
        <v/>
      </c>
    </row>
    <row r="799" spans="1:42" s="76" customFormat="1" x14ac:dyDescent="0.25">
      <c r="A799" s="78">
        <f t="shared" si="358"/>
        <v>793</v>
      </c>
      <c r="B799" s="79"/>
      <c r="C799" s="79"/>
      <c r="D799" s="61"/>
      <c r="E799" s="180" t="str">
        <f>_xlfn.IFNA(HLOOKUP(TEXT(C799,"#"),Table_Conduit[#All],2,FALSE),"")</f>
        <v/>
      </c>
      <c r="F799" s="63" t="str">
        <f t="shared" si="359"/>
        <v/>
      </c>
      <c r="G799" s="61"/>
      <c r="H799" s="180" t="str">
        <f>_xlfn.IFNA(IF(HLOOKUP(TEXT(C799,"#"),Table_BoxMaterial[#All],2,FALSE)=0,"",HLOOKUP(TEXT(C799,"#"),Table_BoxMaterial[#All],2,FALSE)),"")</f>
        <v/>
      </c>
      <c r="I799" s="183" t="str">
        <f>_xlfn.IFNA(HLOOKUP(TEXT(C799,"#"),Table_MountingKits[#All],2,FALSE),"")</f>
        <v/>
      </c>
      <c r="J799" s="183" t="str">
        <f>_xlfn.IFNA(HLOOKUP(H799,Table_BoxColors[#All],2,FALSE),"")</f>
        <v/>
      </c>
      <c r="K799" s="61" t="str">
        <f t="shared" si="360"/>
        <v/>
      </c>
      <c r="L799" s="64" t="str">
        <f t="shared" si="361"/>
        <v/>
      </c>
      <c r="M799" s="185" t="str">
        <f>_xlfn.IFNA("E-"&amp;VLOOKUP(C799,Table_PN_DeviceType[],2,TRUE),"")&amp;IF(D799&lt;&gt;"",IF(D799&gt;99,D799,IF(D799&gt;9,"0"&amp;D799,"00"&amp;D799))&amp;VLOOKUP(E799,Table_PN_ConduitSize[],2,FALSE)&amp;VLOOKUP(F799,Table_PN_ConduitColor[],2,FALSE)&amp;IF(G799&lt;10,"0"&amp;G799,G799)&amp;VLOOKUP(H799,Table_PN_BoxMaterial[],2,FALSE)&amp;IF(I799&lt;&gt;"",VLOOKUP(I799,Table_PN_MountingKit[],2,FALSE)&amp;IF(OR(J799="Yes"),VLOOKUP(F799,Table_PN_BoxColor[],2,FALSE),"")&amp;VLOOKUP(K799,Table_PN_CircuitBreaker[],2,FALSE),""),"")</f>
        <v/>
      </c>
      <c r="N799" s="65"/>
      <c r="O799" s="65"/>
      <c r="P799" s="65"/>
      <c r="Q799" s="65"/>
      <c r="R799" s="65"/>
      <c r="S799" s="170" t="str">
        <f>IFERROR(VLOOKUP(C799,Table_DevicePN[],2,FALSE),"")</f>
        <v/>
      </c>
      <c r="T799" s="66" t="str">
        <f t="shared" si="362"/>
        <v/>
      </c>
      <c r="U799" s="80"/>
      <c r="V799" s="81" t="str">
        <f t="shared" si="363"/>
        <v/>
      </c>
      <c r="W799" s="65" t="str">
        <f t="shared" si="364"/>
        <v/>
      </c>
      <c r="X799" s="65" t="str">
        <f t="shared" si="365"/>
        <v/>
      </c>
      <c r="Y799" s="82" t="str">
        <f t="shared" si="366"/>
        <v/>
      </c>
      <c r="Z799" s="83" t="str">
        <f t="shared" si="367"/>
        <v/>
      </c>
      <c r="AA799" s="65" t="str">
        <f t="shared" si="368"/>
        <v/>
      </c>
      <c r="AB799" s="65" t="str">
        <f t="shared" si="369"/>
        <v/>
      </c>
      <c r="AC799" s="65" t="str">
        <f t="shared" si="370"/>
        <v/>
      </c>
      <c r="AD799" s="84" t="str">
        <f t="shared" si="371"/>
        <v/>
      </c>
      <c r="AE799" s="85" t="str">
        <f t="shared" si="372"/>
        <v/>
      </c>
      <c r="AF799" s="85" t="str">
        <f t="shared" si="373"/>
        <v/>
      </c>
      <c r="AG799" s="86" t="str">
        <f t="shared" si="374"/>
        <v/>
      </c>
      <c r="AH799" s="87" t="str">
        <f t="shared" si="375"/>
        <v/>
      </c>
      <c r="AI799" s="84" t="str">
        <f t="shared" si="376"/>
        <v/>
      </c>
      <c r="AJ799" s="84" t="str">
        <f t="shared" si="377"/>
        <v/>
      </c>
      <c r="AK799" s="88" t="str">
        <f t="shared" si="378"/>
        <v/>
      </c>
      <c r="AL799" s="65" t="str">
        <f t="shared" si="379"/>
        <v/>
      </c>
      <c r="AM799" s="84" t="str">
        <f t="shared" si="380"/>
        <v/>
      </c>
      <c r="AN799" s="85" t="str">
        <f t="shared" si="381"/>
        <v/>
      </c>
      <c r="AO799" s="85" t="str">
        <f t="shared" si="382"/>
        <v/>
      </c>
      <c r="AP799" s="86" t="str">
        <f t="shared" si="383"/>
        <v/>
      </c>
    </row>
    <row r="800" spans="1:42" s="76" customFormat="1" x14ac:dyDescent="0.25">
      <c r="A800" s="78">
        <f t="shared" si="358"/>
        <v>794</v>
      </c>
      <c r="B800" s="79"/>
      <c r="C800" s="79"/>
      <c r="D800" s="61"/>
      <c r="E800" s="180" t="str">
        <f>_xlfn.IFNA(HLOOKUP(TEXT(C800,"#"),Table_Conduit[#All],2,FALSE),"")</f>
        <v/>
      </c>
      <c r="F800" s="63" t="str">
        <f t="shared" si="359"/>
        <v/>
      </c>
      <c r="G800" s="61"/>
      <c r="H800" s="180" t="str">
        <f>_xlfn.IFNA(IF(HLOOKUP(TEXT(C800,"#"),Table_BoxMaterial[#All],2,FALSE)=0,"",HLOOKUP(TEXT(C800,"#"),Table_BoxMaterial[#All],2,FALSE)),"")</f>
        <v/>
      </c>
      <c r="I800" s="183" t="str">
        <f>_xlfn.IFNA(HLOOKUP(TEXT(C800,"#"),Table_MountingKits[#All],2,FALSE),"")</f>
        <v/>
      </c>
      <c r="J800" s="183" t="str">
        <f>_xlfn.IFNA(HLOOKUP(H800,Table_BoxColors[#All],2,FALSE),"")</f>
        <v/>
      </c>
      <c r="K800" s="61" t="str">
        <f t="shared" si="360"/>
        <v/>
      </c>
      <c r="L800" s="64" t="str">
        <f t="shared" si="361"/>
        <v/>
      </c>
      <c r="M800" s="185" t="str">
        <f>_xlfn.IFNA("E-"&amp;VLOOKUP(C800,Table_PN_DeviceType[],2,TRUE),"")&amp;IF(D800&lt;&gt;"",IF(D800&gt;99,D800,IF(D800&gt;9,"0"&amp;D800,"00"&amp;D800))&amp;VLOOKUP(E800,Table_PN_ConduitSize[],2,FALSE)&amp;VLOOKUP(F800,Table_PN_ConduitColor[],2,FALSE)&amp;IF(G800&lt;10,"0"&amp;G800,G800)&amp;VLOOKUP(H800,Table_PN_BoxMaterial[],2,FALSE)&amp;IF(I800&lt;&gt;"",VLOOKUP(I800,Table_PN_MountingKit[],2,FALSE)&amp;IF(OR(J800="Yes"),VLOOKUP(F800,Table_PN_BoxColor[],2,FALSE),"")&amp;VLOOKUP(K800,Table_PN_CircuitBreaker[],2,FALSE),""),"")</f>
        <v/>
      </c>
      <c r="N800" s="65"/>
      <c r="O800" s="65"/>
      <c r="P800" s="65"/>
      <c r="Q800" s="65"/>
      <c r="R800" s="65"/>
      <c r="S800" s="170" t="str">
        <f>IFERROR(VLOOKUP(C800,Table_DevicePN[],2,FALSE),"")</f>
        <v/>
      </c>
      <c r="T800" s="66" t="str">
        <f t="shared" si="362"/>
        <v/>
      </c>
      <c r="U800" s="80"/>
      <c r="V800" s="81" t="str">
        <f t="shared" si="363"/>
        <v/>
      </c>
      <c r="W800" s="65" t="str">
        <f t="shared" si="364"/>
        <v/>
      </c>
      <c r="X800" s="65" t="str">
        <f t="shared" si="365"/>
        <v/>
      </c>
      <c r="Y800" s="82" t="str">
        <f t="shared" si="366"/>
        <v/>
      </c>
      <c r="Z800" s="83" t="str">
        <f t="shared" si="367"/>
        <v/>
      </c>
      <c r="AA800" s="65" t="str">
        <f t="shared" si="368"/>
        <v/>
      </c>
      <c r="AB800" s="65" t="str">
        <f t="shared" si="369"/>
        <v/>
      </c>
      <c r="AC800" s="65" t="str">
        <f t="shared" si="370"/>
        <v/>
      </c>
      <c r="AD800" s="84" t="str">
        <f t="shared" si="371"/>
        <v/>
      </c>
      <c r="AE800" s="85" t="str">
        <f t="shared" si="372"/>
        <v/>
      </c>
      <c r="AF800" s="85" t="str">
        <f t="shared" si="373"/>
        <v/>
      </c>
      <c r="AG800" s="86" t="str">
        <f t="shared" si="374"/>
        <v/>
      </c>
      <c r="AH800" s="87" t="str">
        <f t="shared" si="375"/>
        <v/>
      </c>
      <c r="AI800" s="84" t="str">
        <f t="shared" si="376"/>
        <v/>
      </c>
      <c r="AJ800" s="84" t="str">
        <f t="shared" si="377"/>
        <v/>
      </c>
      <c r="AK800" s="88" t="str">
        <f t="shared" si="378"/>
        <v/>
      </c>
      <c r="AL800" s="65" t="str">
        <f t="shared" si="379"/>
        <v/>
      </c>
      <c r="AM800" s="84" t="str">
        <f t="shared" si="380"/>
        <v/>
      </c>
      <c r="AN800" s="85" t="str">
        <f t="shared" si="381"/>
        <v/>
      </c>
      <c r="AO800" s="85" t="str">
        <f t="shared" si="382"/>
        <v/>
      </c>
      <c r="AP800" s="86" t="str">
        <f t="shared" si="383"/>
        <v/>
      </c>
    </row>
    <row r="801" spans="1:42" s="76" customFormat="1" x14ac:dyDescent="0.25">
      <c r="A801" s="78">
        <f t="shared" si="358"/>
        <v>795</v>
      </c>
      <c r="B801" s="79"/>
      <c r="C801" s="79"/>
      <c r="D801" s="61"/>
      <c r="E801" s="180" t="str">
        <f>_xlfn.IFNA(HLOOKUP(TEXT(C801,"#"),Table_Conduit[#All],2,FALSE),"")</f>
        <v/>
      </c>
      <c r="F801" s="63" t="str">
        <f t="shared" si="359"/>
        <v/>
      </c>
      <c r="G801" s="61"/>
      <c r="H801" s="180" t="str">
        <f>_xlfn.IFNA(IF(HLOOKUP(TEXT(C801,"#"),Table_BoxMaterial[#All],2,FALSE)=0,"",HLOOKUP(TEXT(C801,"#"),Table_BoxMaterial[#All],2,FALSE)),"")</f>
        <v/>
      </c>
      <c r="I801" s="183" t="str">
        <f>_xlfn.IFNA(HLOOKUP(TEXT(C801,"#"),Table_MountingKits[#All],2,FALSE),"")</f>
        <v/>
      </c>
      <c r="J801" s="183" t="str">
        <f>_xlfn.IFNA(HLOOKUP(H801,Table_BoxColors[#All],2,FALSE),"")</f>
        <v/>
      </c>
      <c r="K801" s="61" t="str">
        <f t="shared" si="360"/>
        <v/>
      </c>
      <c r="L801" s="64" t="str">
        <f t="shared" si="361"/>
        <v/>
      </c>
      <c r="M801" s="185" t="str">
        <f>_xlfn.IFNA("E-"&amp;VLOOKUP(C801,Table_PN_DeviceType[],2,TRUE),"")&amp;IF(D801&lt;&gt;"",IF(D801&gt;99,D801,IF(D801&gt;9,"0"&amp;D801,"00"&amp;D801))&amp;VLOOKUP(E801,Table_PN_ConduitSize[],2,FALSE)&amp;VLOOKUP(F801,Table_PN_ConduitColor[],2,FALSE)&amp;IF(G801&lt;10,"0"&amp;G801,G801)&amp;VLOOKUP(H801,Table_PN_BoxMaterial[],2,FALSE)&amp;IF(I801&lt;&gt;"",VLOOKUP(I801,Table_PN_MountingKit[],2,FALSE)&amp;IF(OR(J801="Yes"),VLOOKUP(F801,Table_PN_BoxColor[],2,FALSE),"")&amp;VLOOKUP(K801,Table_PN_CircuitBreaker[],2,FALSE),""),"")</f>
        <v/>
      </c>
      <c r="N801" s="65"/>
      <c r="O801" s="65"/>
      <c r="P801" s="65"/>
      <c r="Q801" s="65"/>
      <c r="R801" s="65"/>
      <c r="S801" s="170" t="str">
        <f>IFERROR(VLOOKUP(C801,Table_DevicePN[],2,FALSE),"")</f>
        <v/>
      </c>
      <c r="T801" s="66" t="str">
        <f t="shared" si="362"/>
        <v/>
      </c>
      <c r="U801" s="80"/>
      <c r="V801" s="81" t="str">
        <f t="shared" si="363"/>
        <v/>
      </c>
      <c r="W801" s="65" t="str">
        <f t="shared" si="364"/>
        <v/>
      </c>
      <c r="X801" s="65" t="str">
        <f t="shared" si="365"/>
        <v/>
      </c>
      <c r="Y801" s="82" t="str">
        <f t="shared" si="366"/>
        <v/>
      </c>
      <c r="Z801" s="83" t="str">
        <f t="shared" si="367"/>
        <v/>
      </c>
      <c r="AA801" s="65" t="str">
        <f t="shared" si="368"/>
        <v/>
      </c>
      <c r="AB801" s="65" t="str">
        <f t="shared" si="369"/>
        <v/>
      </c>
      <c r="AC801" s="65" t="str">
        <f t="shared" si="370"/>
        <v/>
      </c>
      <c r="AD801" s="84" t="str">
        <f t="shared" si="371"/>
        <v/>
      </c>
      <c r="AE801" s="85" t="str">
        <f t="shared" si="372"/>
        <v/>
      </c>
      <c r="AF801" s="85" t="str">
        <f t="shared" si="373"/>
        <v/>
      </c>
      <c r="AG801" s="86" t="str">
        <f t="shared" si="374"/>
        <v/>
      </c>
      <c r="AH801" s="87" t="str">
        <f t="shared" si="375"/>
        <v/>
      </c>
      <c r="AI801" s="84" t="str">
        <f t="shared" si="376"/>
        <v/>
      </c>
      <c r="AJ801" s="84" t="str">
        <f t="shared" si="377"/>
        <v/>
      </c>
      <c r="AK801" s="88" t="str">
        <f t="shared" si="378"/>
        <v/>
      </c>
      <c r="AL801" s="65" t="str">
        <f t="shared" si="379"/>
        <v/>
      </c>
      <c r="AM801" s="84" t="str">
        <f t="shared" si="380"/>
        <v/>
      </c>
      <c r="AN801" s="85" t="str">
        <f t="shared" si="381"/>
        <v/>
      </c>
      <c r="AO801" s="85" t="str">
        <f t="shared" si="382"/>
        <v/>
      </c>
      <c r="AP801" s="86" t="str">
        <f t="shared" si="383"/>
        <v/>
      </c>
    </row>
    <row r="802" spans="1:42" s="76" customFormat="1" x14ac:dyDescent="0.25">
      <c r="A802" s="78">
        <f t="shared" si="358"/>
        <v>796</v>
      </c>
      <c r="B802" s="79"/>
      <c r="C802" s="79"/>
      <c r="D802" s="61"/>
      <c r="E802" s="180" t="str">
        <f>_xlfn.IFNA(HLOOKUP(TEXT(C802,"#"),Table_Conduit[#All],2,FALSE),"")</f>
        <v/>
      </c>
      <c r="F802" s="63" t="str">
        <f t="shared" si="359"/>
        <v/>
      </c>
      <c r="G802" s="61"/>
      <c r="H802" s="180" t="str">
        <f>_xlfn.IFNA(IF(HLOOKUP(TEXT(C802,"#"),Table_BoxMaterial[#All],2,FALSE)=0,"",HLOOKUP(TEXT(C802,"#"),Table_BoxMaterial[#All],2,FALSE)),"")</f>
        <v/>
      </c>
      <c r="I802" s="183" t="str">
        <f>_xlfn.IFNA(HLOOKUP(TEXT(C802,"#"),Table_MountingKits[#All],2,FALSE),"")</f>
        <v/>
      </c>
      <c r="J802" s="183" t="str">
        <f>_xlfn.IFNA(HLOOKUP(H802,Table_BoxColors[#All],2,FALSE),"")</f>
        <v/>
      </c>
      <c r="K802" s="61" t="str">
        <f t="shared" si="360"/>
        <v/>
      </c>
      <c r="L802" s="64" t="str">
        <f t="shared" si="361"/>
        <v/>
      </c>
      <c r="M802" s="185" t="str">
        <f>_xlfn.IFNA("E-"&amp;VLOOKUP(C802,Table_PN_DeviceType[],2,TRUE),"")&amp;IF(D802&lt;&gt;"",IF(D802&gt;99,D802,IF(D802&gt;9,"0"&amp;D802,"00"&amp;D802))&amp;VLOOKUP(E802,Table_PN_ConduitSize[],2,FALSE)&amp;VLOOKUP(F802,Table_PN_ConduitColor[],2,FALSE)&amp;IF(G802&lt;10,"0"&amp;G802,G802)&amp;VLOOKUP(H802,Table_PN_BoxMaterial[],2,FALSE)&amp;IF(I802&lt;&gt;"",VLOOKUP(I802,Table_PN_MountingKit[],2,FALSE)&amp;IF(OR(J802="Yes"),VLOOKUP(F802,Table_PN_BoxColor[],2,FALSE),"")&amp;VLOOKUP(K802,Table_PN_CircuitBreaker[],2,FALSE),""),"")</f>
        <v/>
      </c>
      <c r="N802" s="65"/>
      <c r="O802" s="65"/>
      <c r="P802" s="65"/>
      <c r="Q802" s="65"/>
      <c r="R802" s="65"/>
      <c r="S802" s="170" t="str">
        <f>IFERROR(VLOOKUP(C802,Table_DevicePN[],2,FALSE),"")</f>
        <v/>
      </c>
      <c r="T802" s="66" t="str">
        <f t="shared" si="362"/>
        <v/>
      </c>
      <c r="U802" s="80"/>
      <c r="V802" s="81" t="str">
        <f t="shared" si="363"/>
        <v/>
      </c>
      <c r="W802" s="65" t="str">
        <f t="shared" si="364"/>
        <v/>
      </c>
      <c r="X802" s="65" t="str">
        <f t="shared" si="365"/>
        <v/>
      </c>
      <c r="Y802" s="82" t="str">
        <f t="shared" si="366"/>
        <v/>
      </c>
      <c r="Z802" s="83" t="str">
        <f t="shared" si="367"/>
        <v/>
      </c>
      <c r="AA802" s="65" t="str">
        <f t="shared" si="368"/>
        <v/>
      </c>
      <c r="AB802" s="65" t="str">
        <f t="shared" si="369"/>
        <v/>
      </c>
      <c r="AC802" s="65" t="str">
        <f t="shared" si="370"/>
        <v/>
      </c>
      <c r="AD802" s="84" t="str">
        <f t="shared" si="371"/>
        <v/>
      </c>
      <c r="AE802" s="85" t="str">
        <f t="shared" si="372"/>
        <v/>
      </c>
      <c r="AF802" s="85" t="str">
        <f t="shared" si="373"/>
        <v/>
      </c>
      <c r="AG802" s="86" t="str">
        <f t="shared" si="374"/>
        <v/>
      </c>
      <c r="AH802" s="87" t="str">
        <f t="shared" si="375"/>
        <v/>
      </c>
      <c r="AI802" s="84" t="str">
        <f t="shared" si="376"/>
        <v/>
      </c>
      <c r="AJ802" s="84" t="str">
        <f t="shared" si="377"/>
        <v/>
      </c>
      <c r="AK802" s="88" t="str">
        <f t="shared" si="378"/>
        <v/>
      </c>
      <c r="AL802" s="65" t="str">
        <f t="shared" si="379"/>
        <v/>
      </c>
      <c r="AM802" s="84" t="str">
        <f t="shared" si="380"/>
        <v/>
      </c>
      <c r="AN802" s="85" t="str">
        <f t="shared" si="381"/>
        <v/>
      </c>
      <c r="AO802" s="85" t="str">
        <f t="shared" si="382"/>
        <v/>
      </c>
      <c r="AP802" s="86" t="str">
        <f t="shared" si="383"/>
        <v/>
      </c>
    </row>
    <row r="803" spans="1:42" s="76" customFormat="1" x14ac:dyDescent="0.25">
      <c r="A803" s="78">
        <f t="shared" si="358"/>
        <v>797</v>
      </c>
      <c r="B803" s="79"/>
      <c r="C803" s="79"/>
      <c r="D803" s="61"/>
      <c r="E803" s="180" t="str">
        <f>_xlfn.IFNA(HLOOKUP(TEXT(C803,"#"),Table_Conduit[#All],2,FALSE),"")</f>
        <v/>
      </c>
      <c r="F803" s="63" t="str">
        <f t="shared" si="359"/>
        <v/>
      </c>
      <c r="G803" s="61"/>
      <c r="H803" s="180" t="str">
        <f>_xlfn.IFNA(IF(HLOOKUP(TEXT(C803,"#"),Table_BoxMaterial[#All],2,FALSE)=0,"",HLOOKUP(TEXT(C803,"#"),Table_BoxMaterial[#All],2,FALSE)),"")</f>
        <v/>
      </c>
      <c r="I803" s="183" t="str">
        <f>_xlfn.IFNA(HLOOKUP(TEXT(C803,"#"),Table_MountingKits[#All],2,FALSE),"")</f>
        <v/>
      </c>
      <c r="J803" s="183" t="str">
        <f>_xlfn.IFNA(HLOOKUP(H803,Table_BoxColors[#All],2,FALSE),"")</f>
        <v/>
      </c>
      <c r="K803" s="61" t="str">
        <f t="shared" si="360"/>
        <v/>
      </c>
      <c r="L803" s="64" t="str">
        <f t="shared" si="361"/>
        <v/>
      </c>
      <c r="M803" s="185" t="str">
        <f>_xlfn.IFNA("E-"&amp;VLOOKUP(C803,Table_PN_DeviceType[],2,TRUE),"")&amp;IF(D803&lt;&gt;"",IF(D803&gt;99,D803,IF(D803&gt;9,"0"&amp;D803,"00"&amp;D803))&amp;VLOOKUP(E803,Table_PN_ConduitSize[],2,FALSE)&amp;VLOOKUP(F803,Table_PN_ConduitColor[],2,FALSE)&amp;IF(G803&lt;10,"0"&amp;G803,G803)&amp;VLOOKUP(H803,Table_PN_BoxMaterial[],2,FALSE)&amp;IF(I803&lt;&gt;"",VLOOKUP(I803,Table_PN_MountingKit[],2,FALSE)&amp;IF(OR(J803="Yes"),VLOOKUP(F803,Table_PN_BoxColor[],2,FALSE),"")&amp;VLOOKUP(K803,Table_PN_CircuitBreaker[],2,FALSE),""),"")</f>
        <v/>
      </c>
      <c r="N803" s="65"/>
      <c r="O803" s="65"/>
      <c r="P803" s="65"/>
      <c r="Q803" s="65"/>
      <c r="R803" s="65"/>
      <c r="S803" s="170" t="str">
        <f>IFERROR(VLOOKUP(C803,Table_DevicePN[],2,FALSE),"")</f>
        <v/>
      </c>
      <c r="T803" s="66" t="str">
        <f t="shared" si="362"/>
        <v/>
      </c>
      <c r="U803" s="80"/>
      <c r="V803" s="81" t="str">
        <f t="shared" si="363"/>
        <v/>
      </c>
      <c r="W803" s="65" t="str">
        <f t="shared" si="364"/>
        <v/>
      </c>
      <c r="X803" s="65" t="str">
        <f t="shared" si="365"/>
        <v/>
      </c>
      <c r="Y803" s="82" t="str">
        <f t="shared" si="366"/>
        <v/>
      </c>
      <c r="Z803" s="83" t="str">
        <f t="shared" si="367"/>
        <v/>
      </c>
      <c r="AA803" s="65" t="str">
        <f t="shared" si="368"/>
        <v/>
      </c>
      <c r="AB803" s="65" t="str">
        <f t="shared" si="369"/>
        <v/>
      </c>
      <c r="AC803" s="65" t="str">
        <f t="shared" si="370"/>
        <v/>
      </c>
      <c r="AD803" s="84" t="str">
        <f t="shared" si="371"/>
        <v/>
      </c>
      <c r="AE803" s="85" t="str">
        <f t="shared" si="372"/>
        <v/>
      </c>
      <c r="AF803" s="85" t="str">
        <f t="shared" si="373"/>
        <v/>
      </c>
      <c r="AG803" s="86" t="str">
        <f t="shared" si="374"/>
        <v/>
      </c>
      <c r="AH803" s="87" t="str">
        <f t="shared" si="375"/>
        <v/>
      </c>
      <c r="AI803" s="84" t="str">
        <f t="shared" si="376"/>
        <v/>
      </c>
      <c r="AJ803" s="84" t="str">
        <f t="shared" si="377"/>
        <v/>
      </c>
      <c r="AK803" s="88" t="str">
        <f t="shared" si="378"/>
        <v/>
      </c>
      <c r="AL803" s="65" t="str">
        <f t="shared" si="379"/>
        <v/>
      </c>
      <c r="AM803" s="84" t="str">
        <f t="shared" si="380"/>
        <v/>
      </c>
      <c r="AN803" s="85" t="str">
        <f t="shared" si="381"/>
        <v/>
      </c>
      <c r="AO803" s="85" t="str">
        <f t="shared" si="382"/>
        <v/>
      </c>
      <c r="AP803" s="86" t="str">
        <f t="shared" si="383"/>
        <v/>
      </c>
    </row>
    <row r="804" spans="1:42" s="76" customFormat="1" x14ac:dyDescent="0.25">
      <c r="A804" s="78">
        <f t="shared" si="358"/>
        <v>798</v>
      </c>
      <c r="B804" s="79"/>
      <c r="C804" s="79"/>
      <c r="D804" s="61"/>
      <c r="E804" s="180" t="str">
        <f>_xlfn.IFNA(HLOOKUP(TEXT(C804,"#"),Table_Conduit[#All],2,FALSE),"")</f>
        <v/>
      </c>
      <c r="F804" s="63" t="str">
        <f t="shared" si="359"/>
        <v/>
      </c>
      <c r="G804" s="61"/>
      <c r="H804" s="180" t="str">
        <f>_xlfn.IFNA(IF(HLOOKUP(TEXT(C804,"#"),Table_BoxMaterial[#All],2,FALSE)=0,"",HLOOKUP(TEXT(C804,"#"),Table_BoxMaterial[#All],2,FALSE)),"")</f>
        <v/>
      </c>
      <c r="I804" s="183" t="str">
        <f>_xlfn.IFNA(HLOOKUP(TEXT(C804,"#"),Table_MountingKits[#All],2,FALSE),"")</f>
        <v/>
      </c>
      <c r="J804" s="183" t="str">
        <f>_xlfn.IFNA(HLOOKUP(H804,Table_BoxColors[#All],2,FALSE),"")</f>
        <v/>
      </c>
      <c r="K804" s="61" t="str">
        <f t="shared" si="360"/>
        <v/>
      </c>
      <c r="L804" s="64" t="str">
        <f t="shared" si="361"/>
        <v/>
      </c>
      <c r="M804" s="185" t="str">
        <f>_xlfn.IFNA("E-"&amp;VLOOKUP(C804,Table_PN_DeviceType[],2,TRUE),"")&amp;IF(D804&lt;&gt;"",IF(D804&gt;99,D804,IF(D804&gt;9,"0"&amp;D804,"00"&amp;D804))&amp;VLOOKUP(E804,Table_PN_ConduitSize[],2,FALSE)&amp;VLOOKUP(F804,Table_PN_ConduitColor[],2,FALSE)&amp;IF(G804&lt;10,"0"&amp;G804,G804)&amp;VLOOKUP(H804,Table_PN_BoxMaterial[],2,FALSE)&amp;IF(I804&lt;&gt;"",VLOOKUP(I804,Table_PN_MountingKit[],2,FALSE)&amp;IF(OR(J804="Yes"),VLOOKUP(F804,Table_PN_BoxColor[],2,FALSE),"")&amp;VLOOKUP(K804,Table_PN_CircuitBreaker[],2,FALSE),""),"")</f>
        <v/>
      </c>
      <c r="N804" s="65"/>
      <c r="O804" s="65"/>
      <c r="P804" s="65"/>
      <c r="Q804" s="65"/>
      <c r="R804" s="65"/>
      <c r="S804" s="170" t="str">
        <f>IFERROR(VLOOKUP(C804,Table_DevicePN[],2,FALSE),"")</f>
        <v/>
      </c>
      <c r="T804" s="66" t="str">
        <f t="shared" si="362"/>
        <v/>
      </c>
      <c r="U804" s="80"/>
      <c r="V804" s="81" t="str">
        <f t="shared" si="363"/>
        <v/>
      </c>
      <c r="W804" s="65" t="str">
        <f t="shared" si="364"/>
        <v/>
      </c>
      <c r="X804" s="65" t="str">
        <f t="shared" si="365"/>
        <v/>
      </c>
      <c r="Y804" s="82" t="str">
        <f t="shared" si="366"/>
        <v/>
      </c>
      <c r="Z804" s="83" t="str">
        <f t="shared" si="367"/>
        <v/>
      </c>
      <c r="AA804" s="65" t="str">
        <f t="shared" si="368"/>
        <v/>
      </c>
      <c r="AB804" s="65" t="str">
        <f t="shared" si="369"/>
        <v/>
      </c>
      <c r="AC804" s="65" t="str">
        <f t="shared" si="370"/>
        <v/>
      </c>
      <c r="AD804" s="84" t="str">
        <f t="shared" si="371"/>
        <v/>
      </c>
      <c r="AE804" s="85" t="str">
        <f t="shared" si="372"/>
        <v/>
      </c>
      <c r="AF804" s="85" t="str">
        <f t="shared" si="373"/>
        <v/>
      </c>
      <c r="AG804" s="86" t="str">
        <f t="shared" si="374"/>
        <v/>
      </c>
      <c r="AH804" s="87" t="str">
        <f t="shared" si="375"/>
        <v/>
      </c>
      <c r="AI804" s="84" t="str">
        <f t="shared" si="376"/>
        <v/>
      </c>
      <c r="AJ804" s="84" t="str">
        <f t="shared" si="377"/>
        <v/>
      </c>
      <c r="AK804" s="88" t="str">
        <f t="shared" si="378"/>
        <v/>
      </c>
      <c r="AL804" s="65" t="str">
        <f t="shared" si="379"/>
        <v/>
      </c>
      <c r="AM804" s="84" t="str">
        <f t="shared" si="380"/>
        <v/>
      </c>
      <c r="AN804" s="85" t="str">
        <f t="shared" si="381"/>
        <v/>
      </c>
      <c r="AO804" s="85" t="str">
        <f t="shared" si="382"/>
        <v/>
      </c>
      <c r="AP804" s="86" t="str">
        <f t="shared" si="383"/>
        <v/>
      </c>
    </row>
    <row r="805" spans="1:42" s="76" customFormat="1" x14ac:dyDescent="0.25">
      <c r="A805" s="78">
        <f t="shared" si="358"/>
        <v>799</v>
      </c>
      <c r="B805" s="79"/>
      <c r="C805" s="79"/>
      <c r="D805" s="61"/>
      <c r="E805" s="180" t="str">
        <f>_xlfn.IFNA(HLOOKUP(TEXT(C805,"#"),Table_Conduit[#All],2,FALSE),"")</f>
        <v/>
      </c>
      <c r="F805" s="63" t="str">
        <f t="shared" si="359"/>
        <v/>
      </c>
      <c r="G805" s="61"/>
      <c r="H805" s="180" t="str">
        <f>_xlfn.IFNA(IF(HLOOKUP(TEXT(C805,"#"),Table_BoxMaterial[#All],2,FALSE)=0,"",HLOOKUP(TEXT(C805,"#"),Table_BoxMaterial[#All],2,FALSE)),"")</f>
        <v/>
      </c>
      <c r="I805" s="183" t="str">
        <f>_xlfn.IFNA(HLOOKUP(TEXT(C805,"#"),Table_MountingKits[#All],2,FALSE),"")</f>
        <v/>
      </c>
      <c r="J805" s="183" t="str">
        <f>_xlfn.IFNA(HLOOKUP(H805,Table_BoxColors[#All],2,FALSE),"")</f>
        <v/>
      </c>
      <c r="K805" s="61" t="str">
        <f t="shared" si="360"/>
        <v/>
      </c>
      <c r="L805" s="64" t="str">
        <f t="shared" si="361"/>
        <v/>
      </c>
      <c r="M805" s="185" t="str">
        <f>_xlfn.IFNA("E-"&amp;VLOOKUP(C805,Table_PN_DeviceType[],2,TRUE),"")&amp;IF(D805&lt;&gt;"",IF(D805&gt;99,D805,IF(D805&gt;9,"0"&amp;D805,"00"&amp;D805))&amp;VLOOKUP(E805,Table_PN_ConduitSize[],2,FALSE)&amp;VLOOKUP(F805,Table_PN_ConduitColor[],2,FALSE)&amp;IF(G805&lt;10,"0"&amp;G805,G805)&amp;VLOOKUP(H805,Table_PN_BoxMaterial[],2,FALSE)&amp;IF(I805&lt;&gt;"",VLOOKUP(I805,Table_PN_MountingKit[],2,FALSE)&amp;IF(OR(J805="Yes"),VLOOKUP(F805,Table_PN_BoxColor[],2,FALSE),"")&amp;VLOOKUP(K805,Table_PN_CircuitBreaker[],2,FALSE),""),"")</f>
        <v/>
      </c>
      <c r="N805" s="65"/>
      <c r="O805" s="65"/>
      <c r="P805" s="65"/>
      <c r="Q805" s="65"/>
      <c r="R805" s="65"/>
      <c r="S805" s="170" t="str">
        <f>IFERROR(VLOOKUP(C805,Table_DevicePN[],2,FALSE),"")</f>
        <v/>
      </c>
      <c r="T805" s="66" t="str">
        <f t="shared" si="362"/>
        <v/>
      </c>
      <c r="U805" s="80"/>
      <c r="V805" s="81" t="str">
        <f t="shared" si="363"/>
        <v/>
      </c>
      <c r="W805" s="65" t="str">
        <f t="shared" si="364"/>
        <v/>
      </c>
      <c r="X805" s="65" t="str">
        <f t="shared" si="365"/>
        <v/>
      </c>
      <c r="Y805" s="82" t="str">
        <f t="shared" si="366"/>
        <v/>
      </c>
      <c r="Z805" s="83" t="str">
        <f t="shared" si="367"/>
        <v/>
      </c>
      <c r="AA805" s="65" t="str">
        <f t="shared" si="368"/>
        <v/>
      </c>
      <c r="AB805" s="65" t="str">
        <f t="shared" si="369"/>
        <v/>
      </c>
      <c r="AC805" s="65" t="str">
        <f t="shared" si="370"/>
        <v/>
      </c>
      <c r="AD805" s="84" t="str">
        <f t="shared" si="371"/>
        <v/>
      </c>
      <c r="AE805" s="85" t="str">
        <f t="shared" si="372"/>
        <v/>
      </c>
      <c r="AF805" s="85" t="str">
        <f t="shared" si="373"/>
        <v/>
      </c>
      <c r="AG805" s="86" t="str">
        <f t="shared" si="374"/>
        <v/>
      </c>
      <c r="AH805" s="87" t="str">
        <f t="shared" si="375"/>
        <v/>
      </c>
      <c r="AI805" s="84" t="str">
        <f t="shared" si="376"/>
        <v/>
      </c>
      <c r="AJ805" s="84" t="str">
        <f t="shared" si="377"/>
        <v/>
      </c>
      <c r="AK805" s="88" t="str">
        <f t="shared" si="378"/>
        <v/>
      </c>
      <c r="AL805" s="65" t="str">
        <f t="shared" si="379"/>
        <v/>
      </c>
      <c r="AM805" s="84" t="str">
        <f t="shared" si="380"/>
        <v/>
      </c>
      <c r="AN805" s="85" t="str">
        <f t="shared" si="381"/>
        <v/>
      </c>
      <c r="AO805" s="85" t="str">
        <f t="shared" si="382"/>
        <v/>
      </c>
      <c r="AP805" s="86" t="str">
        <f t="shared" si="383"/>
        <v/>
      </c>
    </row>
    <row r="806" spans="1:42" s="76" customFormat="1" x14ac:dyDescent="0.25">
      <c r="A806" s="78">
        <f t="shared" si="358"/>
        <v>800</v>
      </c>
      <c r="B806" s="79"/>
      <c r="C806" s="79"/>
      <c r="D806" s="61"/>
      <c r="E806" s="180" t="str">
        <f>_xlfn.IFNA(HLOOKUP(TEXT(C806,"#"),Table_Conduit[#All],2,FALSE),"")</f>
        <v/>
      </c>
      <c r="F806" s="63" t="str">
        <f t="shared" si="359"/>
        <v/>
      </c>
      <c r="G806" s="61"/>
      <c r="H806" s="180" t="str">
        <f>_xlfn.IFNA(IF(HLOOKUP(TEXT(C806,"#"),Table_BoxMaterial[#All],2,FALSE)=0,"",HLOOKUP(TEXT(C806,"#"),Table_BoxMaterial[#All],2,FALSE)),"")</f>
        <v/>
      </c>
      <c r="I806" s="183" t="str">
        <f>_xlfn.IFNA(HLOOKUP(TEXT(C806,"#"),Table_MountingKits[#All],2,FALSE),"")</f>
        <v/>
      </c>
      <c r="J806" s="183" t="str">
        <f>_xlfn.IFNA(HLOOKUP(H806,Table_BoxColors[#All],2,FALSE),"")</f>
        <v/>
      </c>
      <c r="K806" s="61" t="str">
        <f t="shared" si="360"/>
        <v/>
      </c>
      <c r="L806" s="64" t="str">
        <f t="shared" si="361"/>
        <v/>
      </c>
      <c r="M806" s="185" t="str">
        <f>_xlfn.IFNA("E-"&amp;VLOOKUP(C806,Table_PN_DeviceType[],2,TRUE),"")&amp;IF(D806&lt;&gt;"",IF(D806&gt;99,D806,IF(D806&gt;9,"0"&amp;D806,"00"&amp;D806))&amp;VLOOKUP(E806,Table_PN_ConduitSize[],2,FALSE)&amp;VLOOKUP(F806,Table_PN_ConduitColor[],2,FALSE)&amp;IF(G806&lt;10,"0"&amp;G806,G806)&amp;VLOOKUP(H806,Table_PN_BoxMaterial[],2,FALSE)&amp;IF(I806&lt;&gt;"",VLOOKUP(I806,Table_PN_MountingKit[],2,FALSE)&amp;IF(OR(J806="Yes"),VLOOKUP(F806,Table_PN_BoxColor[],2,FALSE),"")&amp;VLOOKUP(K806,Table_PN_CircuitBreaker[],2,FALSE),""),"")</f>
        <v/>
      </c>
      <c r="N806" s="65"/>
      <c r="O806" s="65"/>
      <c r="P806" s="65"/>
      <c r="Q806" s="65"/>
      <c r="R806" s="65"/>
      <c r="S806" s="170" t="str">
        <f>IFERROR(VLOOKUP(C806,Table_DevicePN[],2,FALSE),"")</f>
        <v/>
      </c>
      <c r="T806" s="66" t="str">
        <f t="shared" si="362"/>
        <v/>
      </c>
      <c r="U806" s="80"/>
      <c r="V806" s="81" t="str">
        <f t="shared" si="363"/>
        <v/>
      </c>
      <c r="W806" s="65" t="str">
        <f t="shared" si="364"/>
        <v/>
      </c>
      <c r="X806" s="65" t="str">
        <f t="shared" si="365"/>
        <v/>
      </c>
      <c r="Y806" s="82" t="str">
        <f t="shared" si="366"/>
        <v/>
      </c>
      <c r="Z806" s="83" t="str">
        <f t="shared" si="367"/>
        <v/>
      </c>
      <c r="AA806" s="65" t="str">
        <f t="shared" si="368"/>
        <v/>
      </c>
      <c r="AB806" s="65" t="str">
        <f t="shared" si="369"/>
        <v/>
      </c>
      <c r="AC806" s="65" t="str">
        <f t="shared" si="370"/>
        <v/>
      </c>
      <c r="AD806" s="84" t="str">
        <f t="shared" si="371"/>
        <v/>
      </c>
      <c r="AE806" s="85" t="str">
        <f t="shared" si="372"/>
        <v/>
      </c>
      <c r="AF806" s="85" t="str">
        <f t="shared" si="373"/>
        <v/>
      </c>
      <c r="AG806" s="86" t="str">
        <f t="shared" si="374"/>
        <v/>
      </c>
      <c r="AH806" s="87" t="str">
        <f t="shared" si="375"/>
        <v/>
      </c>
      <c r="AI806" s="84" t="str">
        <f t="shared" si="376"/>
        <v/>
      </c>
      <c r="AJ806" s="84" t="str">
        <f t="shared" si="377"/>
        <v/>
      </c>
      <c r="AK806" s="88" t="str">
        <f t="shared" si="378"/>
        <v/>
      </c>
      <c r="AL806" s="65" t="str">
        <f t="shared" si="379"/>
        <v/>
      </c>
      <c r="AM806" s="84" t="str">
        <f t="shared" si="380"/>
        <v/>
      </c>
      <c r="AN806" s="85" t="str">
        <f t="shared" si="381"/>
        <v/>
      </c>
      <c r="AO806" s="85" t="str">
        <f t="shared" si="382"/>
        <v/>
      </c>
      <c r="AP806" s="86" t="str">
        <f t="shared" si="383"/>
        <v/>
      </c>
    </row>
    <row r="807" spans="1:42" s="76" customFormat="1" x14ac:dyDescent="0.25">
      <c r="A807" s="78">
        <f t="shared" si="358"/>
        <v>801</v>
      </c>
      <c r="B807" s="79"/>
      <c r="C807" s="79"/>
      <c r="D807" s="61"/>
      <c r="E807" s="180" t="str">
        <f>_xlfn.IFNA(HLOOKUP(TEXT(C807,"#"),Table_Conduit[#All],2,FALSE),"")</f>
        <v/>
      </c>
      <c r="F807" s="63" t="str">
        <f t="shared" si="359"/>
        <v/>
      </c>
      <c r="G807" s="61"/>
      <c r="H807" s="180" t="str">
        <f>_xlfn.IFNA(IF(HLOOKUP(TEXT(C807,"#"),Table_BoxMaterial[#All],2,FALSE)=0,"",HLOOKUP(TEXT(C807,"#"),Table_BoxMaterial[#All],2,FALSE)),"")</f>
        <v/>
      </c>
      <c r="I807" s="183" t="str">
        <f>_xlfn.IFNA(HLOOKUP(TEXT(C807,"#"),Table_MountingKits[#All],2,FALSE),"")</f>
        <v/>
      </c>
      <c r="J807" s="183" t="str">
        <f>_xlfn.IFNA(HLOOKUP(H807,Table_BoxColors[#All],2,FALSE),"")</f>
        <v/>
      </c>
      <c r="K807" s="61" t="str">
        <f t="shared" si="360"/>
        <v/>
      </c>
      <c r="L807" s="64" t="str">
        <f t="shared" si="361"/>
        <v/>
      </c>
      <c r="M807" s="185" t="str">
        <f>_xlfn.IFNA("E-"&amp;VLOOKUP(C807,Table_PN_DeviceType[],2,TRUE),"")&amp;IF(D807&lt;&gt;"",IF(D807&gt;99,D807,IF(D807&gt;9,"0"&amp;D807,"00"&amp;D807))&amp;VLOOKUP(E807,Table_PN_ConduitSize[],2,FALSE)&amp;VLOOKUP(F807,Table_PN_ConduitColor[],2,FALSE)&amp;IF(G807&lt;10,"0"&amp;G807,G807)&amp;VLOOKUP(H807,Table_PN_BoxMaterial[],2,FALSE)&amp;IF(I807&lt;&gt;"",VLOOKUP(I807,Table_PN_MountingKit[],2,FALSE)&amp;IF(OR(J807="Yes"),VLOOKUP(F807,Table_PN_BoxColor[],2,FALSE),"")&amp;VLOOKUP(K807,Table_PN_CircuitBreaker[],2,FALSE),""),"")</f>
        <v/>
      </c>
      <c r="N807" s="65"/>
      <c r="O807" s="65"/>
      <c r="P807" s="65"/>
      <c r="Q807" s="65"/>
      <c r="R807" s="65"/>
      <c r="S807" s="170" t="str">
        <f>IFERROR(VLOOKUP(C807,Table_DevicePN[],2,FALSE),"")</f>
        <v/>
      </c>
      <c r="T807" s="66" t="str">
        <f t="shared" si="362"/>
        <v/>
      </c>
      <c r="U807" s="80"/>
      <c r="V807" s="81" t="str">
        <f t="shared" si="363"/>
        <v/>
      </c>
      <c r="W807" s="65" t="str">
        <f t="shared" si="364"/>
        <v/>
      </c>
      <c r="X807" s="65" t="str">
        <f t="shared" si="365"/>
        <v/>
      </c>
      <c r="Y807" s="82" t="str">
        <f t="shared" si="366"/>
        <v/>
      </c>
      <c r="Z807" s="83" t="str">
        <f t="shared" si="367"/>
        <v/>
      </c>
      <c r="AA807" s="65" t="str">
        <f t="shared" si="368"/>
        <v/>
      </c>
      <c r="AB807" s="65" t="str">
        <f t="shared" si="369"/>
        <v/>
      </c>
      <c r="AC807" s="65" t="str">
        <f t="shared" si="370"/>
        <v/>
      </c>
      <c r="AD807" s="84" t="str">
        <f t="shared" si="371"/>
        <v/>
      </c>
      <c r="AE807" s="85" t="str">
        <f t="shared" si="372"/>
        <v/>
      </c>
      <c r="AF807" s="85" t="str">
        <f t="shared" si="373"/>
        <v/>
      </c>
      <c r="AG807" s="86" t="str">
        <f t="shared" si="374"/>
        <v/>
      </c>
      <c r="AH807" s="87" t="str">
        <f t="shared" si="375"/>
        <v/>
      </c>
      <c r="AI807" s="84" t="str">
        <f t="shared" si="376"/>
        <v/>
      </c>
      <c r="AJ807" s="84" t="str">
        <f t="shared" si="377"/>
        <v/>
      </c>
      <c r="AK807" s="88" t="str">
        <f t="shared" si="378"/>
        <v/>
      </c>
      <c r="AL807" s="65" t="str">
        <f t="shared" si="379"/>
        <v/>
      </c>
      <c r="AM807" s="84" t="str">
        <f t="shared" si="380"/>
        <v/>
      </c>
      <c r="AN807" s="85" t="str">
        <f t="shared" si="381"/>
        <v/>
      </c>
      <c r="AO807" s="85" t="str">
        <f t="shared" si="382"/>
        <v/>
      </c>
      <c r="AP807" s="86" t="str">
        <f t="shared" si="383"/>
        <v/>
      </c>
    </row>
    <row r="808" spans="1:42" s="76" customFormat="1" x14ac:dyDescent="0.25">
      <c r="A808" s="78">
        <f t="shared" si="358"/>
        <v>802</v>
      </c>
      <c r="B808" s="79"/>
      <c r="C808" s="79"/>
      <c r="D808" s="61"/>
      <c r="E808" s="180" t="str">
        <f>_xlfn.IFNA(HLOOKUP(TEXT(C808,"#"),Table_Conduit[#All],2,FALSE),"")</f>
        <v/>
      </c>
      <c r="F808" s="63" t="str">
        <f t="shared" si="359"/>
        <v/>
      </c>
      <c r="G808" s="61"/>
      <c r="H808" s="180" t="str">
        <f>_xlfn.IFNA(IF(HLOOKUP(TEXT(C808,"#"),Table_BoxMaterial[#All],2,FALSE)=0,"",HLOOKUP(TEXT(C808,"#"),Table_BoxMaterial[#All],2,FALSE)),"")</f>
        <v/>
      </c>
      <c r="I808" s="183" t="str">
        <f>_xlfn.IFNA(HLOOKUP(TEXT(C808,"#"),Table_MountingKits[#All],2,FALSE),"")</f>
        <v/>
      </c>
      <c r="J808" s="183" t="str">
        <f>_xlfn.IFNA(HLOOKUP(H808,Table_BoxColors[#All],2,FALSE),"")</f>
        <v/>
      </c>
      <c r="K808" s="61" t="str">
        <f t="shared" si="360"/>
        <v/>
      </c>
      <c r="L808" s="64" t="str">
        <f t="shared" si="361"/>
        <v/>
      </c>
      <c r="M808" s="185" t="str">
        <f>_xlfn.IFNA("E-"&amp;VLOOKUP(C808,Table_PN_DeviceType[],2,TRUE),"")&amp;IF(D808&lt;&gt;"",IF(D808&gt;99,D808,IF(D808&gt;9,"0"&amp;D808,"00"&amp;D808))&amp;VLOOKUP(E808,Table_PN_ConduitSize[],2,FALSE)&amp;VLOOKUP(F808,Table_PN_ConduitColor[],2,FALSE)&amp;IF(G808&lt;10,"0"&amp;G808,G808)&amp;VLOOKUP(H808,Table_PN_BoxMaterial[],2,FALSE)&amp;IF(I808&lt;&gt;"",VLOOKUP(I808,Table_PN_MountingKit[],2,FALSE)&amp;IF(OR(J808="Yes"),VLOOKUP(F808,Table_PN_BoxColor[],2,FALSE),"")&amp;VLOOKUP(K808,Table_PN_CircuitBreaker[],2,FALSE),""),"")</f>
        <v/>
      </c>
      <c r="N808" s="65"/>
      <c r="O808" s="65"/>
      <c r="P808" s="65"/>
      <c r="Q808" s="65"/>
      <c r="R808" s="65"/>
      <c r="S808" s="170" t="str">
        <f>IFERROR(VLOOKUP(C808,Table_DevicePN[],2,FALSE),"")</f>
        <v/>
      </c>
      <c r="T808" s="66" t="str">
        <f t="shared" si="362"/>
        <v/>
      </c>
      <c r="U808" s="80"/>
      <c r="V808" s="81" t="str">
        <f t="shared" si="363"/>
        <v/>
      </c>
      <c r="W808" s="65" t="str">
        <f t="shared" si="364"/>
        <v/>
      </c>
      <c r="X808" s="65" t="str">
        <f t="shared" si="365"/>
        <v/>
      </c>
      <c r="Y808" s="82" t="str">
        <f t="shared" si="366"/>
        <v/>
      </c>
      <c r="Z808" s="83" t="str">
        <f t="shared" si="367"/>
        <v/>
      </c>
      <c r="AA808" s="65" t="str">
        <f t="shared" si="368"/>
        <v/>
      </c>
      <c r="AB808" s="65" t="str">
        <f t="shared" si="369"/>
        <v/>
      </c>
      <c r="AC808" s="65" t="str">
        <f t="shared" si="370"/>
        <v/>
      </c>
      <c r="AD808" s="84" t="str">
        <f t="shared" si="371"/>
        <v/>
      </c>
      <c r="AE808" s="85" t="str">
        <f t="shared" si="372"/>
        <v/>
      </c>
      <c r="AF808" s="85" t="str">
        <f t="shared" si="373"/>
        <v/>
      </c>
      <c r="AG808" s="86" t="str">
        <f t="shared" si="374"/>
        <v/>
      </c>
      <c r="AH808" s="87" t="str">
        <f t="shared" si="375"/>
        <v/>
      </c>
      <c r="AI808" s="84" t="str">
        <f t="shared" si="376"/>
        <v/>
      </c>
      <c r="AJ808" s="84" t="str">
        <f t="shared" si="377"/>
        <v/>
      </c>
      <c r="AK808" s="88" t="str">
        <f t="shared" si="378"/>
        <v/>
      </c>
      <c r="AL808" s="65" t="str">
        <f t="shared" si="379"/>
        <v/>
      </c>
      <c r="AM808" s="84" t="str">
        <f t="shared" si="380"/>
        <v/>
      </c>
      <c r="AN808" s="85" t="str">
        <f t="shared" si="381"/>
        <v/>
      </c>
      <c r="AO808" s="85" t="str">
        <f t="shared" si="382"/>
        <v/>
      </c>
      <c r="AP808" s="86" t="str">
        <f t="shared" si="383"/>
        <v/>
      </c>
    </row>
    <row r="809" spans="1:42" s="76" customFormat="1" x14ac:dyDescent="0.25">
      <c r="A809" s="78">
        <f t="shared" si="358"/>
        <v>803</v>
      </c>
      <c r="B809" s="79"/>
      <c r="C809" s="79"/>
      <c r="D809" s="61"/>
      <c r="E809" s="180" t="str">
        <f>_xlfn.IFNA(HLOOKUP(TEXT(C809,"#"),Table_Conduit[#All],2,FALSE),"")</f>
        <v/>
      </c>
      <c r="F809" s="63" t="str">
        <f t="shared" si="359"/>
        <v/>
      </c>
      <c r="G809" s="61"/>
      <c r="H809" s="180" t="str">
        <f>_xlfn.IFNA(IF(HLOOKUP(TEXT(C809,"#"),Table_BoxMaterial[#All],2,FALSE)=0,"",HLOOKUP(TEXT(C809,"#"),Table_BoxMaterial[#All],2,FALSE)),"")</f>
        <v/>
      </c>
      <c r="I809" s="183" t="str">
        <f>_xlfn.IFNA(HLOOKUP(TEXT(C809,"#"),Table_MountingKits[#All],2,FALSE),"")</f>
        <v/>
      </c>
      <c r="J809" s="183" t="str">
        <f>_xlfn.IFNA(HLOOKUP(H809,Table_BoxColors[#All],2,FALSE),"")</f>
        <v/>
      </c>
      <c r="K809" s="61" t="str">
        <f t="shared" si="360"/>
        <v/>
      </c>
      <c r="L809" s="64" t="str">
        <f t="shared" si="361"/>
        <v/>
      </c>
      <c r="M809" s="185" t="str">
        <f>_xlfn.IFNA("E-"&amp;VLOOKUP(C809,Table_PN_DeviceType[],2,TRUE),"")&amp;IF(D809&lt;&gt;"",IF(D809&gt;99,D809,IF(D809&gt;9,"0"&amp;D809,"00"&amp;D809))&amp;VLOOKUP(E809,Table_PN_ConduitSize[],2,FALSE)&amp;VLOOKUP(F809,Table_PN_ConduitColor[],2,FALSE)&amp;IF(G809&lt;10,"0"&amp;G809,G809)&amp;VLOOKUP(H809,Table_PN_BoxMaterial[],2,FALSE)&amp;IF(I809&lt;&gt;"",VLOOKUP(I809,Table_PN_MountingKit[],2,FALSE)&amp;IF(OR(J809="Yes"),VLOOKUP(F809,Table_PN_BoxColor[],2,FALSE),"")&amp;VLOOKUP(K809,Table_PN_CircuitBreaker[],2,FALSE),""),"")</f>
        <v/>
      </c>
      <c r="N809" s="65"/>
      <c r="O809" s="65"/>
      <c r="P809" s="65"/>
      <c r="Q809" s="65"/>
      <c r="R809" s="65"/>
      <c r="S809" s="170" t="str">
        <f>IFERROR(VLOOKUP(C809,Table_DevicePN[],2,FALSE),"")</f>
        <v/>
      </c>
      <c r="T809" s="66" t="str">
        <f t="shared" si="362"/>
        <v/>
      </c>
      <c r="U809" s="80"/>
      <c r="V809" s="81" t="str">
        <f t="shared" si="363"/>
        <v/>
      </c>
      <c r="W809" s="65" t="str">
        <f t="shared" si="364"/>
        <v/>
      </c>
      <c r="X809" s="65" t="str">
        <f t="shared" si="365"/>
        <v/>
      </c>
      <c r="Y809" s="82" t="str">
        <f t="shared" si="366"/>
        <v/>
      </c>
      <c r="Z809" s="83" t="str">
        <f t="shared" si="367"/>
        <v/>
      </c>
      <c r="AA809" s="65" t="str">
        <f t="shared" si="368"/>
        <v/>
      </c>
      <c r="AB809" s="65" t="str">
        <f t="shared" si="369"/>
        <v/>
      </c>
      <c r="AC809" s="65" t="str">
        <f t="shared" si="370"/>
        <v/>
      </c>
      <c r="AD809" s="84" t="str">
        <f t="shared" si="371"/>
        <v/>
      </c>
      <c r="AE809" s="85" t="str">
        <f t="shared" si="372"/>
        <v/>
      </c>
      <c r="AF809" s="85" t="str">
        <f t="shared" si="373"/>
        <v/>
      </c>
      <c r="AG809" s="86" t="str">
        <f t="shared" si="374"/>
        <v/>
      </c>
      <c r="AH809" s="87" t="str">
        <f t="shared" si="375"/>
        <v/>
      </c>
      <c r="AI809" s="84" t="str">
        <f t="shared" si="376"/>
        <v/>
      </c>
      <c r="AJ809" s="84" t="str">
        <f t="shared" si="377"/>
        <v/>
      </c>
      <c r="AK809" s="88" t="str">
        <f t="shared" si="378"/>
        <v/>
      </c>
      <c r="AL809" s="65" t="str">
        <f t="shared" si="379"/>
        <v/>
      </c>
      <c r="AM809" s="84" t="str">
        <f t="shared" si="380"/>
        <v/>
      </c>
      <c r="AN809" s="85" t="str">
        <f t="shared" si="381"/>
        <v/>
      </c>
      <c r="AO809" s="85" t="str">
        <f t="shared" si="382"/>
        <v/>
      </c>
      <c r="AP809" s="86" t="str">
        <f t="shared" si="383"/>
        <v/>
      </c>
    </row>
    <row r="810" spans="1:42" s="76" customFormat="1" x14ac:dyDescent="0.25">
      <c r="A810" s="78">
        <f t="shared" si="358"/>
        <v>804</v>
      </c>
      <c r="B810" s="79"/>
      <c r="C810" s="79"/>
      <c r="D810" s="61"/>
      <c r="E810" s="180" t="str">
        <f>_xlfn.IFNA(HLOOKUP(TEXT(C810,"#"),Table_Conduit[#All],2,FALSE),"")</f>
        <v/>
      </c>
      <c r="F810" s="63" t="str">
        <f t="shared" si="359"/>
        <v/>
      </c>
      <c r="G810" s="61"/>
      <c r="H810" s="180" t="str">
        <f>_xlfn.IFNA(IF(HLOOKUP(TEXT(C810,"#"),Table_BoxMaterial[#All],2,FALSE)=0,"",HLOOKUP(TEXT(C810,"#"),Table_BoxMaterial[#All],2,FALSE)),"")</f>
        <v/>
      </c>
      <c r="I810" s="183" t="str">
        <f>_xlfn.IFNA(HLOOKUP(TEXT(C810,"#"),Table_MountingKits[#All],2,FALSE),"")</f>
        <v/>
      </c>
      <c r="J810" s="183" t="str">
        <f>_xlfn.IFNA(HLOOKUP(H810,Table_BoxColors[#All],2,FALSE),"")</f>
        <v/>
      </c>
      <c r="K810" s="61" t="str">
        <f t="shared" si="360"/>
        <v/>
      </c>
      <c r="L810" s="64" t="str">
        <f t="shared" si="361"/>
        <v/>
      </c>
      <c r="M810" s="185" t="str">
        <f>_xlfn.IFNA("E-"&amp;VLOOKUP(C810,Table_PN_DeviceType[],2,TRUE),"")&amp;IF(D810&lt;&gt;"",IF(D810&gt;99,D810,IF(D810&gt;9,"0"&amp;D810,"00"&amp;D810))&amp;VLOOKUP(E810,Table_PN_ConduitSize[],2,FALSE)&amp;VLOOKUP(F810,Table_PN_ConduitColor[],2,FALSE)&amp;IF(G810&lt;10,"0"&amp;G810,G810)&amp;VLOOKUP(H810,Table_PN_BoxMaterial[],2,FALSE)&amp;IF(I810&lt;&gt;"",VLOOKUP(I810,Table_PN_MountingKit[],2,FALSE)&amp;IF(OR(J810="Yes"),VLOOKUP(F810,Table_PN_BoxColor[],2,FALSE),"")&amp;VLOOKUP(K810,Table_PN_CircuitBreaker[],2,FALSE),""),"")</f>
        <v/>
      </c>
      <c r="N810" s="65"/>
      <c r="O810" s="65"/>
      <c r="P810" s="65"/>
      <c r="Q810" s="65"/>
      <c r="R810" s="65"/>
      <c r="S810" s="170" t="str">
        <f>IFERROR(VLOOKUP(C810,Table_DevicePN[],2,FALSE),"")</f>
        <v/>
      </c>
      <c r="T810" s="66" t="str">
        <f t="shared" si="362"/>
        <v/>
      </c>
      <c r="U810" s="80"/>
      <c r="V810" s="81" t="str">
        <f t="shared" si="363"/>
        <v/>
      </c>
      <c r="W810" s="65" t="str">
        <f t="shared" si="364"/>
        <v/>
      </c>
      <c r="X810" s="65" t="str">
        <f t="shared" si="365"/>
        <v/>
      </c>
      <c r="Y810" s="82" t="str">
        <f t="shared" si="366"/>
        <v/>
      </c>
      <c r="Z810" s="83" t="str">
        <f t="shared" si="367"/>
        <v/>
      </c>
      <c r="AA810" s="65" t="str">
        <f t="shared" si="368"/>
        <v/>
      </c>
      <c r="AB810" s="65" t="str">
        <f t="shared" si="369"/>
        <v/>
      </c>
      <c r="AC810" s="65" t="str">
        <f t="shared" si="370"/>
        <v/>
      </c>
      <c r="AD810" s="84" t="str">
        <f t="shared" si="371"/>
        <v/>
      </c>
      <c r="AE810" s="85" t="str">
        <f t="shared" si="372"/>
        <v/>
      </c>
      <c r="AF810" s="85" t="str">
        <f t="shared" si="373"/>
        <v/>
      </c>
      <c r="AG810" s="86" t="str">
        <f t="shared" si="374"/>
        <v/>
      </c>
      <c r="AH810" s="87" t="str">
        <f t="shared" si="375"/>
        <v/>
      </c>
      <c r="AI810" s="84" t="str">
        <f t="shared" si="376"/>
        <v/>
      </c>
      <c r="AJ810" s="84" t="str">
        <f t="shared" si="377"/>
        <v/>
      </c>
      <c r="AK810" s="88" t="str">
        <f t="shared" si="378"/>
        <v/>
      </c>
      <c r="AL810" s="65" t="str">
        <f t="shared" si="379"/>
        <v/>
      </c>
      <c r="AM810" s="84" t="str">
        <f t="shared" si="380"/>
        <v/>
      </c>
      <c r="AN810" s="85" t="str">
        <f t="shared" si="381"/>
        <v/>
      </c>
      <c r="AO810" s="85" t="str">
        <f t="shared" si="382"/>
        <v/>
      </c>
      <c r="AP810" s="86" t="str">
        <f t="shared" si="383"/>
        <v/>
      </c>
    </row>
    <row r="811" spans="1:42" s="76" customFormat="1" x14ac:dyDescent="0.25">
      <c r="A811" s="78">
        <f t="shared" si="358"/>
        <v>805</v>
      </c>
      <c r="B811" s="79"/>
      <c r="C811" s="79"/>
      <c r="D811" s="61"/>
      <c r="E811" s="180" t="str">
        <f>_xlfn.IFNA(HLOOKUP(TEXT(C811,"#"),Table_Conduit[#All],2,FALSE),"")</f>
        <v/>
      </c>
      <c r="F811" s="63" t="str">
        <f t="shared" si="359"/>
        <v/>
      </c>
      <c r="G811" s="61"/>
      <c r="H811" s="180" t="str">
        <f>_xlfn.IFNA(IF(HLOOKUP(TEXT(C811,"#"),Table_BoxMaterial[#All],2,FALSE)=0,"",HLOOKUP(TEXT(C811,"#"),Table_BoxMaterial[#All],2,FALSE)),"")</f>
        <v/>
      </c>
      <c r="I811" s="183" t="str">
        <f>_xlfn.IFNA(HLOOKUP(TEXT(C811,"#"),Table_MountingKits[#All],2,FALSE),"")</f>
        <v/>
      </c>
      <c r="J811" s="183" t="str">
        <f>_xlfn.IFNA(HLOOKUP(H811,Table_BoxColors[#All],2,FALSE),"")</f>
        <v/>
      </c>
      <c r="K811" s="61" t="str">
        <f t="shared" si="360"/>
        <v/>
      </c>
      <c r="L811" s="64" t="str">
        <f t="shared" si="361"/>
        <v/>
      </c>
      <c r="M811" s="185" t="str">
        <f>_xlfn.IFNA("E-"&amp;VLOOKUP(C811,Table_PN_DeviceType[],2,TRUE),"")&amp;IF(D811&lt;&gt;"",IF(D811&gt;99,D811,IF(D811&gt;9,"0"&amp;D811,"00"&amp;D811))&amp;VLOOKUP(E811,Table_PN_ConduitSize[],2,FALSE)&amp;VLOOKUP(F811,Table_PN_ConduitColor[],2,FALSE)&amp;IF(G811&lt;10,"0"&amp;G811,G811)&amp;VLOOKUP(H811,Table_PN_BoxMaterial[],2,FALSE)&amp;IF(I811&lt;&gt;"",VLOOKUP(I811,Table_PN_MountingKit[],2,FALSE)&amp;IF(OR(J811="Yes"),VLOOKUP(F811,Table_PN_BoxColor[],2,FALSE),"")&amp;VLOOKUP(K811,Table_PN_CircuitBreaker[],2,FALSE),""),"")</f>
        <v/>
      </c>
      <c r="N811" s="65"/>
      <c r="O811" s="65"/>
      <c r="P811" s="65"/>
      <c r="Q811" s="65"/>
      <c r="R811" s="65"/>
      <c r="S811" s="170" t="str">
        <f>IFERROR(VLOOKUP(C811,Table_DevicePN[],2,FALSE),"")</f>
        <v/>
      </c>
      <c r="T811" s="66" t="str">
        <f t="shared" si="362"/>
        <v/>
      </c>
      <c r="U811" s="80"/>
      <c r="V811" s="81" t="str">
        <f t="shared" si="363"/>
        <v/>
      </c>
      <c r="W811" s="65" t="str">
        <f t="shared" si="364"/>
        <v/>
      </c>
      <c r="X811" s="65" t="str">
        <f t="shared" si="365"/>
        <v/>
      </c>
      <c r="Y811" s="82" t="str">
        <f t="shared" si="366"/>
        <v/>
      </c>
      <c r="Z811" s="83" t="str">
        <f t="shared" si="367"/>
        <v/>
      </c>
      <c r="AA811" s="65" t="str">
        <f t="shared" si="368"/>
        <v/>
      </c>
      <c r="AB811" s="65" t="str">
        <f t="shared" si="369"/>
        <v/>
      </c>
      <c r="AC811" s="65" t="str">
        <f t="shared" si="370"/>
        <v/>
      </c>
      <c r="AD811" s="84" t="str">
        <f t="shared" si="371"/>
        <v/>
      </c>
      <c r="AE811" s="85" t="str">
        <f t="shared" si="372"/>
        <v/>
      </c>
      <c r="AF811" s="85" t="str">
        <f t="shared" si="373"/>
        <v/>
      </c>
      <c r="AG811" s="86" t="str">
        <f t="shared" si="374"/>
        <v/>
      </c>
      <c r="AH811" s="87" t="str">
        <f t="shared" si="375"/>
        <v/>
      </c>
      <c r="AI811" s="84" t="str">
        <f t="shared" si="376"/>
        <v/>
      </c>
      <c r="AJ811" s="84" t="str">
        <f t="shared" si="377"/>
        <v/>
      </c>
      <c r="AK811" s="88" t="str">
        <f t="shared" si="378"/>
        <v/>
      </c>
      <c r="AL811" s="65" t="str">
        <f t="shared" si="379"/>
        <v/>
      </c>
      <c r="AM811" s="84" t="str">
        <f t="shared" si="380"/>
        <v/>
      </c>
      <c r="AN811" s="85" t="str">
        <f t="shared" si="381"/>
        <v/>
      </c>
      <c r="AO811" s="85" t="str">
        <f t="shared" si="382"/>
        <v/>
      </c>
      <c r="AP811" s="86" t="str">
        <f t="shared" si="383"/>
        <v/>
      </c>
    </row>
    <row r="812" spans="1:42" s="76" customFormat="1" x14ac:dyDescent="0.25">
      <c r="A812" s="78">
        <f t="shared" si="358"/>
        <v>806</v>
      </c>
      <c r="B812" s="79"/>
      <c r="C812" s="79"/>
      <c r="D812" s="61"/>
      <c r="E812" s="180" t="str">
        <f>_xlfn.IFNA(HLOOKUP(TEXT(C812,"#"),Table_Conduit[#All],2,FALSE),"")</f>
        <v/>
      </c>
      <c r="F812" s="63" t="str">
        <f t="shared" si="359"/>
        <v/>
      </c>
      <c r="G812" s="61"/>
      <c r="H812" s="180" t="str">
        <f>_xlfn.IFNA(IF(HLOOKUP(TEXT(C812,"#"),Table_BoxMaterial[#All],2,FALSE)=0,"",HLOOKUP(TEXT(C812,"#"),Table_BoxMaterial[#All],2,FALSE)),"")</f>
        <v/>
      </c>
      <c r="I812" s="183" t="str">
        <f>_xlfn.IFNA(HLOOKUP(TEXT(C812,"#"),Table_MountingKits[#All],2,FALSE),"")</f>
        <v/>
      </c>
      <c r="J812" s="183" t="str">
        <f>_xlfn.IFNA(HLOOKUP(H812,Table_BoxColors[#All],2,FALSE),"")</f>
        <v/>
      </c>
      <c r="K812" s="61" t="str">
        <f t="shared" si="360"/>
        <v/>
      </c>
      <c r="L812" s="64" t="str">
        <f t="shared" si="361"/>
        <v/>
      </c>
      <c r="M812" s="185" t="str">
        <f>_xlfn.IFNA("E-"&amp;VLOOKUP(C812,Table_PN_DeviceType[],2,TRUE),"")&amp;IF(D812&lt;&gt;"",IF(D812&gt;99,D812,IF(D812&gt;9,"0"&amp;D812,"00"&amp;D812))&amp;VLOOKUP(E812,Table_PN_ConduitSize[],2,FALSE)&amp;VLOOKUP(F812,Table_PN_ConduitColor[],2,FALSE)&amp;IF(G812&lt;10,"0"&amp;G812,G812)&amp;VLOOKUP(H812,Table_PN_BoxMaterial[],2,FALSE)&amp;IF(I812&lt;&gt;"",VLOOKUP(I812,Table_PN_MountingKit[],2,FALSE)&amp;IF(OR(J812="Yes"),VLOOKUP(F812,Table_PN_BoxColor[],2,FALSE),"")&amp;VLOOKUP(K812,Table_PN_CircuitBreaker[],2,FALSE),""),"")</f>
        <v/>
      </c>
      <c r="N812" s="65"/>
      <c r="O812" s="65"/>
      <c r="P812" s="65"/>
      <c r="Q812" s="65"/>
      <c r="R812" s="65"/>
      <c r="S812" s="170" t="str">
        <f>IFERROR(VLOOKUP(C812,Table_DevicePN[],2,FALSE),"")</f>
        <v/>
      </c>
      <c r="T812" s="66" t="str">
        <f t="shared" si="362"/>
        <v/>
      </c>
      <c r="U812" s="80"/>
      <c r="V812" s="81" t="str">
        <f t="shared" si="363"/>
        <v/>
      </c>
      <c r="W812" s="65" t="str">
        <f t="shared" si="364"/>
        <v/>
      </c>
      <c r="X812" s="65" t="str">
        <f t="shared" si="365"/>
        <v/>
      </c>
      <c r="Y812" s="82" t="str">
        <f t="shared" si="366"/>
        <v/>
      </c>
      <c r="Z812" s="83" t="str">
        <f t="shared" si="367"/>
        <v/>
      </c>
      <c r="AA812" s="65" t="str">
        <f t="shared" si="368"/>
        <v/>
      </c>
      <c r="AB812" s="65" t="str">
        <f t="shared" si="369"/>
        <v/>
      </c>
      <c r="AC812" s="65" t="str">
        <f t="shared" si="370"/>
        <v/>
      </c>
      <c r="AD812" s="84" t="str">
        <f t="shared" si="371"/>
        <v/>
      </c>
      <c r="AE812" s="85" t="str">
        <f t="shared" si="372"/>
        <v/>
      </c>
      <c r="AF812" s="85" t="str">
        <f t="shared" si="373"/>
        <v/>
      </c>
      <c r="AG812" s="86" t="str">
        <f t="shared" si="374"/>
        <v/>
      </c>
      <c r="AH812" s="87" t="str">
        <f t="shared" si="375"/>
        <v/>
      </c>
      <c r="AI812" s="84" t="str">
        <f t="shared" si="376"/>
        <v/>
      </c>
      <c r="AJ812" s="84" t="str">
        <f t="shared" si="377"/>
        <v/>
      </c>
      <c r="AK812" s="88" t="str">
        <f t="shared" si="378"/>
        <v/>
      </c>
      <c r="AL812" s="65" t="str">
        <f t="shared" si="379"/>
        <v/>
      </c>
      <c r="AM812" s="84" t="str">
        <f t="shared" si="380"/>
        <v/>
      </c>
      <c r="AN812" s="85" t="str">
        <f t="shared" si="381"/>
        <v/>
      </c>
      <c r="AO812" s="85" t="str">
        <f t="shared" si="382"/>
        <v/>
      </c>
      <c r="AP812" s="86" t="str">
        <f t="shared" si="383"/>
        <v/>
      </c>
    </row>
    <row r="813" spans="1:42" s="76" customFormat="1" x14ac:dyDescent="0.25">
      <c r="A813" s="78">
        <f t="shared" si="358"/>
        <v>807</v>
      </c>
      <c r="B813" s="79"/>
      <c r="C813" s="79"/>
      <c r="D813" s="61"/>
      <c r="E813" s="180" t="str">
        <f>_xlfn.IFNA(HLOOKUP(TEXT(C813,"#"),Table_Conduit[#All],2,FALSE),"")</f>
        <v/>
      </c>
      <c r="F813" s="63" t="str">
        <f t="shared" si="359"/>
        <v/>
      </c>
      <c r="G813" s="61"/>
      <c r="H813" s="180" t="str">
        <f>_xlfn.IFNA(IF(HLOOKUP(TEXT(C813,"#"),Table_BoxMaterial[#All],2,FALSE)=0,"",HLOOKUP(TEXT(C813,"#"),Table_BoxMaterial[#All],2,FALSE)),"")</f>
        <v/>
      </c>
      <c r="I813" s="183" t="str">
        <f>_xlfn.IFNA(HLOOKUP(TEXT(C813,"#"),Table_MountingKits[#All],2,FALSE),"")</f>
        <v/>
      </c>
      <c r="J813" s="183" t="str">
        <f>_xlfn.IFNA(HLOOKUP(H813,Table_BoxColors[#All],2,FALSE),"")</f>
        <v/>
      </c>
      <c r="K813" s="61" t="str">
        <f t="shared" si="360"/>
        <v/>
      </c>
      <c r="L813" s="64" t="str">
        <f t="shared" si="361"/>
        <v/>
      </c>
      <c r="M813" s="185" t="str">
        <f>_xlfn.IFNA("E-"&amp;VLOOKUP(C813,Table_PN_DeviceType[],2,TRUE),"")&amp;IF(D813&lt;&gt;"",IF(D813&gt;99,D813,IF(D813&gt;9,"0"&amp;D813,"00"&amp;D813))&amp;VLOOKUP(E813,Table_PN_ConduitSize[],2,FALSE)&amp;VLOOKUP(F813,Table_PN_ConduitColor[],2,FALSE)&amp;IF(G813&lt;10,"0"&amp;G813,G813)&amp;VLOOKUP(H813,Table_PN_BoxMaterial[],2,FALSE)&amp;IF(I813&lt;&gt;"",VLOOKUP(I813,Table_PN_MountingKit[],2,FALSE)&amp;IF(OR(J813="Yes"),VLOOKUP(F813,Table_PN_BoxColor[],2,FALSE),"")&amp;VLOOKUP(K813,Table_PN_CircuitBreaker[],2,FALSE),""),"")</f>
        <v/>
      </c>
      <c r="N813" s="65"/>
      <c r="O813" s="65"/>
      <c r="P813" s="65"/>
      <c r="Q813" s="65"/>
      <c r="R813" s="65"/>
      <c r="S813" s="170" t="str">
        <f>IFERROR(VLOOKUP(C813,Table_DevicePN[],2,FALSE),"")</f>
        <v/>
      </c>
      <c r="T813" s="66" t="str">
        <f t="shared" si="362"/>
        <v/>
      </c>
      <c r="U813" s="80"/>
      <c r="V813" s="81" t="str">
        <f t="shared" si="363"/>
        <v/>
      </c>
      <c r="W813" s="65" t="str">
        <f t="shared" si="364"/>
        <v/>
      </c>
      <c r="X813" s="65" t="str">
        <f t="shared" si="365"/>
        <v/>
      </c>
      <c r="Y813" s="82" t="str">
        <f t="shared" si="366"/>
        <v/>
      </c>
      <c r="Z813" s="83" t="str">
        <f t="shared" si="367"/>
        <v/>
      </c>
      <c r="AA813" s="65" t="str">
        <f t="shared" si="368"/>
        <v/>
      </c>
      <c r="AB813" s="65" t="str">
        <f t="shared" si="369"/>
        <v/>
      </c>
      <c r="AC813" s="65" t="str">
        <f t="shared" si="370"/>
        <v/>
      </c>
      <c r="AD813" s="84" t="str">
        <f t="shared" si="371"/>
        <v/>
      </c>
      <c r="AE813" s="85" t="str">
        <f t="shared" si="372"/>
        <v/>
      </c>
      <c r="AF813" s="85" t="str">
        <f t="shared" si="373"/>
        <v/>
      </c>
      <c r="AG813" s="86" t="str">
        <f t="shared" si="374"/>
        <v/>
      </c>
      <c r="AH813" s="87" t="str">
        <f t="shared" si="375"/>
        <v/>
      </c>
      <c r="AI813" s="84" t="str">
        <f t="shared" si="376"/>
        <v/>
      </c>
      <c r="AJ813" s="84" t="str">
        <f t="shared" si="377"/>
        <v/>
      </c>
      <c r="AK813" s="88" t="str">
        <f t="shared" si="378"/>
        <v/>
      </c>
      <c r="AL813" s="65" t="str">
        <f t="shared" si="379"/>
        <v/>
      </c>
      <c r="AM813" s="84" t="str">
        <f t="shared" si="380"/>
        <v/>
      </c>
      <c r="AN813" s="85" t="str">
        <f t="shared" si="381"/>
        <v/>
      </c>
      <c r="AO813" s="85" t="str">
        <f t="shared" si="382"/>
        <v/>
      </c>
      <c r="AP813" s="86" t="str">
        <f t="shared" si="383"/>
        <v/>
      </c>
    </row>
    <row r="814" spans="1:42" s="76" customFormat="1" x14ac:dyDescent="0.25">
      <c r="A814" s="78">
        <f t="shared" si="358"/>
        <v>808</v>
      </c>
      <c r="B814" s="79"/>
      <c r="C814" s="79"/>
      <c r="D814" s="61"/>
      <c r="E814" s="180" t="str">
        <f>_xlfn.IFNA(HLOOKUP(TEXT(C814,"#"),Table_Conduit[#All],2,FALSE),"")</f>
        <v/>
      </c>
      <c r="F814" s="63" t="str">
        <f t="shared" si="359"/>
        <v/>
      </c>
      <c r="G814" s="61"/>
      <c r="H814" s="180" t="str">
        <f>_xlfn.IFNA(IF(HLOOKUP(TEXT(C814,"#"),Table_BoxMaterial[#All],2,FALSE)=0,"",HLOOKUP(TEXT(C814,"#"),Table_BoxMaterial[#All],2,FALSE)),"")</f>
        <v/>
      </c>
      <c r="I814" s="183" t="str">
        <f>_xlfn.IFNA(HLOOKUP(TEXT(C814,"#"),Table_MountingKits[#All],2,FALSE),"")</f>
        <v/>
      </c>
      <c r="J814" s="183" t="str">
        <f>_xlfn.IFNA(HLOOKUP(H814,Table_BoxColors[#All],2,FALSE),"")</f>
        <v/>
      </c>
      <c r="K814" s="61" t="str">
        <f t="shared" si="360"/>
        <v/>
      </c>
      <c r="L814" s="64" t="str">
        <f t="shared" si="361"/>
        <v/>
      </c>
      <c r="M814" s="185" t="str">
        <f>_xlfn.IFNA("E-"&amp;VLOOKUP(C814,Table_PN_DeviceType[],2,TRUE),"")&amp;IF(D814&lt;&gt;"",IF(D814&gt;99,D814,IF(D814&gt;9,"0"&amp;D814,"00"&amp;D814))&amp;VLOOKUP(E814,Table_PN_ConduitSize[],2,FALSE)&amp;VLOOKUP(F814,Table_PN_ConduitColor[],2,FALSE)&amp;IF(G814&lt;10,"0"&amp;G814,G814)&amp;VLOOKUP(H814,Table_PN_BoxMaterial[],2,FALSE)&amp;IF(I814&lt;&gt;"",VLOOKUP(I814,Table_PN_MountingKit[],2,FALSE)&amp;IF(OR(J814="Yes"),VLOOKUP(F814,Table_PN_BoxColor[],2,FALSE),"")&amp;VLOOKUP(K814,Table_PN_CircuitBreaker[],2,FALSE),""),"")</f>
        <v/>
      </c>
      <c r="N814" s="65"/>
      <c r="O814" s="65"/>
      <c r="P814" s="65"/>
      <c r="Q814" s="65"/>
      <c r="R814" s="65"/>
      <c r="S814" s="170" t="str">
        <f>IFERROR(VLOOKUP(C814,Table_DevicePN[],2,FALSE),"")</f>
        <v/>
      </c>
      <c r="T814" s="66" t="str">
        <f t="shared" si="362"/>
        <v/>
      </c>
      <c r="U814" s="80"/>
      <c r="V814" s="81" t="str">
        <f t="shared" si="363"/>
        <v/>
      </c>
      <c r="W814" s="65" t="str">
        <f t="shared" si="364"/>
        <v/>
      </c>
      <c r="X814" s="65" t="str">
        <f t="shared" si="365"/>
        <v/>
      </c>
      <c r="Y814" s="82" t="str">
        <f t="shared" si="366"/>
        <v/>
      </c>
      <c r="Z814" s="83" t="str">
        <f t="shared" si="367"/>
        <v/>
      </c>
      <c r="AA814" s="65" t="str">
        <f t="shared" si="368"/>
        <v/>
      </c>
      <c r="AB814" s="65" t="str">
        <f t="shared" si="369"/>
        <v/>
      </c>
      <c r="AC814" s="65" t="str">
        <f t="shared" si="370"/>
        <v/>
      </c>
      <c r="AD814" s="84" t="str">
        <f t="shared" si="371"/>
        <v/>
      </c>
      <c r="AE814" s="85" t="str">
        <f t="shared" si="372"/>
        <v/>
      </c>
      <c r="AF814" s="85" t="str">
        <f t="shared" si="373"/>
        <v/>
      </c>
      <c r="AG814" s="86" t="str">
        <f t="shared" si="374"/>
        <v/>
      </c>
      <c r="AH814" s="87" t="str">
        <f t="shared" si="375"/>
        <v/>
      </c>
      <c r="AI814" s="84" t="str">
        <f t="shared" si="376"/>
        <v/>
      </c>
      <c r="AJ814" s="84" t="str">
        <f t="shared" si="377"/>
        <v/>
      </c>
      <c r="AK814" s="88" t="str">
        <f t="shared" si="378"/>
        <v/>
      </c>
      <c r="AL814" s="65" t="str">
        <f t="shared" si="379"/>
        <v/>
      </c>
      <c r="AM814" s="84" t="str">
        <f t="shared" si="380"/>
        <v/>
      </c>
      <c r="AN814" s="85" t="str">
        <f t="shared" si="381"/>
        <v/>
      </c>
      <c r="AO814" s="85" t="str">
        <f t="shared" si="382"/>
        <v/>
      </c>
      <c r="AP814" s="86" t="str">
        <f t="shared" si="383"/>
        <v/>
      </c>
    </row>
    <row r="815" spans="1:42" s="76" customFormat="1" x14ac:dyDescent="0.25">
      <c r="A815" s="78">
        <f t="shared" si="358"/>
        <v>809</v>
      </c>
      <c r="B815" s="79"/>
      <c r="C815" s="79"/>
      <c r="D815" s="61"/>
      <c r="E815" s="180" t="str">
        <f>_xlfn.IFNA(HLOOKUP(TEXT(C815,"#"),Table_Conduit[#All],2,FALSE),"")</f>
        <v/>
      </c>
      <c r="F815" s="63" t="str">
        <f t="shared" si="359"/>
        <v/>
      </c>
      <c r="G815" s="61"/>
      <c r="H815" s="180" t="str">
        <f>_xlfn.IFNA(IF(HLOOKUP(TEXT(C815,"#"),Table_BoxMaterial[#All],2,FALSE)=0,"",HLOOKUP(TEXT(C815,"#"),Table_BoxMaterial[#All],2,FALSE)),"")</f>
        <v/>
      </c>
      <c r="I815" s="183" t="str">
        <f>_xlfn.IFNA(HLOOKUP(TEXT(C815,"#"),Table_MountingKits[#All],2,FALSE),"")</f>
        <v/>
      </c>
      <c r="J815" s="183" t="str">
        <f>_xlfn.IFNA(HLOOKUP(H815,Table_BoxColors[#All],2,FALSE),"")</f>
        <v/>
      </c>
      <c r="K815" s="61" t="str">
        <f t="shared" si="360"/>
        <v/>
      </c>
      <c r="L815" s="64" t="str">
        <f t="shared" si="361"/>
        <v/>
      </c>
      <c r="M815" s="185" t="str">
        <f>_xlfn.IFNA("E-"&amp;VLOOKUP(C815,Table_PN_DeviceType[],2,TRUE),"")&amp;IF(D815&lt;&gt;"",IF(D815&gt;99,D815,IF(D815&gt;9,"0"&amp;D815,"00"&amp;D815))&amp;VLOOKUP(E815,Table_PN_ConduitSize[],2,FALSE)&amp;VLOOKUP(F815,Table_PN_ConduitColor[],2,FALSE)&amp;IF(G815&lt;10,"0"&amp;G815,G815)&amp;VLOOKUP(H815,Table_PN_BoxMaterial[],2,FALSE)&amp;IF(I815&lt;&gt;"",VLOOKUP(I815,Table_PN_MountingKit[],2,FALSE)&amp;IF(OR(J815="Yes"),VLOOKUP(F815,Table_PN_BoxColor[],2,FALSE),"")&amp;VLOOKUP(K815,Table_PN_CircuitBreaker[],2,FALSE),""),"")</f>
        <v/>
      </c>
      <c r="N815" s="65"/>
      <c r="O815" s="65"/>
      <c r="P815" s="65"/>
      <c r="Q815" s="65"/>
      <c r="R815" s="65"/>
      <c r="S815" s="170" t="str">
        <f>IFERROR(VLOOKUP(C815,Table_DevicePN[],2,FALSE),"")</f>
        <v/>
      </c>
      <c r="T815" s="66" t="str">
        <f t="shared" si="362"/>
        <v/>
      </c>
      <c r="U815" s="80"/>
      <c r="V815" s="81" t="str">
        <f t="shared" si="363"/>
        <v/>
      </c>
      <c r="W815" s="65" t="str">
        <f t="shared" si="364"/>
        <v/>
      </c>
      <c r="X815" s="65" t="str">
        <f t="shared" si="365"/>
        <v/>
      </c>
      <c r="Y815" s="82" t="str">
        <f t="shared" si="366"/>
        <v/>
      </c>
      <c r="Z815" s="83" t="str">
        <f t="shared" si="367"/>
        <v/>
      </c>
      <c r="AA815" s="65" t="str">
        <f t="shared" si="368"/>
        <v/>
      </c>
      <c r="AB815" s="65" t="str">
        <f t="shared" si="369"/>
        <v/>
      </c>
      <c r="AC815" s="65" t="str">
        <f t="shared" si="370"/>
        <v/>
      </c>
      <c r="AD815" s="84" t="str">
        <f t="shared" si="371"/>
        <v/>
      </c>
      <c r="AE815" s="85" t="str">
        <f t="shared" si="372"/>
        <v/>
      </c>
      <c r="AF815" s="85" t="str">
        <f t="shared" si="373"/>
        <v/>
      </c>
      <c r="AG815" s="86" t="str">
        <f t="shared" si="374"/>
        <v/>
      </c>
      <c r="AH815" s="87" t="str">
        <f t="shared" si="375"/>
        <v/>
      </c>
      <c r="AI815" s="84" t="str">
        <f t="shared" si="376"/>
        <v/>
      </c>
      <c r="AJ815" s="84" t="str">
        <f t="shared" si="377"/>
        <v/>
      </c>
      <c r="AK815" s="88" t="str">
        <f t="shared" si="378"/>
        <v/>
      </c>
      <c r="AL815" s="65" t="str">
        <f t="shared" si="379"/>
        <v/>
      </c>
      <c r="AM815" s="84" t="str">
        <f t="shared" si="380"/>
        <v/>
      </c>
      <c r="AN815" s="85" t="str">
        <f t="shared" si="381"/>
        <v/>
      </c>
      <c r="AO815" s="85" t="str">
        <f t="shared" si="382"/>
        <v/>
      </c>
      <c r="AP815" s="86" t="str">
        <f t="shared" si="383"/>
        <v/>
      </c>
    </row>
    <row r="816" spans="1:42" s="76" customFormat="1" x14ac:dyDescent="0.25">
      <c r="A816" s="78">
        <f t="shared" si="358"/>
        <v>810</v>
      </c>
      <c r="B816" s="79"/>
      <c r="C816" s="79"/>
      <c r="D816" s="61"/>
      <c r="E816" s="180" t="str">
        <f>_xlfn.IFNA(HLOOKUP(TEXT(C816,"#"),Table_Conduit[#All],2,FALSE),"")</f>
        <v/>
      </c>
      <c r="F816" s="63" t="str">
        <f t="shared" si="359"/>
        <v/>
      </c>
      <c r="G816" s="61"/>
      <c r="H816" s="180" t="str">
        <f>_xlfn.IFNA(IF(HLOOKUP(TEXT(C816,"#"),Table_BoxMaterial[#All],2,FALSE)=0,"",HLOOKUP(TEXT(C816,"#"),Table_BoxMaterial[#All],2,FALSE)),"")</f>
        <v/>
      </c>
      <c r="I816" s="183" t="str">
        <f>_xlfn.IFNA(HLOOKUP(TEXT(C816,"#"),Table_MountingKits[#All],2,FALSE),"")</f>
        <v/>
      </c>
      <c r="J816" s="183" t="str">
        <f>_xlfn.IFNA(HLOOKUP(H816,Table_BoxColors[#All],2,FALSE),"")</f>
        <v/>
      </c>
      <c r="K816" s="61" t="str">
        <f t="shared" si="360"/>
        <v/>
      </c>
      <c r="L816" s="64" t="str">
        <f t="shared" si="361"/>
        <v/>
      </c>
      <c r="M816" s="185" t="str">
        <f>_xlfn.IFNA("E-"&amp;VLOOKUP(C816,Table_PN_DeviceType[],2,TRUE),"")&amp;IF(D816&lt;&gt;"",IF(D816&gt;99,D816,IF(D816&gt;9,"0"&amp;D816,"00"&amp;D816))&amp;VLOOKUP(E816,Table_PN_ConduitSize[],2,FALSE)&amp;VLOOKUP(F816,Table_PN_ConduitColor[],2,FALSE)&amp;IF(G816&lt;10,"0"&amp;G816,G816)&amp;VLOOKUP(H816,Table_PN_BoxMaterial[],2,FALSE)&amp;IF(I816&lt;&gt;"",VLOOKUP(I816,Table_PN_MountingKit[],2,FALSE)&amp;IF(OR(J816="Yes"),VLOOKUP(F816,Table_PN_BoxColor[],2,FALSE),"")&amp;VLOOKUP(K816,Table_PN_CircuitBreaker[],2,FALSE),""),"")</f>
        <v/>
      </c>
      <c r="N816" s="65"/>
      <c r="O816" s="65"/>
      <c r="P816" s="65"/>
      <c r="Q816" s="65"/>
      <c r="R816" s="65"/>
      <c r="S816" s="170" t="str">
        <f>IFERROR(VLOOKUP(C816,Table_DevicePN[],2,FALSE),"")</f>
        <v/>
      </c>
      <c r="T816" s="66" t="str">
        <f t="shared" si="362"/>
        <v/>
      </c>
      <c r="U816" s="80"/>
      <c r="V816" s="81" t="str">
        <f t="shared" si="363"/>
        <v/>
      </c>
      <c r="W816" s="65" t="str">
        <f t="shared" si="364"/>
        <v/>
      </c>
      <c r="X816" s="65" t="str">
        <f t="shared" si="365"/>
        <v/>
      </c>
      <c r="Y816" s="82" t="str">
        <f t="shared" si="366"/>
        <v/>
      </c>
      <c r="Z816" s="83" t="str">
        <f t="shared" si="367"/>
        <v/>
      </c>
      <c r="AA816" s="65" t="str">
        <f t="shared" si="368"/>
        <v/>
      </c>
      <c r="AB816" s="65" t="str">
        <f t="shared" si="369"/>
        <v/>
      </c>
      <c r="AC816" s="65" t="str">
        <f t="shared" si="370"/>
        <v/>
      </c>
      <c r="AD816" s="84" t="str">
        <f t="shared" si="371"/>
        <v/>
      </c>
      <c r="AE816" s="85" t="str">
        <f t="shared" si="372"/>
        <v/>
      </c>
      <c r="AF816" s="85" t="str">
        <f t="shared" si="373"/>
        <v/>
      </c>
      <c r="AG816" s="86" t="str">
        <f t="shared" si="374"/>
        <v/>
      </c>
      <c r="AH816" s="87" t="str">
        <f t="shared" si="375"/>
        <v/>
      </c>
      <c r="AI816" s="84" t="str">
        <f t="shared" si="376"/>
        <v/>
      </c>
      <c r="AJ816" s="84" t="str">
        <f t="shared" si="377"/>
        <v/>
      </c>
      <c r="AK816" s="88" t="str">
        <f t="shared" si="378"/>
        <v/>
      </c>
      <c r="AL816" s="65" t="str">
        <f t="shared" si="379"/>
        <v/>
      </c>
      <c r="AM816" s="84" t="str">
        <f t="shared" si="380"/>
        <v/>
      </c>
      <c r="AN816" s="85" t="str">
        <f t="shared" si="381"/>
        <v/>
      </c>
      <c r="AO816" s="85" t="str">
        <f t="shared" si="382"/>
        <v/>
      </c>
      <c r="AP816" s="86" t="str">
        <f t="shared" si="383"/>
        <v/>
      </c>
    </row>
    <row r="817" spans="1:42" s="76" customFormat="1" x14ac:dyDescent="0.25">
      <c r="A817" s="78">
        <f t="shared" si="358"/>
        <v>811</v>
      </c>
      <c r="B817" s="79"/>
      <c r="C817" s="79"/>
      <c r="D817" s="61"/>
      <c r="E817" s="180" t="str">
        <f>_xlfn.IFNA(HLOOKUP(TEXT(C817,"#"),Table_Conduit[#All],2,FALSE),"")</f>
        <v/>
      </c>
      <c r="F817" s="63" t="str">
        <f t="shared" si="359"/>
        <v/>
      </c>
      <c r="G817" s="61"/>
      <c r="H817" s="180" t="str">
        <f>_xlfn.IFNA(IF(HLOOKUP(TEXT(C817,"#"),Table_BoxMaterial[#All],2,FALSE)=0,"",HLOOKUP(TEXT(C817,"#"),Table_BoxMaterial[#All],2,FALSE)),"")</f>
        <v/>
      </c>
      <c r="I817" s="183" t="str">
        <f>_xlfn.IFNA(HLOOKUP(TEXT(C817,"#"),Table_MountingKits[#All],2,FALSE),"")</f>
        <v/>
      </c>
      <c r="J817" s="183" t="str">
        <f>_xlfn.IFNA(HLOOKUP(H817,Table_BoxColors[#All],2,FALSE),"")</f>
        <v/>
      </c>
      <c r="K817" s="61" t="str">
        <f t="shared" si="360"/>
        <v/>
      </c>
      <c r="L817" s="64" t="str">
        <f t="shared" si="361"/>
        <v/>
      </c>
      <c r="M817" s="185" t="str">
        <f>_xlfn.IFNA("E-"&amp;VLOOKUP(C817,Table_PN_DeviceType[],2,TRUE),"")&amp;IF(D817&lt;&gt;"",IF(D817&gt;99,D817,IF(D817&gt;9,"0"&amp;D817,"00"&amp;D817))&amp;VLOOKUP(E817,Table_PN_ConduitSize[],2,FALSE)&amp;VLOOKUP(F817,Table_PN_ConduitColor[],2,FALSE)&amp;IF(G817&lt;10,"0"&amp;G817,G817)&amp;VLOOKUP(H817,Table_PN_BoxMaterial[],2,FALSE)&amp;IF(I817&lt;&gt;"",VLOOKUP(I817,Table_PN_MountingKit[],2,FALSE)&amp;IF(OR(J817="Yes"),VLOOKUP(F817,Table_PN_BoxColor[],2,FALSE),"")&amp;VLOOKUP(K817,Table_PN_CircuitBreaker[],2,FALSE),""),"")</f>
        <v/>
      </c>
      <c r="N817" s="65"/>
      <c r="O817" s="65"/>
      <c r="P817" s="65"/>
      <c r="Q817" s="65"/>
      <c r="R817" s="65"/>
      <c r="S817" s="170" t="str">
        <f>IFERROR(VLOOKUP(C817,Table_DevicePN[],2,FALSE),"")</f>
        <v/>
      </c>
      <c r="T817" s="66" t="str">
        <f t="shared" si="362"/>
        <v/>
      </c>
      <c r="U817" s="80"/>
      <c r="V817" s="81" t="str">
        <f t="shared" si="363"/>
        <v/>
      </c>
      <c r="W817" s="65" t="str">
        <f t="shared" si="364"/>
        <v/>
      </c>
      <c r="X817" s="65" t="str">
        <f t="shared" si="365"/>
        <v/>
      </c>
      <c r="Y817" s="82" t="str">
        <f t="shared" si="366"/>
        <v/>
      </c>
      <c r="Z817" s="83" t="str">
        <f t="shared" si="367"/>
        <v/>
      </c>
      <c r="AA817" s="65" t="str">
        <f t="shared" si="368"/>
        <v/>
      </c>
      <c r="AB817" s="65" t="str">
        <f t="shared" si="369"/>
        <v/>
      </c>
      <c r="AC817" s="65" t="str">
        <f t="shared" si="370"/>
        <v/>
      </c>
      <c r="AD817" s="84" t="str">
        <f t="shared" si="371"/>
        <v/>
      </c>
      <c r="AE817" s="85" t="str">
        <f t="shared" si="372"/>
        <v/>
      </c>
      <c r="AF817" s="85" t="str">
        <f t="shared" si="373"/>
        <v/>
      </c>
      <c r="AG817" s="86" t="str">
        <f t="shared" si="374"/>
        <v/>
      </c>
      <c r="AH817" s="87" t="str">
        <f t="shared" si="375"/>
        <v/>
      </c>
      <c r="AI817" s="84" t="str">
        <f t="shared" si="376"/>
        <v/>
      </c>
      <c r="AJ817" s="84" t="str">
        <f t="shared" si="377"/>
        <v/>
      </c>
      <c r="AK817" s="88" t="str">
        <f t="shared" si="378"/>
        <v/>
      </c>
      <c r="AL817" s="65" t="str">
        <f t="shared" si="379"/>
        <v/>
      </c>
      <c r="AM817" s="84" t="str">
        <f t="shared" si="380"/>
        <v/>
      </c>
      <c r="AN817" s="85" t="str">
        <f t="shared" si="381"/>
        <v/>
      </c>
      <c r="AO817" s="85" t="str">
        <f t="shared" si="382"/>
        <v/>
      </c>
      <c r="AP817" s="86" t="str">
        <f t="shared" si="383"/>
        <v/>
      </c>
    </row>
    <row r="818" spans="1:42" s="76" customFormat="1" x14ac:dyDescent="0.25">
      <c r="A818" s="78">
        <f t="shared" si="358"/>
        <v>812</v>
      </c>
      <c r="B818" s="79"/>
      <c r="C818" s="79"/>
      <c r="D818" s="61"/>
      <c r="E818" s="180" t="str">
        <f>_xlfn.IFNA(HLOOKUP(TEXT(C818,"#"),Table_Conduit[#All],2,FALSE),"")</f>
        <v/>
      </c>
      <c r="F818" s="63" t="str">
        <f t="shared" si="359"/>
        <v/>
      </c>
      <c r="G818" s="61"/>
      <c r="H818" s="180" t="str">
        <f>_xlfn.IFNA(IF(HLOOKUP(TEXT(C818,"#"),Table_BoxMaterial[#All],2,FALSE)=0,"",HLOOKUP(TEXT(C818,"#"),Table_BoxMaterial[#All],2,FALSE)),"")</f>
        <v/>
      </c>
      <c r="I818" s="183" t="str">
        <f>_xlfn.IFNA(HLOOKUP(TEXT(C818,"#"),Table_MountingKits[#All],2,FALSE),"")</f>
        <v/>
      </c>
      <c r="J818" s="183" t="str">
        <f>_xlfn.IFNA(HLOOKUP(H818,Table_BoxColors[#All],2,FALSE),"")</f>
        <v/>
      </c>
      <c r="K818" s="61" t="str">
        <f t="shared" si="360"/>
        <v/>
      </c>
      <c r="L818" s="64" t="str">
        <f t="shared" si="361"/>
        <v/>
      </c>
      <c r="M818" s="185" t="str">
        <f>_xlfn.IFNA("E-"&amp;VLOOKUP(C818,Table_PN_DeviceType[],2,TRUE),"")&amp;IF(D818&lt;&gt;"",IF(D818&gt;99,D818,IF(D818&gt;9,"0"&amp;D818,"00"&amp;D818))&amp;VLOOKUP(E818,Table_PN_ConduitSize[],2,FALSE)&amp;VLOOKUP(F818,Table_PN_ConduitColor[],2,FALSE)&amp;IF(G818&lt;10,"0"&amp;G818,G818)&amp;VLOOKUP(H818,Table_PN_BoxMaterial[],2,FALSE)&amp;IF(I818&lt;&gt;"",VLOOKUP(I818,Table_PN_MountingKit[],2,FALSE)&amp;IF(OR(J818="Yes"),VLOOKUP(F818,Table_PN_BoxColor[],2,FALSE),"")&amp;VLOOKUP(K818,Table_PN_CircuitBreaker[],2,FALSE),""),"")</f>
        <v/>
      </c>
      <c r="N818" s="65"/>
      <c r="O818" s="65"/>
      <c r="P818" s="65"/>
      <c r="Q818" s="65"/>
      <c r="R818" s="65"/>
      <c r="S818" s="170" t="str">
        <f>IFERROR(VLOOKUP(C818,Table_DevicePN[],2,FALSE),"")</f>
        <v/>
      </c>
      <c r="T818" s="66" t="str">
        <f t="shared" si="362"/>
        <v/>
      </c>
      <c r="U818" s="80"/>
      <c r="V818" s="81" t="str">
        <f t="shared" si="363"/>
        <v/>
      </c>
      <c r="W818" s="65" t="str">
        <f t="shared" si="364"/>
        <v/>
      </c>
      <c r="X818" s="65" t="str">
        <f t="shared" si="365"/>
        <v/>
      </c>
      <c r="Y818" s="82" t="str">
        <f t="shared" si="366"/>
        <v/>
      </c>
      <c r="Z818" s="83" t="str">
        <f t="shared" si="367"/>
        <v/>
      </c>
      <c r="AA818" s="65" t="str">
        <f t="shared" si="368"/>
        <v/>
      </c>
      <c r="AB818" s="65" t="str">
        <f t="shared" si="369"/>
        <v/>
      </c>
      <c r="AC818" s="65" t="str">
        <f t="shared" si="370"/>
        <v/>
      </c>
      <c r="AD818" s="84" t="str">
        <f t="shared" si="371"/>
        <v/>
      </c>
      <c r="AE818" s="85" t="str">
        <f t="shared" si="372"/>
        <v/>
      </c>
      <c r="AF818" s="85" t="str">
        <f t="shared" si="373"/>
        <v/>
      </c>
      <c r="AG818" s="86" t="str">
        <f t="shared" si="374"/>
        <v/>
      </c>
      <c r="AH818" s="87" t="str">
        <f t="shared" si="375"/>
        <v/>
      </c>
      <c r="AI818" s="84" t="str">
        <f t="shared" si="376"/>
        <v/>
      </c>
      <c r="AJ818" s="84" t="str">
        <f t="shared" si="377"/>
        <v/>
      </c>
      <c r="AK818" s="88" t="str">
        <f t="shared" si="378"/>
        <v/>
      </c>
      <c r="AL818" s="65" t="str">
        <f t="shared" si="379"/>
        <v/>
      </c>
      <c r="AM818" s="84" t="str">
        <f t="shared" si="380"/>
        <v/>
      </c>
      <c r="AN818" s="85" t="str">
        <f t="shared" si="381"/>
        <v/>
      </c>
      <c r="AO818" s="85" t="str">
        <f t="shared" si="382"/>
        <v/>
      </c>
      <c r="AP818" s="86" t="str">
        <f t="shared" si="383"/>
        <v/>
      </c>
    </row>
    <row r="819" spans="1:42" s="76" customFormat="1" x14ac:dyDescent="0.25">
      <c r="A819" s="78">
        <f t="shared" si="358"/>
        <v>813</v>
      </c>
      <c r="B819" s="79"/>
      <c r="C819" s="79"/>
      <c r="D819" s="61"/>
      <c r="E819" s="180" t="str">
        <f>_xlfn.IFNA(HLOOKUP(TEXT(C819,"#"),Table_Conduit[#All],2,FALSE),"")</f>
        <v/>
      </c>
      <c r="F819" s="63" t="str">
        <f t="shared" si="359"/>
        <v/>
      </c>
      <c r="G819" s="61"/>
      <c r="H819" s="180" t="str">
        <f>_xlfn.IFNA(IF(HLOOKUP(TEXT(C819,"#"),Table_BoxMaterial[#All],2,FALSE)=0,"",HLOOKUP(TEXT(C819,"#"),Table_BoxMaterial[#All],2,FALSE)),"")</f>
        <v/>
      </c>
      <c r="I819" s="183" t="str">
        <f>_xlfn.IFNA(HLOOKUP(TEXT(C819,"#"),Table_MountingKits[#All],2,FALSE),"")</f>
        <v/>
      </c>
      <c r="J819" s="183" t="str">
        <f>_xlfn.IFNA(HLOOKUP(H819,Table_BoxColors[#All],2,FALSE),"")</f>
        <v/>
      </c>
      <c r="K819" s="61" t="str">
        <f t="shared" si="360"/>
        <v/>
      </c>
      <c r="L819" s="64" t="str">
        <f t="shared" si="361"/>
        <v/>
      </c>
      <c r="M819" s="185" t="str">
        <f>_xlfn.IFNA("E-"&amp;VLOOKUP(C819,Table_PN_DeviceType[],2,TRUE),"")&amp;IF(D819&lt;&gt;"",IF(D819&gt;99,D819,IF(D819&gt;9,"0"&amp;D819,"00"&amp;D819))&amp;VLOOKUP(E819,Table_PN_ConduitSize[],2,FALSE)&amp;VLOOKUP(F819,Table_PN_ConduitColor[],2,FALSE)&amp;IF(G819&lt;10,"0"&amp;G819,G819)&amp;VLOOKUP(H819,Table_PN_BoxMaterial[],2,FALSE)&amp;IF(I819&lt;&gt;"",VLOOKUP(I819,Table_PN_MountingKit[],2,FALSE)&amp;IF(OR(J819="Yes"),VLOOKUP(F819,Table_PN_BoxColor[],2,FALSE),"")&amp;VLOOKUP(K819,Table_PN_CircuitBreaker[],2,FALSE),""),"")</f>
        <v/>
      </c>
      <c r="N819" s="65"/>
      <c r="O819" s="65"/>
      <c r="P819" s="65"/>
      <c r="Q819" s="65"/>
      <c r="R819" s="65"/>
      <c r="S819" s="170" t="str">
        <f>IFERROR(VLOOKUP(C819,Table_DevicePN[],2,FALSE),"")</f>
        <v/>
      </c>
      <c r="T819" s="66" t="str">
        <f t="shared" si="362"/>
        <v/>
      </c>
      <c r="U819" s="80"/>
      <c r="V819" s="81" t="str">
        <f t="shared" si="363"/>
        <v/>
      </c>
      <c r="W819" s="65" t="str">
        <f t="shared" si="364"/>
        <v/>
      </c>
      <c r="X819" s="65" t="str">
        <f t="shared" si="365"/>
        <v/>
      </c>
      <c r="Y819" s="82" t="str">
        <f t="shared" si="366"/>
        <v/>
      </c>
      <c r="Z819" s="83" t="str">
        <f t="shared" si="367"/>
        <v/>
      </c>
      <c r="AA819" s="65" t="str">
        <f t="shared" si="368"/>
        <v/>
      </c>
      <c r="AB819" s="65" t="str">
        <f t="shared" si="369"/>
        <v/>
      </c>
      <c r="AC819" s="65" t="str">
        <f t="shared" si="370"/>
        <v/>
      </c>
      <c r="AD819" s="84" t="str">
        <f t="shared" si="371"/>
        <v/>
      </c>
      <c r="AE819" s="85" t="str">
        <f t="shared" si="372"/>
        <v/>
      </c>
      <c r="AF819" s="85" t="str">
        <f t="shared" si="373"/>
        <v/>
      </c>
      <c r="AG819" s="86" t="str">
        <f t="shared" si="374"/>
        <v/>
      </c>
      <c r="AH819" s="87" t="str">
        <f t="shared" si="375"/>
        <v/>
      </c>
      <c r="AI819" s="84" t="str">
        <f t="shared" si="376"/>
        <v/>
      </c>
      <c r="AJ819" s="84" t="str">
        <f t="shared" si="377"/>
        <v/>
      </c>
      <c r="AK819" s="88" t="str">
        <f t="shared" si="378"/>
        <v/>
      </c>
      <c r="AL819" s="65" t="str">
        <f t="shared" si="379"/>
        <v/>
      </c>
      <c r="AM819" s="84" t="str">
        <f t="shared" si="380"/>
        <v/>
      </c>
      <c r="AN819" s="85" t="str">
        <f t="shared" si="381"/>
        <v/>
      </c>
      <c r="AO819" s="85" t="str">
        <f t="shared" si="382"/>
        <v/>
      </c>
      <c r="AP819" s="86" t="str">
        <f t="shared" si="383"/>
        <v/>
      </c>
    </row>
    <row r="820" spans="1:42" s="76" customFormat="1" x14ac:dyDescent="0.25">
      <c r="A820" s="78">
        <f t="shared" si="358"/>
        <v>814</v>
      </c>
      <c r="B820" s="79"/>
      <c r="C820" s="79"/>
      <c r="D820" s="61"/>
      <c r="E820" s="180" t="str">
        <f>_xlfn.IFNA(HLOOKUP(TEXT(C820,"#"),Table_Conduit[#All],2,FALSE),"")</f>
        <v/>
      </c>
      <c r="F820" s="63" t="str">
        <f t="shared" si="359"/>
        <v/>
      </c>
      <c r="G820" s="61"/>
      <c r="H820" s="180" t="str">
        <f>_xlfn.IFNA(IF(HLOOKUP(TEXT(C820,"#"),Table_BoxMaterial[#All],2,FALSE)=0,"",HLOOKUP(TEXT(C820,"#"),Table_BoxMaterial[#All],2,FALSE)),"")</f>
        <v/>
      </c>
      <c r="I820" s="183" t="str">
        <f>_xlfn.IFNA(HLOOKUP(TEXT(C820,"#"),Table_MountingKits[#All],2,FALSE),"")</f>
        <v/>
      </c>
      <c r="J820" s="183" t="str">
        <f>_xlfn.IFNA(HLOOKUP(H820,Table_BoxColors[#All],2,FALSE),"")</f>
        <v/>
      </c>
      <c r="K820" s="61" t="str">
        <f t="shared" si="360"/>
        <v/>
      </c>
      <c r="L820" s="64" t="str">
        <f t="shared" si="361"/>
        <v/>
      </c>
      <c r="M820" s="185" t="str">
        <f>_xlfn.IFNA("E-"&amp;VLOOKUP(C820,Table_PN_DeviceType[],2,TRUE),"")&amp;IF(D820&lt;&gt;"",IF(D820&gt;99,D820,IF(D820&gt;9,"0"&amp;D820,"00"&amp;D820))&amp;VLOOKUP(E820,Table_PN_ConduitSize[],2,FALSE)&amp;VLOOKUP(F820,Table_PN_ConduitColor[],2,FALSE)&amp;IF(G820&lt;10,"0"&amp;G820,G820)&amp;VLOOKUP(H820,Table_PN_BoxMaterial[],2,FALSE)&amp;IF(I820&lt;&gt;"",VLOOKUP(I820,Table_PN_MountingKit[],2,FALSE)&amp;IF(OR(J820="Yes"),VLOOKUP(F820,Table_PN_BoxColor[],2,FALSE),"")&amp;VLOOKUP(K820,Table_PN_CircuitBreaker[],2,FALSE),""),"")</f>
        <v/>
      </c>
      <c r="N820" s="65"/>
      <c r="O820" s="65"/>
      <c r="P820" s="65"/>
      <c r="Q820" s="65"/>
      <c r="R820" s="65"/>
      <c r="S820" s="170" t="str">
        <f>IFERROR(VLOOKUP(C820,Table_DevicePN[],2,FALSE),"")</f>
        <v/>
      </c>
      <c r="T820" s="66" t="str">
        <f t="shared" si="362"/>
        <v/>
      </c>
      <c r="U820" s="80"/>
      <c r="V820" s="81" t="str">
        <f t="shared" si="363"/>
        <v/>
      </c>
      <c r="W820" s="65" t="str">
        <f t="shared" si="364"/>
        <v/>
      </c>
      <c r="X820" s="65" t="str">
        <f t="shared" si="365"/>
        <v/>
      </c>
      <c r="Y820" s="82" t="str">
        <f t="shared" si="366"/>
        <v/>
      </c>
      <c r="Z820" s="83" t="str">
        <f t="shared" si="367"/>
        <v/>
      </c>
      <c r="AA820" s="65" t="str">
        <f t="shared" si="368"/>
        <v/>
      </c>
      <c r="AB820" s="65" t="str">
        <f t="shared" si="369"/>
        <v/>
      </c>
      <c r="AC820" s="65" t="str">
        <f t="shared" si="370"/>
        <v/>
      </c>
      <c r="AD820" s="84" t="str">
        <f t="shared" si="371"/>
        <v/>
      </c>
      <c r="AE820" s="85" t="str">
        <f t="shared" si="372"/>
        <v/>
      </c>
      <c r="AF820" s="85" t="str">
        <f t="shared" si="373"/>
        <v/>
      </c>
      <c r="AG820" s="86" t="str">
        <f t="shared" si="374"/>
        <v/>
      </c>
      <c r="AH820" s="87" t="str">
        <f t="shared" si="375"/>
        <v/>
      </c>
      <c r="AI820" s="84" t="str">
        <f t="shared" si="376"/>
        <v/>
      </c>
      <c r="AJ820" s="84" t="str">
        <f t="shared" si="377"/>
        <v/>
      </c>
      <c r="AK820" s="88" t="str">
        <f t="shared" si="378"/>
        <v/>
      </c>
      <c r="AL820" s="65" t="str">
        <f t="shared" si="379"/>
        <v/>
      </c>
      <c r="AM820" s="84" t="str">
        <f t="shared" si="380"/>
        <v/>
      </c>
      <c r="AN820" s="85" t="str">
        <f t="shared" si="381"/>
        <v/>
      </c>
      <c r="AO820" s="85" t="str">
        <f t="shared" si="382"/>
        <v/>
      </c>
      <c r="AP820" s="86" t="str">
        <f t="shared" si="383"/>
        <v/>
      </c>
    </row>
    <row r="821" spans="1:42" s="76" customFormat="1" x14ac:dyDescent="0.25">
      <c r="A821" s="78">
        <f t="shared" si="358"/>
        <v>815</v>
      </c>
      <c r="B821" s="79"/>
      <c r="C821" s="79"/>
      <c r="D821" s="61"/>
      <c r="E821" s="180" t="str">
        <f>_xlfn.IFNA(HLOOKUP(TEXT(C821,"#"),Table_Conduit[#All],2,FALSE),"")</f>
        <v/>
      </c>
      <c r="F821" s="63" t="str">
        <f t="shared" si="359"/>
        <v/>
      </c>
      <c r="G821" s="61"/>
      <c r="H821" s="180" t="str">
        <f>_xlfn.IFNA(IF(HLOOKUP(TEXT(C821,"#"),Table_BoxMaterial[#All],2,FALSE)=0,"",HLOOKUP(TEXT(C821,"#"),Table_BoxMaterial[#All],2,FALSE)),"")</f>
        <v/>
      </c>
      <c r="I821" s="183" t="str">
        <f>_xlfn.IFNA(HLOOKUP(TEXT(C821,"#"),Table_MountingKits[#All],2,FALSE),"")</f>
        <v/>
      </c>
      <c r="J821" s="183" t="str">
        <f>_xlfn.IFNA(HLOOKUP(H821,Table_BoxColors[#All],2,FALSE),"")</f>
        <v/>
      </c>
      <c r="K821" s="61" t="str">
        <f t="shared" si="360"/>
        <v/>
      </c>
      <c r="L821" s="64" t="str">
        <f t="shared" si="361"/>
        <v/>
      </c>
      <c r="M821" s="185" t="str">
        <f>_xlfn.IFNA("E-"&amp;VLOOKUP(C821,Table_PN_DeviceType[],2,TRUE),"")&amp;IF(D821&lt;&gt;"",IF(D821&gt;99,D821,IF(D821&gt;9,"0"&amp;D821,"00"&amp;D821))&amp;VLOOKUP(E821,Table_PN_ConduitSize[],2,FALSE)&amp;VLOOKUP(F821,Table_PN_ConduitColor[],2,FALSE)&amp;IF(G821&lt;10,"0"&amp;G821,G821)&amp;VLOOKUP(H821,Table_PN_BoxMaterial[],2,FALSE)&amp;IF(I821&lt;&gt;"",VLOOKUP(I821,Table_PN_MountingKit[],2,FALSE)&amp;IF(OR(J821="Yes"),VLOOKUP(F821,Table_PN_BoxColor[],2,FALSE),"")&amp;VLOOKUP(K821,Table_PN_CircuitBreaker[],2,FALSE),""),"")</f>
        <v/>
      </c>
      <c r="N821" s="65"/>
      <c r="O821" s="65"/>
      <c r="P821" s="65"/>
      <c r="Q821" s="65"/>
      <c r="R821" s="65"/>
      <c r="S821" s="170" t="str">
        <f>IFERROR(VLOOKUP(C821,Table_DevicePN[],2,FALSE),"")</f>
        <v/>
      </c>
      <c r="T821" s="66" t="str">
        <f t="shared" si="362"/>
        <v/>
      </c>
      <c r="U821" s="80"/>
      <c r="V821" s="81" t="str">
        <f t="shared" si="363"/>
        <v/>
      </c>
      <c r="W821" s="65" t="str">
        <f t="shared" si="364"/>
        <v/>
      </c>
      <c r="X821" s="65" t="str">
        <f t="shared" si="365"/>
        <v/>
      </c>
      <c r="Y821" s="82" t="str">
        <f t="shared" si="366"/>
        <v/>
      </c>
      <c r="Z821" s="83" t="str">
        <f t="shared" si="367"/>
        <v/>
      </c>
      <c r="AA821" s="65" t="str">
        <f t="shared" si="368"/>
        <v/>
      </c>
      <c r="AB821" s="65" t="str">
        <f t="shared" si="369"/>
        <v/>
      </c>
      <c r="AC821" s="65" t="str">
        <f t="shared" si="370"/>
        <v/>
      </c>
      <c r="AD821" s="84" t="str">
        <f t="shared" si="371"/>
        <v/>
      </c>
      <c r="AE821" s="85" t="str">
        <f t="shared" si="372"/>
        <v/>
      </c>
      <c r="AF821" s="85" t="str">
        <f t="shared" si="373"/>
        <v/>
      </c>
      <c r="AG821" s="86" t="str">
        <f t="shared" si="374"/>
        <v/>
      </c>
      <c r="AH821" s="87" t="str">
        <f t="shared" si="375"/>
        <v/>
      </c>
      <c r="AI821" s="84" t="str">
        <f t="shared" si="376"/>
        <v/>
      </c>
      <c r="AJ821" s="84" t="str">
        <f t="shared" si="377"/>
        <v/>
      </c>
      <c r="AK821" s="88" t="str">
        <f t="shared" si="378"/>
        <v/>
      </c>
      <c r="AL821" s="65" t="str">
        <f t="shared" si="379"/>
        <v/>
      </c>
      <c r="AM821" s="84" t="str">
        <f t="shared" si="380"/>
        <v/>
      </c>
      <c r="AN821" s="85" t="str">
        <f t="shared" si="381"/>
        <v/>
      </c>
      <c r="AO821" s="85" t="str">
        <f t="shared" si="382"/>
        <v/>
      </c>
      <c r="AP821" s="86" t="str">
        <f t="shared" si="383"/>
        <v/>
      </c>
    </row>
    <row r="822" spans="1:42" s="76" customFormat="1" x14ac:dyDescent="0.25">
      <c r="A822" s="78">
        <f t="shared" si="358"/>
        <v>816</v>
      </c>
      <c r="B822" s="79"/>
      <c r="C822" s="79"/>
      <c r="D822" s="61"/>
      <c r="E822" s="180" t="str">
        <f>_xlfn.IFNA(HLOOKUP(TEXT(C822,"#"),Table_Conduit[#All],2,FALSE),"")</f>
        <v/>
      </c>
      <c r="F822" s="63" t="str">
        <f t="shared" si="359"/>
        <v/>
      </c>
      <c r="G822" s="61"/>
      <c r="H822" s="180" t="str">
        <f>_xlfn.IFNA(IF(HLOOKUP(TEXT(C822,"#"),Table_BoxMaterial[#All],2,FALSE)=0,"",HLOOKUP(TEXT(C822,"#"),Table_BoxMaterial[#All],2,FALSE)),"")</f>
        <v/>
      </c>
      <c r="I822" s="183" t="str">
        <f>_xlfn.IFNA(HLOOKUP(TEXT(C822,"#"),Table_MountingKits[#All],2,FALSE),"")</f>
        <v/>
      </c>
      <c r="J822" s="183" t="str">
        <f>_xlfn.IFNA(HLOOKUP(H822,Table_BoxColors[#All],2,FALSE),"")</f>
        <v/>
      </c>
      <c r="K822" s="61" t="str">
        <f t="shared" si="360"/>
        <v/>
      </c>
      <c r="L822" s="64" t="str">
        <f t="shared" si="361"/>
        <v/>
      </c>
      <c r="M822" s="185" t="str">
        <f>_xlfn.IFNA("E-"&amp;VLOOKUP(C822,Table_PN_DeviceType[],2,TRUE),"")&amp;IF(D822&lt;&gt;"",IF(D822&gt;99,D822,IF(D822&gt;9,"0"&amp;D822,"00"&amp;D822))&amp;VLOOKUP(E822,Table_PN_ConduitSize[],2,FALSE)&amp;VLOOKUP(F822,Table_PN_ConduitColor[],2,FALSE)&amp;IF(G822&lt;10,"0"&amp;G822,G822)&amp;VLOOKUP(H822,Table_PN_BoxMaterial[],2,FALSE)&amp;IF(I822&lt;&gt;"",VLOOKUP(I822,Table_PN_MountingKit[],2,FALSE)&amp;IF(OR(J822="Yes"),VLOOKUP(F822,Table_PN_BoxColor[],2,FALSE),"")&amp;VLOOKUP(K822,Table_PN_CircuitBreaker[],2,FALSE),""),"")</f>
        <v/>
      </c>
      <c r="N822" s="65"/>
      <c r="O822" s="65"/>
      <c r="P822" s="65"/>
      <c r="Q822" s="65"/>
      <c r="R822" s="65"/>
      <c r="S822" s="170" t="str">
        <f>IFERROR(VLOOKUP(C822,Table_DevicePN[],2,FALSE),"")</f>
        <v/>
      </c>
      <c r="T822" s="66" t="str">
        <f t="shared" si="362"/>
        <v/>
      </c>
      <c r="U822" s="80"/>
      <c r="V822" s="81" t="str">
        <f t="shared" si="363"/>
        <v/>
      </c>
      <c r="W822" s="65" t="str">
        <f t="shared" si="364"/>
        <v/>
      </c>
      <c r="X822" s="65" t="str">
        <f t="shared" si="365"/>
        <v/>
      </c>
      <c r="Y822" s="82" t="str">
        <f t="shared" si="366"/>
        <v/>
      </c>
      <c r="Z822" s="83" t="str">
        <f t="shared" si="367"/>
        <v/>
      </c>
      <c r="AA822" s="65" t="str">
        <f t="shared" si="368"/>
        <v/>
      </c>
      <c r="AB822" s="65" t="str">
        <f t="shared" si="369"/>
        <v/>
      </c>
      <c r="AC822" s="65" t="str">
        <f t="shared" si="370"/>
        <v/>
      </c>
      <c r="AD822" s="84" t="str">
        <f t="shared" si="371"/>
        <v/>
      </c>
      <c r="AE822" s="85" t="str">
        <f t="shared" si="372"/>
        <v/>
      </c>
      <c r="AF822" s="85" t="str">
        <f t="shared" si="373"/>
        <v/>
      </c>
      <c r="AG822" s="86" t="str">
        <f t="shared" si="374"/>
        <v/>
      </c>
      <c r="AH822" s="87" t="str">
        <f t="shared" si="375"/>
        <v/>
      </c>
      <c r="AI822" s="84" t="str">
        <f t="shared" si="376"/>
        <v/>
      </c>
      <c r="AJ822" s="84" t="str">
        <f t="shared" si="377"/>
        <v/>
      </c>
      <c r="AK822" s="88" t="str">
        <f t="shared" si="378"/>
        <v/>
      </c>
      <c r="AL822" s="65" t="str">
        <f t="shared" si="379"/>
        <v/>
      </c>
      <c r="AM822" s="84" t="str">
        <f t="shared" si="380"/>
        <v/>
      </c>
      <c r="AN822" s="85" t="str">
        <f t="shared" si="381"/>
        <v/>
      </c>
      <c r="AO822" s="85" t="str">
        <f t="shared" si="382"/>
        <v/>
      </c>
      <c r="AP822" s="86" t="str">
        <f t="shared" si="383"/>
        <v/>
      </c>
    </row>
    <row r="823" spans="1:42" s="76" customFormat="1" x14ac:dyDescent="0.25">
      <c r="A823" s="78">
        <f t="shared" si="358"/>
        <v>817</v>
      </c>
      <c r="B823" s="79"/>
      <c r="C823" s="79"/>
      <c r="D823" s="61"/>
      <c r="E823" s="180" t="str">
        <f>_xlfn.IFNA(HLOOKUP(TEXT(C823,"#"),Table_Conduit[#All],2,FALSE),"")</f>
        <v/>
      </c>
      <c r="F823" s="63" t="str">
        <f t="shared" si="359"/>
        <v/>
      </c>
      <c r="G823" s="61"/>
      <c r="H823" s="180" t="str">
        <f>_xlfn.IFNA(IF(HLOOKUP(TEXT(C823,"#"),Table_BoxMaterial[#All],2,FALSE)=0,"",HLOOKUP(TEXT(C823,"#"),Table_BoxMaterial[#All],2,FALSE)),"")</f>
        <v/>
      </c>
      <c r="I823" s="183" t="str">
        <f>_xlfn.IFNA(HLOOKUP(TEXT(C823,"#"),Table_MountingKits[#All],2,FALSE),"")</f>
        <v/>
      </c>
      <c r="J823" s="183" t="str">
        <f>_xlfn.IFNA(HLOOKUP(H823,Table_BoxColors[#All],2,FALSE),"")</f>
        <v/>
      </c>
      <c r="K823" s="61" t="str">
        <f t="shared" si="360"/>
        <v/>
      </c>
      <c r="L823" s="64" t="str">
        <f t="shared" si="361"/>
        <v/>
      </c>
      <c r="M823" s="185" t="str">
        <f>_xlfn.IFNA("E-"&amp;VLOOKUP(C823,Table_PN_DeviceType[],2,TRUE),"")&amp;IF(D823&lt;&gt;"",IF(D823&gt;99,D823,IF(D823&gt;9,"0"&amp;D823,"00"&amp;D823))&amp;VLOOKUP(E823,Table_PN_ConduitSize[],2,FALSE)&amp;VLOOKUP(F823,Table_PN_ConduitColor[],2,FALSE)&amp;IF(G823&lt;10,"0"&amp;G823,G823)&amp;VLOOKUP(H823,Table_PN_BoxMaterial[],2,FALSE)&amp;IF(I823&lt;&gt;"",VLOOKUP(I823,Table_PN_MountingKit[],2,FALSE)&amp;IF(OR(J823="Yes"),VLOOKUP(F823,Table_PN_BoxColor[],2,FALSE),"")&amp;VLOOKUP(K823,Table_PN_CircuitBreaker[],2,FALSE),""),"")</f>
        <v/>
      </c>
      <c r="N823" s="65"/>
      <c r="O823" s="65"/>
      <c r="P823" s="65"/>
      <c r="Q823" s="65"/>
      <c r="R823" s="65"/>
      <c r="S823" s="170" t="str">
        <f>IFERROR(VLOOKUP(C823,Table_DevicePN[],2,FALSE),"")</f>
        <v/>
      </c>
      <c r="T823" s="66" t="str">
        <f t="shared" si="362"/>
        <v/>
      </c>
      <c r="U823" s="80"/>
      <c r="V823" s="81" t="str">
        <f t="shared" si="363"/>
        <v/>
      </c>
      <c r="W823" s="65" t="str">
        <f t="shared" si="364"/>
        <v/>
      </c>
      <c r="X823" s="65" t="str">
        <f t="shared" si="365"/>
        <v/>
      </c>
      <c r="Y823" s="82" t="str">
        <f t="shared" si="366"/>
        <v/>
      </c>
      <c r="Z823" s="83" t="str">
        <f t="shared" si="367"/>
        <v/>
      </c>
      <c r="AA823" s="65" t="str">
        <f t="shared" si="368"/>
        <v/>
      </c>
      <c r="AB823" s="65" t="str">
        <f t="shared" si="369"/>
        <v/>
      </c>
      <c r="AC823" s="65" t="str">
        <f t="shared" si="370"/>
        <v/>
      </c>
      <c r="AD823" s="84" t="str">
        <f t="shared" si="371"/>
        <v/>
      </c>
      <c r="AE823" s="85" t="str">
        <f t="shared" si="372"/>
        <v/>
      </c>
      <c r="AF823" s="85" t="str">
        <f t="shared" si="373"/>
        <v/>
      </c>
      <c r="AG823" s="86" t="str">
        <f t="shared" si="374"/>
        <v/>
      </c>
      <c r="AH823" s="87" t="str">
        <f t="shared" si="375"/>
        <v/>
      </c>
      <c r="AI823" s="84" t="str">
        <f t="shared" si="376"/>
        <v/>
      </c>
      <c r="AJ823" s="84" t="str">
        <f t="shared" si="377"/>
        <v/>
      </c>
      <c r="AK823" s="88" t="str">
        <f t="shared" si="378"/>
        <v/>
      </c>
      <c r="AL823" s="65" t="str">
        <f t="shared" si="379"/>
        <v/>
      </c>
      <c r="AM823" s="84" t="str">
        <f t="shared" si="380"/>
        <v/>
      </c>
      <c r="AN823" s="85" t="str">
        <f t="shared" si="381"/>
        <v/>
      </c>
      <c r="AO823" s="85" t="str">
        <f t="shared" si="382"/>
        <v/>
      </c>
      <c r="AP823" s="86" t="str">
        <f t="shared" si="383"/>
        <v/>
      </c>
    </row>
    <row r="824" spans="1:42" s="76" customFormat="1" x14ac:dyDescent="0.25">
      <c r="A824" s="78">
        <f t="shared" si="358"/>
        <v>818</v>
      </c>
      <c r="B824" s="79"/>
      <c r="C824" s="79"/>
      <c r="D824" s="61"/>
      <c r="E824" s="180" t="str">
        <f>_xlfn.IFNA(HLOOKUP(TEXT(C824,"#"),Table_Conduit[#All],2,FALSE),"")</f>
        <v/>
      </c>
      <c r="F824" s="63" t="str">
        <f t="shared" si="359"/>
        <v/>
      </c>
      <c r="G824" s="61"/>
      <c r="H824" s="180" t="str">
        <f>_xlfn.IFNA(IF(HLOOKUP(TEXT(C824,"#"),Table_BoxMaterial[#All],2,FALSE)=0,"",HLOOKUP(TEXT(C824,"#"),Table_BoxMaterial[#All],2,FALSE)),"")</f>
        <v/>
      </c>
      <c r="I824" s="183" t="str">
        <f>_xlfn.IFNA(HLOOKUP(TEXT(C824,"#"),Table_MountingKits[#All],2,FALSE),"")</f>
        <v/>
      </c>
      <c r="J824" s="183" t="str">
        <f>_xlfn.IFNA(HLOOKUP(H824,Table_BoxColors[#All],2,FALSE),"")</f>
        <v/>
      </c>
      <c r="K824" s="61" t="str">
        <f t="shared" si="360"/>
        <v/>
      </c>
      <c r="L824" s="64" t="str">
        <f t="shared" si="361"/>
        <v/>
      </c>
      <c r="M824" s="185" t="str">
        <f>_xlfn.IFNA("E-"&amp;VLOOKUP(C824,Table_PN_DeviceType[],2,TRUE),"")&amp;IF(D824&lt;&gt;"",IF(D824&gt;99,D824,IF(D824&gt;9,"0"&amp;D824,"00"&amp;D824))&amp;VLOOKUP(E824,Table_PN_ConduitSize[],2,FALSE)&amp;VLOOKUP(F824,Table_PN_ConduitColor[],2,FALSE)&amp;IF(G824&lt;10,"0"&amp;G824,G824)&amp;VLOOKUP(H824,Table_PN_BoxMaterial[],2,FALSE)&amp;IF(I824&lt;&gt;"",VLOOKUP(I824,Table_PN_MountingKit[],2,FALSE)&amp;IF(OR(J824="Yes"),VLOOKUP(F824,Table_PN_BoxColor[],2,FALSE),"")&amp;VLOOKUP(K824,Table_PN_CircuitBreaker[],2,FALSE),""),"")</f>
        <v/>
      </c>
      <c r="N824" s="65"/>
      <c r="O824" s="65"/>
      <c r="P824" s="65"/>
      <c r="Q824" s="65"/>
      <c r="R824" s="65"/>
      <c r="S824" s="170" t="str">
        <f>IFERROR(VLOOKUP(C824,Table_DevicePN[],2,FALSE),"")</f>
        <v/>
      </c>
      <c r="T824" s="66" t="str">
        <f t="shared" si="362"/>
        <v/>
      </c>
      <c r="U824" s="80"/>
      <c r="V824" s="81" t="str">
        <f t="shared" si="363"/>
        <v/>
      </c>
      <c r="W824" s="65" t="str">
        <f t="shared" si="364"/>
        <v/>
      </c>
      <c r="X824" s="65" t="str">
        <f t="shared" si="365"/>
        <v/>
      </c>
      <c r="Y824" s="82" t="str">
        <f t="shared" si="366"/>
        <v/>
      </c>
      <c r="Z824" s="83" t="str">
        <f t="shared" si="367"/>
        <v/>
      </c>
      <c r="AA824" s="65" t="str">
        <f t="shared" si="368"/>
        <v/>
      </c>
      <c r="AB824" s="65" t="str">
        <f t="shared" si="369"/>
        <v/>
      </c>
      <c r="AC824" s="65" t="str">
        <f t="shared" si="370"/>
        <v/>
      </c>
      <c r="AD824" s="84" t="str">
        <f t="shared" si="371"/>
        <v/>
      </c>
      <c r="AE824" s="85" t="str">
        <f t="shared" si="372"/>
        <v/>
      </c>
      <c r="AF824" s="85" t="str">
        <f t="shared" si="373"/>
        <v/>
      </c>
      <c r="AG824" s="86" t="str">
        <f t="shared" si="374"/>
        <v/>
      </c>
      <c r="AH824" s="87" t="str">
        <f t="shared" si="375"/>
        <v/>
      </c>
      <c r="AI824" s="84" t="str">
        <f t="shared" si="376"/>
        <v/>
      </c>
      <c r="AJ824" s="84" t="str">
        <f t="shared" si="377"/>
        <v/>
      </c>
      <c r="AK824" s="88" t="str">
        <f t="shared" si="378"/>
        <v/>
      </c>
      <c r="AL824" s="65" t="str">
        <f t="shared" si="379"/>
        <v/>
      </c>
      <c r="AM824" s="84" t="str">
        <f t="shared" si="380"/>
        <v/>
      </c>
      <c r="AN824" s="85" t="str">
        <f t="shared" si="381"/>
        <v/>
      </c>
      <c r="AO824" s="85" t="str">
        <f t="shared" si="382"/>
        <v/>
      </c>
      <c r="AP824" s="86" t="str">
        <f t="shared" si="383"/>
        <v/>
      </c>
    </row>
    <row r="825" spans="1:42" s="76" customFormat="1" x14ac:dyDescent="0.25">
      <c r="A825" s="78">
        <f t="shared" si="358"/>
        <v>819</v>
      </c>
      <c r="B825" s="79"/>
      <c r="C825" s="79"/>
      <c r="D825" s="61"/>
      <c r="E825" s="180" t="str">
        <f>_xlfn.IFNA(HLOOKUP(TEXT(C825,"#"),Table_Conduit[#All],2,FALSE),"")</f>
        <v/>
      </c>
      <c r="F825" s="63" t="str">
        <f t="shared" si="359"/>
        <v/>
      </c>
      <c r="G825" s="61"/>
      <c r="H825" s="180" t="str">
        <f>_xlfn.IFNA(IF(HLOOKUP(TEXT(C825,"#"),Table_BoxMaterial[#All],2,FALSE)=0,"",HLOOKUP(TEXT(C825,"#"),Table_BoxMaterial[#All],2,FALSE)),"")</f>
        <v/>
      </c>
      <c r="I825" s="183" t="str">
        <f>_xlfn.IFNA(HLOOKUP(TEXT(C825,"#"),Table_MountingKits[#All],2,FALSE),"")</f>
        <v/>
      </c>
      <c r="J825" s="183" t="str">
        <f>_xlfn.IFNA(HLOOKUP(H825,Table_BoxColors[#All],2,FALSE),"")</f>
        <v/>
      </c>
      <c r="K825" s="61" t="str">
        <f t="shared" si="360"/>
        <v/>
      </c>
      <c r="L825" s="64" t="str">
        <f t="shared" si="361"/>
        <v/>
      </c>
      <c r="M825" s="185" t="str">
        <f>_xlfn.IFNA("E-"&amp;VLOOKUP(C825,Table_PN_DeviceType[],2,TRUE),"")&amp;IF(D825&lt;&gt;"",IF(D825&gt;99,D825,IF(D825&gt;9,"0"&amp;D825,"00"&amp;D825))&amp;VLOOKUP(E825,Table_PN_ConduitSize[],2,FALSE)&amp;VLOOKUP(F825,Table_PN_ConduitColor[],2,FALSE)&amp;IF(G825&lt;10,"0"&amp;G825,G825)&amp;VLOOKUP(H825,Table_PN_BoxMaterial[],2,FALSE)&amp;IF(I825&lt;&gt;"",VLOOKUP(I825,Table_PN_MountingKit[],2,FALSE)&amp;IF(OR(J825="Yes"),VLOOKUP(F825,Table_PN_BoxColor[],2,FALSE),"")&amp;VLOOKUP(K825,Table_PN_CircuitBreaker[],2,FALSE),""),"")</f>
        <v/>
      </c>
      <c r="N825" s="65"/>
      <c r="O825" s="65"/>
      <c r="P825" s="65"/>
      <c r="Q825" s="65"/>
      <c r="R825" s="65"/>
      <c r="S825" s="170" t="str">
        <f>IFERROR(VLOOKUP(C825,Table_DevicePN[],2,FALSE),"")</f>
        <v/>
      </c>
      <c r="T825" s="66" t="str">
        <f t="shared" si="362"/>
        <v/>
      </c>
      <c r="U825" s="80"/>
      <c r="V825" s="81" t="str">
        <f t="shared" si="363"/>
        <v/>
      </c>
      <c r="W825" s="65" t="str">
        <f t="shared" si="364"/>
        <v/>
      </c>
      <c r="X825" s="65" t="str">
        <f t="shared" si="365"/>
        <v/>
      </c>
      <c r="Y825" s="82" t="str">
        <f t="shared" si="366"/>
        <v/>
      </c>
      <c r="Z825" s="83" t="str">
        <f t="shared" si="367"/>
        <v/>
      </c>
      <c r="AA825" s="65" t="str">
        <f t="shared" si="368"/>
        <v/>
      </c>
      <c r="AB825" s="65" t="str">
        <f t="shared" si="369"/>
        <v/>
      </c>
      <c r="AC825" s="65" t="str">
        <f t="shared" si="370"/>
        <v/>
      </c>
      <c r="AD825" s="84" t="str">
        <f t="shared" si="371"/>
        <v/>
      </c>
      <c r="AE825" s="85" t="str">
        <f t="shared" si="372"/>
        <v/>
      </c>
      <c r="AF825" s="85" t="str">
        <f t="shared" si="373"/>
        <v/>
      </c>
      <c r="AG825" s="86" t="str">
        <f t="shared" si="374"/>
        <v/>
      </c>
      <c r="AH825" s="87" t="str">
        <f t="shared" si="375"/>
        <v/>
      </c>
      <c r="AI825" s="84" t="str">
        <f t="shared" si="376"/>
        <v/>
      </c>
      <c r="AJ825" s="84" t="str">
        <f t="shared" si="377"/>
        <v/>
      </c>
      <c r="AK825" s="88" t="str">
        <f t="shared" si="378"/>
        <v/>
      </c>
      <c r="AL825" s="65" t="str">
        <f t="shared" si="379"/>
        <v/>
      </c>
      <c r="AM825" s="84" t="str">
        <f t="shared" si="380"/>
        <v/>
      </c>
      <c r="AN825" s="85" t="str">
        <f t="shared" si="381"/>
        <v/>
      </c>
      <c r="AO825" s="85" t="str">
        <f t="shared" si="382"/>
        <v/>
      </c>
      <c r="AP825" s="86" t="str">
        <f t="shared" si="383"/>
        <v/>
      </c>
    </row>
    <row r="826" spans="1:42" s="76" customFormat="1" x14ac:dyDescent="0.25">
      <c r="A826" s="78">
        <f t="shared" si="358"/>
        <v>820</v>
      </c>
      <c r="B826" s="79"/>
      <c r="C826" s="79"/>
      <c r="D826" s="61"/>
      <c r="E826" s="180" t="str">
        <f>_xlfn.IFNA(HLOOKUP(TEXT(C826,"#"),Table_Conduit[#All],2,FALSE),"")</f>
        <v/>
      </c>
      <c r="F826" s="63" t="str">
        <f t="shared" si="359"/>
        <v/>
      </c>
      <c r="G826" s="61"/>
      <c r="H826" s="180" t="str">
        <f>_xlfn.IFNA(IF(HLOOKUP(TEXT(C826,"#"),Table_BoxMaterial[#All],2,FALSE)=0,"",HLOOKUP(TEXT(C826,"#"),Table_BoxMaterial[#All],2,FALSE)),"")</f>
        <v/>
      </c>
      <c r="I826" s="183" t="str">
        <f>_xlfn.IFNA(HLOOKUP(TEXT(C826,"#"),Table_MountingKits[#All],2,FALSE),"")</f>
        <v/>
      </c>
      <c r="J826" s="183" t="str">
        <f>_xlfn.IFNA(HLOOKUP(H826,Table_BoxColors[#All],2,FALSE),"")</f>
        <v/>
      </c>
      <c r="K826" s="61" t="str">
        <f t="shared" si="360"/>
        <v/>
      </c>
      <c r="L826" s="64" t="str">
        <f t="shared" si="361"/>
        <v/>
      </c>
      <c r="M826" s="185" t="str">
        <f>_xlfn.IFNA("E-"&amp;VLOOKUP(C826,Table_PN_DeviceType[],2,TRUE),"")&amp;IF(D826&lt;&gt;"",IF(D826&gt;99,D826,IF(D826&gt;9,"0"&amp;D826,"00"&amp;D826))&amp;VLOOKUP(E826,Table_PN_ConduitSize[],2,FALSE)&amp;VLOOKUP(F826,Table_PN_ConduitColor[],2,FALSE)&amp;IF(G826&lt;10,"0"&amp;G826,G826)&amp;VLOOKUP(H826,Table_PN_BoxMaterial[],2,FALSE)&amp;IF(I826&lt;&gt;"",VLOOKUP(I826,Table_PN_MountingKit[],2,FALSE)&amp;IF(OR(J826="Yes"),VLOOKUP(F826,Table_PN_BoxColor[],2,FALSE),"")&amp;VLOOKUP(K826,Table_PN_CircuitBreaker[],2,FALSE),""),"")</f>
        <v/>
      </c>
      <c r="N826" s="65"/>
      <c r="O826" s="65"/>
      <c r="P826" s="65"/>
      <c r="Q826" s="65"/>
      <c r="R826" s="65"/>
      <c r="S826" s="170" t="str">
        <f>IFERROR(VLOOKUP(C826,Table_DevicePN[],2,FALSE),"")</f>
        <v/>
      </c>
      <c r="T826" s="66" t="str">
        <f t="shared" si="362"/>
        <v/>
      </c>
      <c r="U826" s="80"/>
      <c r="V826" s="81" t="str">
        <f t="shared" si="363"/>
        <v/>
      </c>
      <c r="W826" s="65" t="str">
        <f t="shared" si="364"/>
        <v/>
      </c>
      <c r="X826" s="65" t="str">
        <f t="shared" si="365"/>
        <v/>
      </c>
      <c r="Y826" s="82" t="str">
        <f t="shared" si="366"/>
        <v/>
      </c>
      <c r="Z826" s="83" t="str">
        <f t="shared" si="367"/>
        <v/>
      </c>
      <c r="AA826" s="65" t="str">
        <f t="shared" si="368"/>
        <v/>
      </c>
      <c r="AB826" s="65" t="str">
        <f t="shared" si="369"/>
        <v/>
      </c>
      <c r="AC826" s="65" t="str">
        <f t="shared" si="370"/>
        <v/>
      </c>
      <c r="AD826" s="84" t="str">
        <f t="shared" si="371"/>
        <v/>
      </c>
      <c r="AE826" s="85" t="str">
        <f t="shared" si="372"/>
        <v/>
      </c>
      <c r="AF826" s="85" t="str">
        <f t="shared" si="373"/>
        <v/>
      </c>
      <c r="AG826" s="86" t="str">
        <f t="shared" si="374"/>
        <v/>
      </c>
      <c r="AH826" s="87" t="str">
        <f t="shared" si="375"/>
        <v/>
      </c>
      <c r="AI826" s="84" t="str">
        <f t="shared" si="376"/>
        <v/>
      </c>
      <c r="AJ826" s="84" t="str">
        <f t="shared" si="377"/>
        <v/>
      </c>
      <c r="AK826" s="88" t="str">
        <f t="shared" si="378"/>
        <v/>
      </c>
      <c r="AL826" s="65" t="str">
        <f t="shared" si="379"/>
        <v/>
      </c>
      <c r="AM826" s="84" t="str">
        <f t="shared" si="380"/>
        <v/>
      </c>
      <c r="AN826" s="85" t="str">
        <f t="shared" si="381"/>
        <v/>
      </c>
      <c r="AO826" s="85" t="str">
        <f t="shared" si="382"/>
        <v/>
      </c>
      <c r="AP826" s="86" t="str">
        <f t="shared" si="383"/>
        <v/>
      </c>
    </row>
    <row r="827" spans="1:42" s="76" customFormat="1" x14ac:dyDescent="0.25">
      <c r="A827" s="78">
        <f t="shared" si="358"/>
        <v>821</v>
      </c>
      <c r="B827" s="79"/>
      <c r="C827" s="79"/>
      <c r="D827" s="61"/>
      <c r="E827" s="180" t="str">
        <f>_xlfn.IFNA(HLOOKUP(TEXT(C827,"#"),Table_Conduit[#All],2,FALSE),"")</f>
        <v/>
      </c>
      <c r="F827" s="63" t="str">
        <f t="shared" si="359"/>
        <v/>
      </c>
      <c r="G827" s="61"/>
      <c r="H827" s="180" t="str">
        <f>_xlfn.IFNA(IF(HLOOKUP(TEXT(C827,"#"),Table_BoxMaterial[#All],2,FALSE)=0,"",HLOOKUP(TEXT(C827,"#"),Table_BoxMaterial[#All],2,FALSE)),"")</f>
        <v/>
      </c>
      <c r="I827" s="183" t="str">
        <f>_xlfn.IFNA(HLOOKUP(TEXT(C827,"#"),Table_MountingKits[#All],2,FALSE),"")</f>
        <v/>
      </c>
      <c r="J827" s="183" t="str">
        <f>_xlfn.IFNA(HLOOKUP(H827,Table_BoxColors[#All],2,FALSE),"")</f>
        <v/>
      </c>
      <c r="K827" s="61" t="str">
        <f t="shared" si="360"/>
        <v/>
      </c>
      <c r="L827" s="64" t="str">
        <f t="shared" si="361"/>
        <v/>
      </c>
      <c r="M827" s="185" t="str">
        <f>_xlfn.IFNA("E-"&amp;VLOOKUP(C827,Table_PN_DeviceType[],2,TRUE),"")&amp;IF(D827&lt;&gt;"",IF(D827&gt;99,D827,IF(D827&gt;9,"0"&amp;D827,"00"&amp;D827))&amp;VLOOKUP(E827,Table_PN_ConduitSize[],2,FALSE)&amp;VLOOKUP(F827,Table_PN_ConduitColor[],2,FALSE)&amp;IF(G827&lt;10,"0"&amp;G827,G827)&amp;VLOOKUP(H827,Table_PN_BoxMaterial[],2,FALSE)&amp;IF(I827&lt;&gt;"",VLOOKUP(I827,Table_PN_MountingKit[],2,FALSE)&amp;IF(OR(J827="Yes"),VLOOKUP(F827,Table_PN_BoxColor[],2,FALSE),"")&amp;VLOOKUP(K827,Table_PN_CircuitBreaker[],2,FALSE),""),"")</f>
        <v/>
      </c>
      <c r="N827" s="65"/>
      <c r="O827" s="65"/>
      <c r="P827" s="65"/>
      <c r="Q827" s="65"/>
      <c r="R827" s="65"/>
      <c r="S827" s="170" t="str">
        <f>IFERROR(VLOOKUP(C827,Table_DevicePN[],2,FALSE),"")</f>
        <v/>
      </c>
      <c r="T827" s="66" t="str">
        <f t="shared" si="362"/>
        <v/>
      </c>
      <c r="U827" s="80"/>
      <c r="V827" s="81" t="str">
        <f t="shared" si="363"/>
        <v/>
      </c>
      <c r="W827" s="65" t="str">
        <f t="shared" si="364"/>
        <v/>
      </c>
      <c r="X827" s="65" t="str">
        <f t="shared" si="365"/>
        <v/>
      </c>
      <c r="Y827" s="82" t="str">
        <f t="shared" si="366"/>
        <v/>
      </c>
      <c r="Z827" s="83" t="str">
        <f t="shared" si="367"/>
        <v/>
      </c>
      <c r="AA827" s="65" t="str">
        <f t="shared" si="368"/>
        <v/>
      </c>
      <c r="AB827" s="65" t="str">
        <f t="shared" si="369"/>
        <v/>
      </c>
      <c r="AC827" s="65" t="str">
        <f t="shared" si="370"/>
        <v/>
      </c>
      <c r="AD827" s="84" t="str">
        <f t="shared" si="371"/>
        <v/>
      </c>
      <c r="AE827" s="85" t="str">
        <f t="shared" si="372"/>
        <v/>
      </c>
      <c r="AF827" s="85" t="str">
        <f t="shared" si="373"/>
        <v/>
      </c>
      <c r="AG827" s="86" t="str">
        <f t="shared" si="374"/>
        <v/>
      </c>
      <c r="AH827" s="87" t="str">
        <f t="shared" si="375"/>
        <v/>
      </c>
      <c r="AI827" s="84" t="str">
        <f t="shared" si="376"/>
        <v/>
      </c>
      <c r="AJ827" s="84" t="str">
        <f t="shared" si="377"/>
        <v/>
      </c>
      <c r="AK827" s="88" t="str">
        <f t="shared" si="378"/>
        <v/>
      </c>
      <c r="AL827" s="65" t="str">
        <f t="shared" si="379"/>
        <v/>
      </c>
      <c r="AM827" s="84" t="str">
        <f t="shared" si="380"/>
        <v/>
      </c>
      <c r="AN827" s="85" t="str">
        <f t="shared" si="381"/>
        <v/>
      </c>
      <c r="AO827" s="85" t="str">
        <f t="shared" si="382"/>
        <v/>
      </c>
      <c r="AP827" s="86" t="str">
        <f t="shared" si="383"/>
        <v/>
      </c>
    </row>
    <row r="828" spans="1:42" s="76" customFormat="1" x14ac:dyDescent="0.25">
      <c r="A828" s="78">
        <f t="shared" si="358"/>
        <v>822</v>
      </c>
      <c r="B828" s="79"/>
      <c r="C828" s="79"/>
      <c r="D828" s="61"/>
      <c r="E828" s="180" t="str">
        <f>_xlfn.IFNA(HLOOKUP(TEXT(C828,"#"),Table_Conduit[#All],2,FALSE),"")</f>
        <v/>
      </c>
      <c r="F828" s="63" t="str">
        <f t="shared" si="359"/>
        <v/>
      </c>
      <c r="G828" s="61"/>
      <c r="H828" s="180" t="str">
        <f>_xlfn.IFNA(IF(HLOOKUP(TEXT(C828,"#"),Table_BoxMaterial[#All],2,FALSE)=0,"",HLOOKUP(TEXT(C828,"#"),Table_BoxMaterial[#All],2,FALSE)),"")</f>
        <v/>
      </c>
      <c r="I828" s="183" t="str">
        <f>_xlfn.IFNA(HLOOKUP(TEXT(C828,"#"),Table_MountingKits[#All],2,FALSE),"")</f>
        <v/>
      </c>
      <c r="J828" s="183" t="str">
        <f>_xlfn.IFNA(HLOOKUP(H828,Table_BoxColors[#All],2,FALSE),"")</f>
        <v/>
      </c>
      <c r="K828" s="61" t="str">
        <f t="shared" si="360"/>
        <v/>
      </c>
      <c r="L828" s="64" t="str">
        <f t="shared" si="361"/>
        <v/>
      </c>
      <c r="M828" s="185" t="str">
        <f>_xlfn.IFNA("E-"&amp;VLOOKUP(C828,Table_PN_DeviceType[],2,TRUE),"")&amp;IF(D828&lt;&gt;"",IF(D828&gt;99,D828,IF(D828&gt;9,"0"&amp;D828,"00"&amp;D828))&amp;VLOOKUP(E828,Table_PN_ConduitSize[],2,FALSE)&amp;VLOOKUP(F828,Table_PN_ConduitColor[],2,FALSE)&amp;IF(G828&lt;10,"0"&amp;G828,G828)&amp;VLOOKUP(H828,Table_PN_BoxMaterial[],2,FALSE)&amp;IF(I828&lt;&gt;"",VLOOKUP(I828,Table_PN_MountingKit[],2,FALSE)&amp;IF(OR(J828="Yes"),VLOOKUP(F828,Table_PN_BoxColor[],2,FALSE),"")&amp;VLOOKUP(K828,Table_PN_CircuitBreaker[],2,FALSE),""),"")</f>
        <v/>
      </c>
      <c r="N828" s="65"/>
      <c r="O828" s="65"/>
      <c r="P828" s="65"/>
      <c r="Q828" s="65"/>
      <c r="R828" s="65"/>
      <c r="S828" s="170" t="str">
        <f>IFERROR(VLOOKUP(C828,Table_DevicePN[],2,FALSE),"")</f>
        <v/>
      </c>
      <c r="T828" s="66" t="str">
        <f t="shared" si="362"/>
        <v/>
      </c>
      <c r="U828" s="80"/>
      <c r="V828" s="81" t="str">
        <f t="shared" si="363"/>
        <v/>
      </c>
      <c r="W828" s="65" t="str">
        <f t="shared" si="364"/>
        <v/>
      </c>
      <c r="X828" s="65" t="str">
        <f t="shared" si="365"/>
        <v/>
      </c>
      <c r="Y828" s="82" t="str">
        <f t="shared" si="366"/>
        <v/>
      </c>
      <c r="Z828" s="83" t="str">
        <f t="shared" si="367"/>
        <v/>
      </c>
      <c r="AA828" s="65" t="str">
        <f t="shared" si="368"/>
        <v/>
      </c>
      <c r="AB828" s="65" t="str">
        <f t="shared" si="369"/>
        <v/>
      </c>
      <c r="AC828" s="65" t="str">
        <f t="shared" si="370"/>
        <v/>
      </c>
      <c r="AD828" s="84" t="str">
        <f t="shared" si="371"/>
        <v/>
      </c>
      <c r="AE828" s="85" t="str">
        <f t="shared" si="372"/>
        <v/>
      </c>
      <c r="AF828" s="85" t="str">
        <f t="shared" si="373"/>
        <v/>
      </c>
      <c r="AG828" s="86" t="str">
        <f t="shared" si="374"/>
        <v/>
      </c>
      <c r="AH828" s="87" t="str">
        <f t="shared" si="375"/>
        <v/>
      </c>
      <c r="AI828" s="84" t="str">
        <f t="shared" si="376"/>
        <v/>
      </c>
      <c r="AJ828" s="84" t="str">
        <f t="shared" si="377"/>
        <v/>
      </c>
      <c r="AK828" s="88" t="str">
        <f t="shared" si="378"/>
        <v/>
      </c>
      <c r="AL828" s="65" t="str">
        <f t="shared" si="379"/>
        <v/>
      </c>
      <c r="AM828" s="84" t="str">
        <f t="shared" si="380"/>
        <v/>
      </c>
      <c r="AN828" s="85" t="str">
        <f t="shared" si="381"/>
        <v/>
      </c>
      <c r="AO828" s="85" t="str">
        <f t="shared" si="382"/>
        <v/>
      </c>
      <c r="AP828" s="86" t="str">
        <f t="shared" si="383"/>
        <v/>
      </c>
    </row>
    <row r="829" spans="1:42" s="76" customFormat="1" x14ac:dyDescent="0.25">
      <c r="A829" s="78">
        <f t="shared" si="358"/>
        <v>823</v>
      </c>
      <c r="B829" s="79"/>
      <c r="C829" s="79"/>
      <c r="D829" s="61"/>
      <c r="E829" s="180" t="str">
        <f>_xlfn.IFNA(HLOOKUP(TEXT(C829,"#"),Table_Conduit[#All],2,FALSE),"")</f>
        <v/>
      </c>
      <c r="F829" s="63" t="str">
        <f t="shared" si="359"/>
        <v/>
      </c>
      <c r="G829" s="61"/>
      <c r="H829" s="180" t="str">
        <f>_xlfn.IFNA(IF(HLOOKUP(TEXT(C829,"#"),Table_BoxMaterial[#All],2,FALSE)=0,"",HLOOKUP(TEXT(C829,"#"),Table_BoxMaterial[#All],2,FALSE)),"")</f>
        <v/>
      </c>
      <c r="I829" s="183" t="str">
        <f>_xlfn.IFNA(HLOOKUP(TEXT(C829,"#"),Table_MountingKits[#All],2,FALSE),"")</f>
        <v/>
      </c>
      <c r="J829" s="183" t="str">
        <f>_xlfn.IFNA(HLOOKUP(H829,Table_BoxColors[#All],2,FALSE),"")</f>
        <v/>
      </c>
      <c r="K829" s="61" t="str">
        <f t="shared" si="360"/>
        <v/>
      </c>
      <c r="L829" s="64" t="str">
        <f t="shared" si="361"/>
        <v/>
      </c>
      <c r="M829" s="185" t="str">
        <f>_xlfn.IFNA("E-"&amp;VLOOKUP(C829,Table_PN_DeviceType[],2,TRUE),"")&amp;IF(D829&lt;&gt;"",IF(D829&gt;99,D829,IF(D829&gt;9,"0"&amp;D829,"00"&amp;D829))&amp;VLOOKUP(E829,Table_PN_ConduitSize[],2,FALSE)&amp;VLOOKUP(F829,Table_PN_ConduitColor[],2,FALSE)&amp;IF(G829&lt;10,"0"&amp;G829,G829)&amp;VLOOKUP(H829,Table_PN_BoxMaterial[],2,FALSE)&amp;IF(I829&lt;&gt;"",VLOOKUP(I829,Table_PN_MountingKit[],2,FALSE)&amp;IF(OR(J829="Yes"),VLOOKUP(F829,Table_PN_BoxColor[],2,FALSE),"")&amp;VLOOKUP(K829,Table_PN_CircuitBreaker[],2,FALSE),""),"")</f>
        <v/>
      </c>
      <c r="N829" s="65"/>
      <c r="O829" s="65"/>
      <c r="P829" s="65"/>
      <c r="Q829" s="65"/>
      <c r="R829" s="65"/>
      <c r="S829" s="170" t="str">
        <f>IFERROR(VLOOKUP(C829,Table_DevicePN[],2,FALSE),"")</f>
        <v/>
      </c>
      <c r="T829" s="66" t="str">
        <f t="shared" si="362"/>
        <v/>
      </c>
      <c r="U829" s="80"/>
      <c r="V829" s="81" t="str">
        <f t="shared" si="363"/>
        <v/>
      </c>
      <c r="W829" s="65" t="str">
        <f t="shared" si="364"/>
        <v/>
      </c>
      <c r="X829" s="65" t="str">
        <f t="shared" si="365"/>
        <v/>
      </c>
      <c r="Y829" s="82" t="str">
        <f t="shared" si="366"/>
        <v/>
      </c>
      <c r="Z829" s="83" t="str">
        <f t="shared" si="367"/>
        <v/>
      </c>
      <c r="AA829" s="65" t="str">
        <f t="shared" si="368"/>
        <v/>
      </c>
      <c r="AB829" s="65" t="str">
        <f t="shared" si="369"/>
        <v/>
      </c>
      <c r="AC829" s="65" t="str">
        <f t="shared" si="370"/>
        <v/>
      </c>
      <c r="AD829" s="84" t="str">
        <f t="shared" si="371"/>
        <v/>
      </c>
      <c r="AE829" s="85" t="str">
        <f t="shared" si="372"/>
        <v/>
      </c>
      <c r="AF829" s="85" t="str">
        <f t="shared" si="373"/>
        <v/>
      </c>
      <c r="AG829" s="86" t="str">
        <f t="shared" si="374"/>
        <v/>
      </c>
      <c r="AH829" s="87" t="str">
        <f t="shared" si="375"/>
        <v/>
      </c>
      <c r="AI829" s="84" t="str">
        <f t="shared" si="376"/>
        <v/>
      </c>
      <c r="AJ829" s="84" t="str">
        <f t="shared" si="377"/>
        <v/>
      </c>
      <c r="AK829" s="88" t="str">
        <f t="shared" si="378"/>
        <v/>
      </c>
      <c r="AL829" s="65" t="str">
        <f t="shared" si="379"/>
        <v/>
      </c>
      <c r="AM829" s="84" t="str">
        <f t="shared" si="380"/>
        <v/>
      </c>
      <c r="AN829" s="85" t="str">
        <f t="shared" si="381"/>
        <v/>
      </c>
      <c r="AO829" s="85" t="str">
        <f t="shared" si="382"/>
        <v/>
      </c>
      <c r="AP829" s="86" t="str">
        <f t="shared" si="383"/>
        <v/>
      </c>
    </row>
    <row r="830" spans="1:42" s="76" customFormat="1" x14ac:dyDescent="0.25">
      <c r="A830" s="78">
        <f t="shared" si="358"/>
        <v>824</v>
      </c>
      <c r="B830" s="79"/>
      <c r="C830" s="79"/>
      <c r="D830" s="61"/>
      <c r="E830" s="180" t="str">
        <f>_xlfn.IFNA(HLOOKUP(TEXT(C830,"#"),Table_Conduit[#All],2,FALSE),"")</f>
        <v/>
      </c>
      <c r="F830" s="63" t="str">
        <f t="shared" si="359"/>
        <v/>
      </c>
      <c r="G830" s="61"/>
      <c r="H830" s="180" t="str">
        <f>_xlfn.IFNA(IF(HLOOKUP(TEXT(C830,"#"),Table_BoxMaterial[#All],2,FALSE)=0,"",HLOOKUP(TEXT(C830,"#"),Table_BoxMaterial[#All],2,FALSE)),"")</f>
        <v/>
      </c>
      <c r="I830" s="183" t="str">
        <f>_xlfn.IFNA(HLOOKUP(TEXT(C830,"#"),Table_MountingKits[#All],2,FALSE),"")</f>
        <v/>
      </c>
      <c r="J830" s="183" t="str">
        <f>_xlfn.IFNA(HLOOKUP(H830,Table_BoxColors[#All],2,FALSE),"")</f>
        <v/>
      </c>
      <c r="K830" s="61" t="str">
        <f t="shared" si="360"/>
        <v/>
      </c>
      <c r="L830" s="64" t="str">
        <f t="shared" si="361"/>
        <v/>
      </c>
      <c r="M830" s="185" t="str">
        <f>_xlfn.IFNA("E-"&amp;VLOOKUP(C830,Table_PN_DeviceType[],2,TRUE),"")&amp;IF(D830&lt;&gt;"",IF(D830&gt;99,D830,IF(D830&gt;9,"0"&amp;D830,"00"&amp;D830))&amp;VLOOKUP(E830,Table_PN_ConduitSize[],2,FALSE)&amp;VLOOKUP(F830,Table_PN_ConduitColor[],2,FALSE)&amp;IF(G830&lt;10,"0"&amp;G830,G830)&amp;VLOOKUP(H830,Table_PN_BoxMaterial[],2,FALSE)&amp;IF(I830&lt;&gt;"",VLOOKUP(I830,Table_PN_MountingKit[],2,FALSE)&amp;IF(OR(J830="Yes"),VLOOKUP(F830,Table_PN_BoxColor[],2,FALSE),"")&amp;VLOOKUP(K830,Table_PN_CircuitBreaker[],2,FALSE),""),"")</f>
        <v/>
      </c>
      <c r="N830" s="65"/>
      <c r="O830" s="65"/>
      <c r="P830" s="65"/>
      <c r="Q830" s="65"/>
      <c r="R830" s="65"/>
      <c r="S830" s="170" t="str">
        <f>IFERROR(VLOOKUP(C830,Table_DevicePN[],2,FALSE),"")</f>
        <v/>
      </c>
      <c r="T830" s="66" t="str">
        <f t="shared" si="362"/>
        <v/>
      </c>
      <c r="U830" s="80"/>
      <c r="V830" s="81" t="str">
        <f t="shared" si="363"/>
        <v/>
      </c>
      <c r="W830" s="65" t="str">
        <f t="shared" si="364"/>
        <v/>
      </c>
      <c r="X830" s="65" t="str">
        <f t="shared" si="365"/>
        <v/>
      </c>
      <c r="Y830" s="82" t="str">
        <f t="shared" si="366"/>
        <v/>
      </c>
      <c r="Z830" s="83" t="str">
        <f t="shared" si="367"/>
        <v/>
      </c>
      <c r="AA830" s="65" t="str">
        <f t="shared" si="368"/>
        <v/>
      </c>
      <c r="AB830" s="65" t="str">
        <f t="shared" si="369"/>
        <v/>
      </c>
      <c r="AC830" s="65" t="str">
        <f t="shared" si="370"/>
        <v/>
      </c>
      <c r="AD830" s="84" t="str">
        <f t="shared" si="371"/>
        <v/>
      </c>
      <c r="AE830" s="85" t="str">
        <f t="shared" si="372"/>
        <v/>
      </c>
      <c r="AF830" s="85" t="str">
        <f t="shared" si="373"/>
        <v/>
      </c>
      <c r="AG830" s="86" t="str">
        <f t="shared" si="374"/>
        <v/>
      </c>
      <c r="AH830" s="87" t="str">
        <f t="shared" si="375"/>
        <v/>
      </c>
      <c r="AI830" s="84" t="str">
        <f t="shared" si="376"/>
        <v/>
      </c>
      <c r="AJ830" s="84" t="str">
        <f t="shared" si="377"/>
        <v/>
      </c>
      <c r="AK830" s="88" t="str">
        <f t="shared" si="378"/>
        <v/>
      </c>
      <c r="AL830" s="65" t="str">
        <f t="shared" si="379"/>
        <v/>
      </c>
      <c r="AM830" s="84" t="str">
        <f t="shared" si="380"/>
        <v/>
      </c>
      <c r="AN830" s="85" t="str">
        <f t="shared" si="381"/>
        <v/>
      </c>
      <c r="AO830" s="85" t="str">
        <f t="shared" si="382"/>
        <v/>
      </c>
      <c r="AP830" s="86" t="str">
        <f t="shared" si="383"/>
        <v/>
      </c>
    </row>
    <row r="831" spans="1:42" s="76" customFormat="1" x14ac:dyDescent="0.25">
      <c r="A831" s="78">
        <f t="shared" si="358"/>
        <v>825</v>
      </c>
      <c r="B831" s="79"/>
      <c r="C831" s="79"/>
      <c r="D831" s="61"/>
      <c r="E831" s="180" t="str">
        <f>_xlfn.IFNA(HLOOKUP(TEXT(C831,"#"),Table_Conduit[#All],2,FALSE),"")</f>
        <v/>
      </c>
      <c r="F831" s="63" t="str">
        <f t="shared" si="359"/>
        <v/>
      </c>
      <c r="G831" s="61"/>
      <c r="H831" s="180" t="str">
        <f>_xlfn.IFNA(IF(HLOOKUP(TEXT(C831,"#"),Table_BoxMaterial[#All],2,FALSE)=0,"",HLOOKUP(TEXT(C831,"#"),Table_BoxMaterial[#All],2,FALSE)),"")</f>
        <v/>
      </c>
      <c r="I831" s="183" t="str">
        <f>_xlfn.IFNA(HLOOKUP(TEXT(C831,"#"),Table_MountingKits[#All],2,FALSE),"")</f>
        <v/>
      </c>
      <c r="J831" s="183" t="str">
        <f>_xlfn.IFNA(HLOOKUP(H831,Table_BoxColors[#All],2,FALSE),"")</f>
        <v/>
      </c>
      <c r="K831" s="61" t="str">
        <f t="shared" si="360"/>
        <v/>
      </c>
      <c r="L831" s="64" t="str">
        <f t="shared" si="361"/>
        <v/>
      </c>
      <c r="M831" s="185" t="str">
        <f>_xlfn.IFNA("E-"&amp;VLOOKUP(C831,Table_PN_DeviceType[],2,TRUE),"")&amp;IF(D831&lt;&gt;"",IF(D831&gt;99,D831,IF(D831&gt;9,"0"&amp;D831,"00"&amp;D831))&amp;VLOOKUP(E831,Table_PN_ConduitSize[],2,FALSE)&amp;VLOOKUP(F831,Table_PN_ConduitColor[],2,FALSE)&amp;IF(G831&lt;10,"0"&amp;G831,G831)&amp;VLOOKUP(H831,Table_PN_BoxMaterial[],2,FALSE)&amp;IF(I831&lt;&gt;"",VLOOKUP(I831,Table_PN_MountingKit[],2,FALSE)&amp;IF(OR(J831="Yes"),VLOOKUP(F831,Table_PN_BoxColor[],2,FALSE),"")&amp;VLOOKUP(K831,Table_PN_CircuitBreaker[],2,FALSE),""),"")</f>
        <v/>
      </c>
      <c r="N831" s="65"/>
      <c r="O831" s="65"/>
      <c r="P831" s="65"/>
      <c r="Q831" s="65"/>
      <c r="R831" s="65"/>
      <c r="S831" s="170" t="str">
        <f>IFERROR(VLOOKUP(C831,Table_DevicePN[],2,FALSE),"")</f>
        <v/>
      </c>
      <c r="T831" s="66" t="str">
        <f t="shared" si="362"/>
        <v/>
      </c>
      <c r="U831" s="80"/>
      <c r="V831" s="81" t="str">
        <f t="shared" si="363"/>
        <v/>
      </c>
      <c r="W831" s="65" t="str">
        <f t="shared" si="364"/>
        <v/>
      </c>
      <c r="X831" s="65" t="str">
        <f t="shared" si="365"/>
        <v/>
      </c>
      <c r="Y831" s="82" t="str">
        <f t="shared" si="366"/>
        <v/>
      </c>
      <c r="Z831" s="83" t="str">
        <f t="shared" si="367"/>
        <v/>
      </c>
      <c r="AA831" s="65" t="str">
        <f t="shared" si="368"/>
        <v/>
      </c>
      <c r="AB831" s="65" t="str">
        <f t="shared" si="369"/>
        <v/>
      </c>
      <c r="AC831" s="65" t="str">
        <f t="shared" si="370"/>
        <v/>
      </c>
      <c r="AD831" s="84" t="str">
        <f t="shared" si="371"/>
        <v/>
      </c>
      <c r="AE831" s="85" t="str">
        <f t="shared" si="372"/>
        <v/>
      </c>
      <c r="AF831" s="85" t="str">
        <f t="shared" si="373"/>
        <v/>
      </c>
      <c r="AG831" s="86" t="str">
        <f t="shared" si="374"/>
        <v/>
      </c>
      <c r="AH831" s="87" t="str">
        <f t="shared" si="375"/>
        <v/>
      </c>
      <c r="AI831" s="84" t="str">
        <f t="shared" si="376"/>
        <v/>
      </c>
      <c r="AJ831" s="84" t="str">
        <f t="shared" si="377"/>
        <v/>
      </c>
      <c r="AK831" s="88" t="str">
        <f t="shared" si="378"/>
        <v/>
      </c>
      <c r="AL831" s="65" t="str">
        <f t="shared" si="379"/>
        <v/>
      </c>
      <c r="AM831" s="84" t="str">
        <f t="shared" si="380"/>
        <v/>
      </c>
      <c r="AN831" s="85" t="str">
        <f t="shared" si="381"/>
        <v/>
      </c>
      <c r="AO831" s="85" t="str">
        <f t="shared" si="382"/>
        <v/>
      </c>
      <c r="AP831" s="86" t="str">
        <f t="shared" si="383"/>
        <v/>
      </c>
    </row>
    <row r="832" spans="1:42" s="76" customFormat="1" x14ac:dyDescent="0.25">
      <c r="A832" s="78">
        <f t="shared" si="358"/>
        <v>826</v>
      </c>
      <c r="B832" s="79"/>
      <c r="C832" s="79"/>
      <c r="D832" s="61"/>
      <c r="E832" s="180" t="str">
        <f>_xlfn.IFNA(HLOOKUP(TEXT(C832,"#"),Table_Conduit[#All],2,FALSE),"")</f>
        <v/>
      </c>
      <c r="F832" s="63" t="str">
        <f t="shared" si="359"/>
        <v/>
      </c>
      <c r="G832" s="61"/>
      <c r="H832" s="180" t="str">
        <f>_xlfn.IFNA(IF(HLOOKUP(TEXT(C832,"#"),Table_BoxMaterial[#All],2,FALSE)=0,"",HLOOKUP(TEXT(C832,"#"),Table_BoxMaterial[#All],2,FALSE)),"")</f>
        <v/>
      </c>
      <c r="I832" s="183" t="str">
        <f>_xlfn.IFNA(HLOOKUP(TEXT(C832,"#"),Table_MountingKits[#All],2,FALSE),"")</f>
        <v/>
      </c>
      <c r="J832" s="183" t="str">
        <f>_xlfn.IFNA(HLOOKUP(H832,Table_BoxColors[#All],2,FALSE),"")</f>
        <v/>
      </c>
      <c r="K832" s="61" t="str">
        <f t="shared" si="360"/>
        <v/>
      </c>
      <c r="L832" s="64" t="str">
        <f t="shared" si="361"/>
        <v/>
      </c>
      <c r="M832" s="185" t="str">
        <f>_xlfn.IFNA("E-"&amp;VLOOKUP(C832,Table_PN_DeviceType[],2,TRUE),"")&amp;IF(D832&lt;&gt;"",IF(D832&gt;99,D832,IF(D832&gt;9,"0"&amp;D832,"00"&amp;D832))&amp;VLOOKUP(E832,Table_PN_ConduitSize[],2,FALSE)&amp;VLOOKUP(F832,Table_PN_ConduitColor[],2,FALSE)&amp;IF(G832&lt;10,"0"&amp;G832,G832)&amp;VLOOKUP(H832,Table_PN_BoxMaterial[],2,FALSE)&amp;IF(I832&lt;&gt;"",VLOOKUP(I832,Table_PN_MountingKit[],2,FALSE)&amp;IF(OR(J832="Yes"),VLOOKUP(F832,Table_PN_BoxColor[],2,FALSE),"")&amp;VLOOKUP(K832,Table_PN_CircuitBreaker[],2,FALSE),""),"")</f>
        <v/>
      </c>
      <c r="N832" s="65"/>
      <c r="O832" s="65"/>
      <c r="P832" s="65"/>
      <c r="Q832" s="65"/>
      <c r="R832" s="65"/>
      <c r="S832" s="170" t="str">
        <f>IFERROR(VLOOKUP(C832,Table_DevicePN[],2,FALSE),"")</f>
        <v/>
      </c>
      <c r="T832" s="66" t="str">
        <f t="shared" si="362"/>
        <v/>
      </c>
      <c r="U832" s="80"/>
      <c r="V832" s="81" t="str">
        <f t="shared" si="363"/>
        <v/>
      </c>
      <c r="W832" s="65" t="str">
        <f t="shared" si="364"/>
        <v/>
      </c>
      <c r="X832" s="65" t="str">
        <f t="shared" si="365"/>
        <v/>
      </c>
      <c r="Y832" s="82" t="str">
        <f t="shared" si="366"/>
        <v/>
      </c>
      <c r="Z832" s="83" t="str">
        <f t="shared" si="367"/>
        <v/>
      </c>
      <c r="AA832" s="65" t="str">
        <f t="shared" si="368"/>
        <v/>
      </c>
      <c r="AB832" s="65" t="str">
        <f t="shared" si="369"/>
        <v/>
      </c>
      <c r="AC832" s="65" t="str">
        <f t="shared" si="370"/>
        <v/>
      </c>
      <c r="AD832" s="84" t="str">
        <f t="shared" si="371"/>
        <v/>
      </c>
      <c r="AE832" s="85" t="str">
        <f t="shared" si="372"/>
        <v/>
      </c>
      <c r="AF832" s="85" t="str">
        <f t="shared" si="373"/>
        <v/>
      </c>
      <c r="AG832" s="86" t="str">
        <f t="shared" si="374"/>
        <v/>
      </c>
      <c r="AH832" s="87" t="str">
        <f t="shared" si="375"/>
        <v/>
      </c>
      <c r="AI832" s="84" t="str">
        <f t="shared" si="376"/>
        <v/>
      </c>
      <c r="AJ832" s="84" t="str">
        <f t="shared" si="377"/>
        <v/>
      </c>
      <c r="AK832" s="88" t="str">
        <f t="shared" si="378"/>
        <v/>
      </c>
      <c r="AL832" s="65" t="str">
        <f t="shared" si="379"/>
        <v/>
      </c>
      <c r="AM832" s="84" t="str">
        <f t="shared" si="380"/>
        <v/>
      </c>
      <c r="AN832" s="85" t="str">
        <f t="shared" si="381"/>
        <v/>
      </c>
      <c r="AO832" s="85" t="str">
        <f t="shared" si="382"/>
        <v/>
      </c>
      <c r="AP832" s="86" t="str">
        <f t="shared" si="383"/>
        <v/>
      </c>
    </row>
    <row r="833" spans="1:42" s="76" customFormat="1" x14ac:dyDescent="0.25">
      <c r="A833" s="78">
        <f t="shared" si="358"/>
        <v>827</v>
      </c>
      <c r="B833" s="79"/>
      <c r="C833" s="79"/>
      <c r="D833" s="61"/>
      <c r="E833" s="180" t="str">
        <f>_xlfn.IFNA(HLOOKUP(TEXT(C833,"#"),Table_Conduit[#All],2,FALSE),"")</f>
        <v/>
      </c>
      <c r="F833" s="63" t="str">
        <f t="shared" si="359"/>
        <v/>
      </c>
      <c r="G833" s="61"/>
      <c r="H833" s="180" t="str">
        <f>_xlfn.IFNA(IF(HLOOKUP(TEXT(C833,"#"),Table_BoxMaterial[#All],2,FALSE)=0,"",HLOOKUP(TEXT(C833,"#"),Table_BoxMaterial[#All],2,FALSE)),"")</f>
        <v/>
      </c>
      <c r="I833" s="183" t="str">
        <f>_xlfn.IFNA(HLOOKUP(TEXT(C833,"#"),Table_MountingKits[#All],2,FALSE),"")</f>
        <v/>
      </c>
      <c r="J833" s="183" t="str">
        <f>_xlfn.IFNA(HLOOKUP(H833,Table_BoxColors[#All],2,FALSE),"")</f>
        <v/>
      </c>
      <c r="K833" s="61" t="str">
        <f t="shared" si="360"/>
        <v/>
      </c>
      <c r="L833" s="64" t="str">
        <f t="shared" si="361"/>
        <v/>
      </c>
      <c r="M833" s="185" t="str">
        <f>_xlfn.IFNA("E-"&amp;VLOOKUP(C833,Table_PN_DeviceType[],2,TRUE),"")&amp;IF(D833&lt;&gt;"",IF(D833&gt;99,D833,IF(D833&gt;9,"0"&amp;D833,"00"&amp;D833))&amp;VLOOKUP(E833,Table_PN_ConduitSize[],2,FALSE)&amp;VLOOKUP(F833,Table_PN_ConduitColor[],2,FALSE)&amp;IF(G833&lt;10,"0"&amp;G833,G833)&amp;VLOOKUP(H833,Table_PN_BoxMaterial[],2,FALSE)&amp;IF(I833&lt;&gt;"",VLOOKUP(I833,Table_PN_MountingKit[],2,FALSE)&amp;IF(OR(J833="Yes"),VLOOKUP(F833,Table_PN_BoxColor[],2,FALSE),"")&amp;VLOOKUP(K833,Table_PN_CircuitBreaker[],2,FALSE),""),"")</f>
        <v/>
      </c>
      <c r="N833" s="65"/>
      <c r="O833" s="65"/>
      <c r="P833" s="65"/>
      <c r="Q833" s="65"/>
      <c r="R833" s="65"/>
      <c r="S833" s="170" t="str">
        <f>IFERROR(VLOOKUP(C833,Table_DevicePN[],2,FALSE),"")</f>
        <v/>
      </c>
      <c r="T833" s="66" t="str">
        <f t="shared" si="362"/>
        <v/>
      </c>
      <c r="U833" s="80"/>
      <c r="V833" s="81" t="str">
        <f t="shared" si="363"/>
        <v/>
      </c>
      <c r="W833" s="65" t="str">
        <f t="shared" si="364"/>
        <v/>
      </c>
      <c r="X833" s="65" t="str">
        <f t="shared" si="365"/>
        <v/>
      </c>
      <c r="Y833" s="82" t="str">
        <f t="shared" si="366"/>
        <v/>
      </c>
      <c r="Z833" s="83" t="str">
        <f t="shared" si="367"/>
        <v/>
      </c>
      <c r="AA833" s="65" t="str">
        <f t="shared" si="368"/>
        <v/>
      </c>
      <c r="AB833" s="65" t="str">
        <f t="shared" si="369"/>
        <v/>
      </c>
      <c r="AC833" s="65" t="str">
        <f t="shared" si="370"/>
        <v/>
      </c>
      <c r="AD833" s="84" t="str">
        <f t="shared" si="371"/>
        <v/>
      </c>
      <c r="AE833" s="85" t="str">
        <f t="shared" si="372"/>
        <v/>
      </c>
      <c r="AF833" s="85" t="str">
        <f t="shared" si="373"/>
        <v/>
      </c>
      <c r="AG833" s="86" t="str">
        <f t="shared" si="374"/>
        <v/>
      </c>
      <c r="AH833" s="87" t="str">
        <f t="shared" si="375"/>
        <v/>
      </c>
      <c r="AI833" s="84" t="str">
        <f t="shared" si="376"/>
        <v/>
      </c>
      <c r="AJ833" s="84" t="str">
        <f t="shared" si="377"/>
        <v/>
      </c>
      <c r="AK833" s="88" t="str">
        <f t="shared" si="378"/>
        <v/>
      </c>
      <c r="AL833" s="65" t="str">
        <f t="shared" si="379"/>
        <v/>
      </c>
      <c r="AM833" s="84" t="str">
        <f t="shared" si="380"/>
        <v/>
      </c>
      <c r="AN833" s="85" t="str">
        <f t="shared" si="381"/>
        <v/>
      </c>
      <c r="AO833" s="85" t="str">
        <f t="shared" si="382"/>
        <v/>
      </c>
      <c r="AP833" s="86" t="str">
        <f t="shared" si="383"/>
        <v/>
      </c>
    </row>
    <row r="834" spans="1:42" s="76" customFormat="1" x14ac:dyDescent="0.25">
      <c r="A834" s="78">
        <f t="shared" si="358"/>
        <v>828</v>
      </c>
      <c r="B834" s="79"/>
      <c r="C834" s="79"/>
      <c r="D834" s="61"/>
      <c r="E834" s="180" t="str">
        <f>_xlfn.IFNA(HLOOKUP(TEXT(C834,"#"),Table_Conduit[#All],2,FALSE),"")</f>
        <v/>
      </c>
      <c r="F834" s="63" t="str">
        <f t="shared" si="359"/>
        <v/>
      </c>
      <c r="G834" s="61"/>
      <c r="H834" s="180" t="str">
        <f>_xlfn.IFNA(IF(HLOOKUP(TEXT(C834,"#"),Table_BoxMaterial[#All],2,FALSE)=0,"",HLOOKUP(TEXT(C834,"#"),Table_BoxMaterial[#All],2,FALSE)),"")</f>
        <v/>
      </c>
      <c r="I834" s="183" t="str">
        <f>_xlfn.IFNA(HLOOKUP(TEXT(C834,"#"),Table_MountingKits[#All],2,FALSE),"")</f>
        <v/>
      </c>
      <c r="J834" s="183" t="str">
        <f>_xlfn.IFNA(HLOOKUP(H834,Table_BoxColors[#All],2,FALSE),"")</f>
        <v/>
      </c>
      <c r="K834" s="61" t="str">
        <f t="shared" si="360"/>
        <v/>
      </c>
      <c r="L834" s="64" t="str">
        <f t="shared" si="361"/>
        <v/>
      </c>
      <c r="M834" s="185" t="str">
        <f>_xlfn.IFNA("E-"&amp;VLOOKUP(C834,Table_PN_DeviceType[],2,TRUE),"")&amp;IF(D834&lt;&gt;"",IF(D834&gt;99,D834,IF(D834&gt;9,"0"&amp;D834,"00"&amp;D834))&amp;VLOOKUP(E834,Table_PN_ConduitSize[],2,FALSE)&amp;VLOOKUP(F834,Table_PN_ConduitColor[],2,FALSE)&amp;IF(G834&lt;10,"0"&amp;G834,G834)&amp;VLOOKUP(H834,Table_PN_BoxMaterial[],2,FALSE)&amp;IF(I834&lt;&gt;"",VLOOKUP(I834,Table_PN_MountingKit[],2,FALSE)&amp;IF(OR(J834="Yes"),VLOOKUP(F834,Table_PN_BoxColor[],2,FALSE),"")&amp;VLOOKUP(K834,Table_PN_CircuitBreaker[],2,FALSE),""),"")</f>
        <v/>
      </c>
      <c r="N834" s="65"/>
      <c r="O834" s="65"/>
      <c r="P834" s="65"/>
      <c r="Q834" s="65"/>
      <c r="R834" s="65"/>
      <c r="S834" s="170" t="str">
        <f>IFERROR(VLOOKUP(C834,Table_DevicePN[],2,FALSE),"")</f>
        <v/>
      </c>
      <c r="T834" s="66" t="str">
        <f t="shared" si="362"/>
        <v/>
      </c>
      <c r="U834" s="80"/>
      <c r="V834" s="81" t="str">
        <f t="shared" si="363"/>
        <v/>
      </c>
      <c r="W834" s="65" t="str">
        <f t="shared" si="364"/>
        <v/>
      </c>
      <c r="X834" s="65" t="str">
        <f t="shared" si="365"/>
        <v/>
      </c>
      <c r="Y834" s="82" t="str">
        <f t="shared" si="366"/>
        <v/>
      </c>
      <c r="Z834" s="83" t="str">
        <f t="shared" si="367"/>
        <v/>
      </c>
      <c r="AA834" s="65" t="str">
        <f t="shared" si="368"/>
        <v/>
      </c>
      <c r="AB834" s="65" t="str">
        <f t="shared" si="369"/>
        <v/>
      </c>
      <c r="AC834" s="65" t="str">
        <f t="shared" si="370"/>
        <v/>
      </c>
      <c r="AD834" s="84" t="str">
        <f t="shared" si="371"/>
        <v/>
      </c>
      <c r="AE834" s="85" t="str">
        <f t="shared" si="372"/>
        <v/>
      </c>
      <c r="AF834" s="85" t="str">
        <f t="shared" si="373"/>
        <v/>
      </c>
      <c r="AG834" s="86" t="str">
        <f t="shared" si="374"/>
        <v/>
      </c>
      <c r="AH834" s="87" t="str">
        <f t="shared" si="375"/>
        <v/>
      </c>
      <c r="AI834" s="84" t="str">
        <f t="shared" si="376"/>
        <v/>
      </c>
      <c r="AJ834" s="84" t="str">
        <f t="shared" si="377"/>
        <v/>
      </c>
      <c r="AK834" s="88" t="str">
        <f t="shared" si="378"/>
        <v/>
      </c>
      <c r="AL834" s="65" t="str">
        <f t="shared" si="379"/>
        <v/>
      </c>
      <c r="AM834" s="84" t="str">
        <f t="shared" si="380"/>
        <v/>
      </c>
      <c r="AN834" s="85" t="str">
        <f t="shared" si="381"/>
        <v/>
      </c>
      <c r="AO834" s="85" t="str">
        <f t="shared" si="382"/>
        <v/>
      </c>
      <c r="AP834" s="86" t="str">
        <f t="shared" si="383"/>
        <v/>
      </c>
    </row>
    <row r="835" spans="1:42" s="76" customFormat="1" x14ac:dyDescent="0.25">
      <c r="A835" s="78">
        <f t="shared" si="358"/>
        <v>829</v>
      </c>
      <c r="B835" s="79"/>
      <c r="C835" s="79"/>
      <c r="D835" s="61"/>
      <c r="E835" s="180" t="str">
        <f>_xlfn.IFNA(HLOOKUP(TEXT(C835,"#"),Table_Conduit[#All],2,FALSE),"")</f>
        <v/>
      </c>
      <c r="F835" s="63" t="str">
        <f t="shared" si="359"/>
        <v/>
      </c>
      <c r="G835" s="61"/>
      <c r="H835" s="180" t="str">
        <f>_xlfn.IFNA(IF(HLOOKUP(TEXT(C835,"#"),Table_BoxMaterial[#All],2,FALSE)=0,"",HLOOKUP(TEXT(C835,"#"),Table_BoxMaterial[#All],2,FALSE)),"")</f>
        <v/>
      </c>
      <c r="I835" s="183" t="str">
        <f>_xlfn.IFNA(HLOOKUP(TEXT(C835,"#"),Table_MountingKits[#All],2,FALSE),"")</f>
        <v/>
      </c>
      <c r="J835" s="183" t="str">
        <f>_xlfn.IFNA(HLOOKUP(H835,Table_BoxColors[#All],2,FALSE),"")</f>
        <v/>
      </c>
      <c r="K835" s="61" t="str">
        <f t="shared" si="360"/>
        <v/>
      </c>
      <c r="L835" s="64" t="str">
        <f t="shared" si="361"/>
        <v/>
      </c>
      <c r="M835" s="185" t="str">
        <f>_xlfn.IFNA("E-"&amp;VLOOKUP(C835,Table_PN_DeviceType[],2,TRUE),"")&amp;IF(D835&lt;&gt;"",IF(D835&gt;99,D835,IF(D835&gt;9,"0"&amp;D835,"00"&amp;D835))&amp;VLOOKUP(E835,Table_PN_ConduitSize[],2,FALSE)&amp;VLOOKUP(F835,Table_PN_ConduitColor[],2,FALSE)&amp;IF(G835&lt;10,"0"&amp;G835,G835)&amp;VLOOKUP(H835,Table_PN_BoxMaterial[],2,FALSE)&amp;IF(I835&lt;&gt;"",VLOOKUP(I835,Table_PN_MountingKit[],2,FALSE)&amp;IF(OR(J835="Yes"),VLOOKUP(F835,Table_PN_BoxColor[],2,FALSE),"")&amp;VLOOKUP(K835,Table_PN_CircuitBreaker[],2,FALSE),""),"")</f>
        <v/>
      </c>
      <c r="N835" s="65"/>
      <c r="O835" s="65"/>
      <c r="P835" s="65"/>
      <c r="Q835" s="65"/>
      <c r="R835" s="65"/>
      <c r="S835" s="170" t="str">
        <f>IFERROR(VLOOKUP(C835,Table_DevicePN[],2,FALSE),"")</f>
        <v/>
      </c>
      <c r="T835" s="66" t="str">
        <f t="shared" si="362"/>
        <v/>
      </c>
      <c r="U835" s="80"/>
      <c r="V835" s="81" t="str">
        <f t="shared" si="363"/>
        <v/>
      </c>
      <c r="W835" s="65" t="str">
        <f t="shared" si="364"/>
        <v/>
      </c>
      <c r="X835" s="65" t="str">
        <f t="shared" si="365"/>
        <v/>
      </c>
      <c r="Y835" s="82" t="str">
        <f t="shared" si="366"/>
        <v/>
      </c>
      <c r="Z835" s="83" t="str">
        <f t="shared" si="367"/>
        <v/>
      </c>
      <c r="AA835" s="65" t="str">
        <f t="shared" si="368"/>
        <v/>
      </c>
      <c r="AB835" s="65" t="str">
        <f t="shared" si="369"/>
        <v/>
      </c>
      <c r="AC835" s="65" t="str">
        <f t="shared" si="370"/>
        <v/>
      </c>
      <c r="AD835" s="84" t="str">
        <f t="shared" si="371"/>
        <v/>
      </c>
      <c r="AE835" s="85" t="str">
        <f t="shared" si="372"/>
        <v/>
      </c>
      <c r="AF835" s="85" t="str">
        <f t="shared" si="373"/>
        <v/>
      </c>
      <c r="AG835" s="86" t="str">
        <f t="shared" si="374"/>
        <v/>
      </c>
      <c r="AH835" s="87" t="str">
        <f t="shared" si="375"/>
        <v/>
      </c>
      <c r="AI835" s="84" t="str">
        <f t="shared" si="376"/>
        <v/>
      </c>
      <c r="AJ835" s="84" t="str">
        <f t="shared" si="377"/>
        <v/>
      </c>
      <c r="AK835" s="88" t="str">
        <f t="shared" si="378"/>
        <v/>
      </c>
      <c r="AL835" s="65" t="str">
        <f t="shared" si="379"/>
        <v/>
      </c>
      <c r="AM835" s="84" t="str">
        <f t="shared" si="380"/>
        <v/>
      </c>
      <c r="AN835" s="85" t="str">
        <f t="shared" si="381"/>
        <v/>
      </c>
      <c r="AO835" s="85" t="str">
        <f t="shared" si="382"/>
        <v/>
      </c>
      <c r="AP835" s="86" t="str">
        <f t="shared" si="383"/>
        <v/>
      </c>
    </row>
    <row r="836" spans="1:42" s="76" customFormat="1" x14ac:dyDescent="0.25">
      <c r="A836" s="78">
        <f t="shared" si="358"/>
        <v>830</v>
      </c>
      <c r="B836" s="79"/>
      <c r="C836" s="79"/>
      <c r="D836" s="61"/>
      <c r="E836" s="180" t="str">
        <f>_xlfn.IFNA(HLOOKUP(TEXT(C836,"#"),Table_Conduit[#All],2,FALSE),"")</f>
        <v/>
      </c>
      <c r="F836" s="63" t="str">
        <f t="shared" si="359"/>
        <v/>
      </c>
      <c r="G836" s="61"/>
      <c r="H836" s="180" t="str">
        <f>_xlfn.IFNA(IF(HLOOKUP(TEXT(C836,"#"),Table_BoxMaterial[#All],2,FALSE)=0,"",HLOOKUP(TEXT(C836,"#"),Table_BoxMaterial[#All],2,FALSE)),"")</f>
        <v/>
      </c>
      <c r="I836" s="183" t="str">
        <f>_xlfn.IFNA(HLOOKUP(TEXT(C836,"#"),Table_MountingKits[#All],2,FALSE),"")</f>
        <v/>
      </c>
      <c r="J836" s="183" t="str">
        <f>_xlfn.IFNA(HLOOKUP(H836,Table_BoxColors[#All],2,FALSE),"")</f>
        <v/>
      </c>
      <c r="K836" s="61" t="str">
        <f t="shared" si="360"/>
        <v/>
      </c>
      <c r="L836" s="64" t="str">
        <f t="shared" si="361"/>
        <v/>
      </c>
      <c r="M836" s="185" t="str">
        <f>_xlfn.IFNA("E-"&amp;VLOOKUP(C836,Table_PN_DeviceType[],2,TRUE),"")&amp;IF(D836&lt;&gt;"",IF(D836&gt;99,D836,IF(D836&gt;9,"0"&amp;D836,"00"&amp;D836))&amp;VLOOKUP(E836,Table_PN_ConduitSize[],2,FALSE)&amp;VLOOKUP(F836,Table_PN_ConduitColor[],2,FALSE)&amp;IF(G836&lt;10,"0"&amp;G836,G836)&amp;VLOOKUP(H836,Table_PN_BoxMaterial[],2,FALSE)&amp;IF(I836&lt;&gt;"",VLOOKUP(I836,Table_PN_MountingKit[],2,FALSE)&amp;IF(OR(J836="Yes"),VLOOKUP(F836,Table_PN_BoxColor[],2,FALSE),"")&amp;VLOOKUP(K836,Table_PN_CircuitBreaker[],2,FALSE),""),"")</f>
        <v/>
      </c>
      <c r="N836" s="65"/>
      <c r="O836" s="65"/>
      <c r="P836" s="65"/>
      <c r="Q836" s="65"/>
      <c r="R836" s="65"/>
      <c r="S836" s="170" t="str">
        <f>IFERROR(VLOOKUP(C836,Table_DevicePN[],2,FALSE),"")</f>
        <v/>
      </c>
      <c r="T836" s="66" t="str">
        <f t="shared" si="362"/>
        <v/>
      </c>
      <c r="U836" s="80"/>
      <c r="V836" s="81" t="str">
        <f t="shared" si="363"/>
        <v/>
      </c>
      <c r="W836" s="65" t="str">
        <f t="shared" si="364"/>
        <v/>
      </c>
      <c r="X836" s="65" t="str">
        <f t="shared" si="365"/>
        <v/>
      </c>
      <c r="Y836" s="82" t="str">
        <f t="shared" si="366"/>
        <v/>
      </c>
      <c r="Z836" s="83" t="str">
        <f t="shared" si="367"/>
        <v/>
      </c>
      <c r="AA836" s="65" t="str">
        <f t="shared" si="368"/>
        <v/>
      </c>
      <c r="AB836" s="65" t="str">
        <f t="shared" si="369"/>
        <v/>
      </c>
      <c r="AC836" s="65" t="str">
        <f t="shared" si="370"/>
        <v/>
      </c>
      <c r="AD836" s="84" t="str">
        <f t="shared" si="371"/>
        <v/>
      </c>
      <c r="AE836" s="85" t="str">
        <f t="shared" si="372"/>
        <v/>
      </c>
      <c r="AF836" s="85" t="str">
        <f t="shared" si="373"/>
        <v/>
      </c>
      <c r="AG836" s="86" t="str">
        <f t="shared" si="374"/>
        <v/>
      </c>
      <c r="AH836" s="87" t="str">
        <f t="shared" si="375"/>
        <v/>
      </c>
      <c r="AI836" s="84" t="str">
        <f t="shared" si="376"/>
        <v/>
      </c>
      <c r="AJ836" s="84" t="str">
        <f t="shared" si="377"/>
        <v/>
      </c>
      <c r="AK836" s="88" t="str">
        <f t="shared" si="378"/>
        <v/>
      </c>
      <c r="AL836" s="65" t="str">
        <f t="shared" si="379"/>
        <v/>
      </c>
      <c r="AM836" s="84" t="str">
        <f t="shared" si="380"/>
        <v/>
      </c>
      <c r="AN836" s="85" t="str">
        <f t="shared" si="381"/>
        <v/>
      </c>
      <c r="AO836" s="85" t="str">
        <f t="shared" si="382"/>
        <v/>
      </c>
      <c r="AP836" s="86" t="str">
        <f t="shared" si="383"/>
        <v/>
      </c>
    </row>
    <row r="837" spans="1:42" s="76" customFormat="1" x14ac:dyDescent="0.25">
      <c r="A837" s="78">
        <f t="shared" si="358"/>
        <v>831</v>
      </c>
      <c r="B837" s="79"/>
      <c r="C837" s="79"/>
      <c r="D837" s="61"/>
      <c r="E837" s="180" t="str">
        <f>_xlfn.IFNA(HLOOKUP(TEXT(C837,"#"),Table_Conduit[#All],2,FALSE),"")</f>
        <v/>
      </c>
      <c r="F837" s="63" t="str">
        <f t="shared" si="359"/>
        <v/>
      </c>
      <c r="G837" s="61"/>
      <c r="H837" s="180" t="str">
        <f>_xlfn.IFNA(IF(HLOOKUP(TEXT(C837,"#"),Table_BoxMaterial[#All],2,FALSE)=0,"",HLOOKUP(TEXT(C837,"#"),Table_BoxMaterial[#All],2,FALSE)),"")</f>
        <v/>
      </c>
      <c r="I837" s="183" t="str">
        <f>_xlfn.IFNA(HLOOKUP(TEXT(C837,"#"),Table_MountingKits[#All],2,FALSE),"")</f>
        <v/>
      </c>
      <c r="J837" s="183" t="str">
        <f>_xlfn.IFNA(HLOOKUP(H837,Table_BoxColors[#All],2,FALSE),"")</f>
        <v/>
      </c>
      <c r="K837" s="61" t="str">
        <f t="shared" si="360"/>
        <v/>
      </c>
      <c r="L837" s="64" t="str">
        <f t="shared" si="361"/>
        <v/>
      </c>
      <c r="M837" s="185" t="str">
        <f>_xlfn.IFNA("E-"&amp;VLOOKUP(C837,Table_PN_DeviceType[],2,TRUE),"")&amp;IF(D837&lt;&gt;"",IF(D837&gt;99,D837,IF(D837&gt;9,"0"&amp;D837,"00"&amp;D837))&amp;VLOOKUP(E837,Table_PN_ConduitSize[],2,FALSE)&amp;VLOOKUP(F837,Table_PN_ConduitColor[],2,FALSE)&amp;IF(G837&lt;10,"0"&amp;G837,G837)&amp;VLOOKUP(H837,Table_PN_BoxMaterial[],2,FALSE)&amp;IF(I837&lt;&gt;"",VLOOKUP(I837,Table_PN_MountingKit[],2,FALSE)&amp;IF(OR(J837="Yes"),VLOOKUP(F837,Table_PN_BoxColor[],2,FALSE),"")&amp;VLOOKUP(K837,Table_PN_CircuitBreaker[],2,FALSE),""),"")</f>
        <v/>
      </c>
      <c r="N837" s="65"/>
      <c r="O837" s="65"/>
      <c r="P837" s="65"/>
      <c r="Q837" s="65"/>
      <c r="R837" s="65"/>
      <c r="S837" s="170" t="str">
        <f>IFERROR(VLOOKUP(C837,Table_DevicePN[],2,FALSE),"")</f>
        <v/>
      </c>
      <c r="T837" s="66" t="str">
        <f t="shared" si="362"/>
        <v/>
      </c>
      <c r="U837" s="80"/>
      <c r="V837" s="81" t="str">
        <f t="shared" si="363"/>
        <v/>
      </c>
      <c r="W837" s="65" t="str">
        <f t="shared" si="364"/>
        <v/>
      </c>
      <c r="X837" s="65" t="str">
        <f t="shared" si="365"/>
        <v/>
      </c>
      <c r="Y837" s="82" t="str">
        <f t="shared" si="366"/>
        <v/>
      </c>
      <c r="Z837" s="83" t="str">
        <f t="shared" si="367"/>
        <v/>
      </c>
      <c r="AA837" s="65" t="str">
        <f t="shared" si="368"/>
        <v/>
      </c>
      <c r="AB837" s="65" t="str">
        <f t="shared" si="369"/>
        <v/>
      </c>
      <c r="AC837" s="65" t="str">
        <f t="shared" si="370"/>
        <v/>
      </c>
      <c r="AD837" s="84" t="str">
        <f t="shared" si="371"/>
        <v/>
      </c>
      <c r="AE837" s="85" t="str">
        <f t="shared" si="372"/>
        <v/>
      </c>
      <c r="AF837" s="85" t="str">
        <f t="shared" si="373"/>
        <v/>
      </c>
      <c r="AG837" s="86" t="str">
        <f t="shared" si="374"/>
        <v/>
      </c>
      <c r="AH837" s="87" t="str">
        <f t="shared" si="375"/>
        <v/>
      </c>
      <c r="AI837" s="84" t="str">
        <f t="shared" si="376"/>
        <v/>
      </c>
      <c r="AJ837" s="84" t="str">
        <f t="shared" si="377"/>
        <v/>
      </c>
      <c r="AK837" s="88" t="str">
        <f t="shared" si="378"/>
        <v/>
      </c>
      <c r="AL837" s="65" t="str">
        <f t="shared" si="379"/>
        <v/>
      </c>
      <c r="AM837" s="84" t="str">
        <f t="shared" si="380"/>
        <v/>
      </c>
      <c r="AN837" s="85" t="str">
        <f t="shared" si="381"/>
        <v/>
      </c>
      <c r="AO837" s="85" t="str">
        <f t="shared" si="382"/>
        <v/>
      </c>
      <c r="AP837" s="86" t="str">
        <f t="shared" si="383"/>
        <v/>
      </c>
    </row>
    <row r="838" spans="1:42" s="76" customFormat="1" x14ac:dyDescent="0.25">
      <c r="A838" s="78">
        <f t="shared" si="358"/>
        <v>832</v>
      </c>
      <c r="B838" s="79"/>
      <c r="C838" s="79"/>
      <c r="D838" s="61"/>
      <c r="E838" s="180" t="str">
        <f>_xlfn.IFNA(HLOOKUP(TEXT(C838,"#"),Table_Conduit[#All],2,FALSE),"")</f>
        <v/>
      </c>
      <c r="F838" s="63" t="str">
        <f t="shared" si="359"/>
        <v/>
      </c>
      <c r="G838" s="61"/>
      <c r="H838" s="180" t="str">
        <f>_xlfn.IFNA(IF(HLOOKUP(TEXT(C838,"#"),Table_BoxMaterial[#All],2,FALSE)=0,"",HLOOKUP(TEXT(C838,"#"),Table_BoxMaterial[#All],2,FALSE)),"")</f>
        <v/>
      </c>
      <c r="I838" s="183" t="str">
        <f>_xlfn.IFNA(HLOOKUP(TEXT(C838,"#"),Table_MountingKits[#All],2,FALSE),"")</f>
        <v/>
      </c>
      <c r="J838" s="183" t="str">
        <f>_xlfn.IFNA(HLOOKUP(H838,Table_BoxColors[#All],2,FALSE),"")</f>
        <v/>
      </c>
      <c r="K838" s="61" t="str">
        <f t="shared" si="360"/>
        <v/>
      </c>
      <c r="L838" s="64" t="str">
        <f t="shared" si="361"/>
        <v/>
      </c>
      <c r="M838" s="185" t="str">
        <f>_xlfn.IFNA("E-"&amp;VLOOKUP(C838,Table_PN_DeviceType[],2,TRUE),"")&amp;IF(D838&lt;&gt;"",IF(D838&gt;99,D838,IF(D838&gt;9,"0"&amp;D838,"00"&amp;D838))&amp;VLOOKUP(E838,Table_PN_ConduitSize[],2,FALSE)&amp;VLOOKUP(F838,Table_PN_ConduitColor[],2,FALSE)&amp;IF(G838&lt;10,"0"&amp;G838,G838)&amp;VLOOKUP(H838,Table_PN_BoxMaterial[],2,FALSE)&amp;IF(I838&lt;&gt;"",VLOOKUP(I838,Table_PN_MountingKit[],2,FALSE)&amp;IF(OR(J838="Yes"),VLOOKUP(F838,Table_PN_BoxColor[],2,FALSE),"")&amp;VLOOKUP(K838,Table_PN_CircuitBreaker[],2,FALSE),""),"")</f>
        <v/>
      </c>
      <c r="N838" s="65"/>
      <c r="O838" s="65"/>
      <c r="P838" s="65"/>
      <c r="Q838" s="65"/>
      <c r="R838" s="65"/>
      <c r="S838" s="170" t="str">
        <f>IFERROR(VLOOKUP(C838,Table_DevicePN[],2,FALSE),"")</f>
        <v/>
      </c>
      <c r="T838" s="66" t="str">
        <f t="shared" si="362"/>
        <v/>
      </c>
      <c r="U838" s="80"/>
      <c r="V838" s="81" t="str">
        <f t="shared" si="363"/>
        <v/>
      </c>
      <c r="W838" s="65" t="str">
        <f t="shared" si="364"/>
        <v/>
      </c>
      <c r="X838" s="65" t="str">
        <f t="shared" si="365"/>
        <v/>
      </c>
      <c r="Y838" s="82" t="str">
        <f t="shared" si="366"/>
        <v/>
      </c>
      <c r="Z838" s="83" t="str">
        <f t="shared" si="367"/>
        <v/>
      </c>
      <c r="AA838" s="65" t="str">
        <f t="shared" si="368"/>
        <v/>
      </c>
      <c r="AB838" s="65" t="str">
        <f t="shared" si="369"/>
        <v/>
      </c>
      <c r="AC838" s="65" t="str">
        <f t="shared" si="370"/>
        <v/>
      </c>
      <c r="AD838" s="84" t="str">
        <f t="shared" si="371"/>
        <v/>
      </c>
      <c r="AE838" s="85" t="str">
        <f t="shared" si="372"/>
        <v/>
      </c>
      <c r="AF838" s="85" t="str">
        <f t="shared" si="373"/>
        <v/>
      </c>
      <c r="AG838" s="86" t="str">
        <f t="shared" si="374"/>
        <v/>
      </c>
      <c r="AH838" s="87" t="str">
        <f t="shared" si="375"/>
        <v/>
      </c>
      <c r="AI838" s="84" t="str">
        <f t="shared" si="376"/>
        <v/>
      </c>
      <c r="AJ838" s="84" t="str">
        <f t="shared" si="377"/>
        <v/>
      </c>
      <c r="AK838" s="88" t="str">
        <f t="shared" si="378"/>
        <v/>
      </c>
      <c r="AL838" s="65" t="str">
        <f t="shared" si="379"/>
        <v/>
      </c>
      <c r="AM838" s="84" t="str">
        <f t="shared" si="380"/>
        <v/>
      </c>
      <c r="AN838" s="85" t="str">
        <f t="shared" si="381"/>
        <v/>
      </c>
      <c r="AO838" s="85" t="str">
        <f t="shared" si="382"/>
        <v/>
      </c>
      <c r="AP838" s="86" t="str">
        <f t="shared" si="383"/>
        <v/>
      </c>
    </row>
    <row r="839" spans="1:42" s="76" customFormat="1" x14ac:dyDescent="0.25">
      <c r="A839" s="78">
        <f t="shared" si="358"/>
        <v>833</v>
      </c>
      <c r="B839" s="79"/>
      <c r="C839" s="79"/>
      <c r="D839" s="61"/>
      <c r="E839" s="180" t="str">
        <f>_xlfn.IFNA(HLOOKUP(TEXT(C839,"#"),Table_Conduit[#All],2,FALSE),"")</f>
        <v/>
      </c>
      <c r="F839" s="63" t="str">
        <f t="shared" si="359"/>
        <v/>
      </c>
      <c r="G839" s="61"/>
      <c r="H839" s="180" t="str">
        <f>_xlfn.IFNA(IF(HLOOKUP(TEXT(C839,"#"),Table_BoxMaterial[#All],2,FALSE)=0,"",HLOOKUP(TEXT(C839,"#"),Table_BoxMaterial[#All],2,FALSE)),"")</f>
        <v/>
      </c>
      <c r="I839" s="183" t="str">
        <f>_xlfn.IFNA(HLOOKUP(TEXT(C839,"#"),Table_MountingKits[#All],2,FALSE),"")</f>
        <v/>
      </c>
      <c r="J839" s="183" t="str">
        <f>_xlfn.IFNA(HLOOKUP(H839,Table_BoxColors[#All],2,FALSE),"")</f>
        <v/>
      </c>
      <c r="K839" s="61" t="str">
        <f t="shared" si="360"/>
        <v/>
      </c>
      <c r="L839" s="64" t="str">
        <f t="shared" si="361"/>
        <v/>
      </c>
      <c r="M839" s="185" t="str">
        <f>_xlfn.IFNA("E-"&amp;VLOOKUP(C839,Table_PN_DeviceType[],2,TRUE),"")&amp;IF(D839&lt;&gt;"",IF(D839&gt;99,D839,IF(D839&gt;9,"0"&amp;D839,"00"&amp;D839))&amp;VLOOKUP(E839,Table_PN_ConduitSize[],2,FALSE)&amp;VLOOKUP(F839,Table_PN_ConduitColor[],2,FALSE)&amp;IF(G839&lt;10,"0"&amp;G839,G839)&amp;VLOOKUP(H839,Table_PN_BoxMaterial[],2,FALSE)&amp;IF(I839&lt;&gt;"",VLOOKUP(I839,Table_PN_MountingKit[],2,FALSE)&amp;IF(OR(J839="Yes"),VLOOKUP(F839,Table_PN_BoxColor[],2,FALSE),"")&amp;VLOOKUP(K839,Table_PN_CircuitBreaker[],2,FALSE),""),"")</f>
        <v/>
      </c>
      <c r="N839" s="65"/>
      <c r="O839" s="65"/>
      <c r="P839" s="65"/>
      <c r="Q839" s="65"/>
      <c r="R839" s="65"/>
      <c r="S839" s="170" t="str">
        <f>IFERROR(VLOOKUP(C839,Table_DevicePN[],2,FALSE),"")</f>
        <v/>
      </c>
      <c r="T839" s="66" t="str">
        <f t="shared" si="362"/>
        <v/>
      </c>
      <c r="U839" s="80"/>
      <c r="V839" s="81" t="str">
        <f t="shared" si="363"/>
        <v/>
      </c>
      <c r="W839" s="65" t="str">
        <f t="shared" si="364"/>
        <v/>
      </c>
      <c r="X839" s="65" t="str">
        <f t="shared" si="365"/>
        <v/>
      </c>
      <c r="Y839" s="82" t="str">
        <f t="shared" si="366"/>
        <v/>
      </c>
      <c r="Z839" s="83" t="str">
        <f t="shared" si="367"/>
        <v/>
      </c>
      <c r="AA839" s="65" t="str">
        <f t="shared" si="368"/>
        <v/>
      </c>
      <c r="AB839" s="65" t="str">
        <f t="shared" si="369"/>
        <v/>
      </c>
      <c r="AC839" s="65" t="str">
        <f t="shared" si="370"/>
        <v/>
      </c>
      <c r="AD839" s="84" t="str">
        <f t="shared" si="371"/>
        <v/>
      </c>
      <c r="AE839" s="85" t="str">
        <f t="shared" si="372"/>
        <v/>
      </c>
      <c r="AF839" s="85" t="str">
        <f t="shared" si="373"/>
        <v/>
      </c>
      <c r="AG839" s="86" t="str">
        <f t="shared" si="374"/>
        <v/>
      </c>
      <c r="AH839" s="87" t="str">
        <f t="shared" si="375"/>
        <v/>
      </c>
      <c r="AI839" s="84" t="str">
        <f t="shared" si="376"/>
        <v/>
      </c>
      <c r="AJ839" s="84" t="str">
        <f t="shared" si="377"/>
        <v/>
      </c>
      <c r="AK839" s="88" t="str">
        <f t="shared" si="378"/>
        <v/>
      </c>
      <c r="AL839" s="65" t="str">
        <f t="shared" si="379"/>
        <v/>
      </c>
      <c r="AM839" s="84" t="str">
        <f t="shared" si="380"/>
        <v/>
      </c>
      <c r="AN839" s="85" t="str">
        <f t="shared" si="381"/>
        <v/>
      </c>
      <c r="AO839" s="85" t="str">
        <f t="shared" si="382"/>
        <v/>
      </c>
      <c r="AP839" s="86" t="str">
        <f t="shared" si="383"/>
        <v/>
      </c>
    </row>
    <row r="840" spans="1:42" s="76" customFormat="1" x14ac:dyDescent="0.25">
      <c r="A840" s="78">
        <f t="shared" ref="A840:A903" si="384">ROW()-6</f>
        <v>834</v>
      </c>
      <c r="B840" s="79"/>
      <c r="C840" s="79"/>
      <c r="D840" s="61"/>
      <c r="E840" s="180" t="str">
        <f>_xlfn.IFNA(HLOOKUP(TEXT(C840,"#"),Table_Conduit[#All],2,FALSE),"")</f>
        <v/>
      </c>
      <c r="F840" s="63" t="str">
        <f t="shared" si="359"/>
        <v/>
      </c>
      <c r="G840" s="61"/>
      <c r="H840" s="180" t="str">
        <f>_xlfn.IFNA(IF(HLOOKUP(TEXT(C840,"#"),Table_BoxMaterial[#All],2,FALSE)=0,"",HLOOKUP(TEXT(C840,"#"),Table_BoxMaterial[#All],2,FALSE)),"")</f>
        <v/>
      </c>
      <c r="I840" s="183" t="str">
        <f>_xlfn.IFNA(HLOOKUP(TEXT(C840,"#"),Table_MountingKits[#All],2,FALSE),"")</f>
        <v/>
      </c>
      <c r="J840" s="183" t="str">
        <f>_xlfn.IFNA(HLOOKUP(H840,Table_BoxColors[#All],2,FALSE),"")</f>
        <v/>
      </c>
      <c r="K840" s="61" t="str">
        <f t="shared" si="360"/>
        <v/>
      </c>
      <c r="L840" s="64" t="str">
        <f t="shared" si="361"/>
        <v/>
      </c>
      <c r="M840" s="185" t="str">
        <f>_xlfn.IFNA("E-"&amp;VLOOKUP(C840,Table_PN_DeviceType[],2,TRUE),"")&amp;IF(D840&lt;&gt;"",IF(D840&gt;99,D840,IF(D840&gt;9,"0"&amp;D840,"00"&amp;D840))&amp;VLOOKUP(E840,Table_PN_ConduitSize[],2,FALSE)&amp;VLOOKUP(F840,Table_PN_ConduitColor[],2,FALSE)&amp;IF(G840&lt;10,"0"&amp;G840,G840)&amp;VLOOKUP(H840,Table_PN_BoxMaterial[],2,FALSE)&amp;IF(I840&lt;&gt;"",VLOOKUP(I840,Table_PN_MountingKit[],2,FALSE)&amp;IF(OR(J840="Yes"),VLOOKUP(F840,Table_PN_BoxColor[],2,FALSE),"")&amp;VLOOKUP(K840,Table_PN_CircuitBreaker[],2,FALSE),""),"")</f>
        <v/>
      </c>
      <c r="N840" s="65"/>
      <c r="O840" s="65"/>
      <c r="P840" s="65"/>
      <c r="Q840" s="65"/>
      <c r="R840" s="65"/>
      <c r="S840" s="170" t="str">
        <f>IFERROR(VLOOKUP(C840,Table_DevicePN[],2,FALSE),"")</f>
        <v/>
      </c>
      <c r="T840" s="66" t="str">
        <f t="shared" si="362"/>
        <v/>
      </c>
      <c r="U840" s="80"/>
      <c r="V840" s="81" t="str">
        <f t="shared" si="363"/>
        <v/>
      </c>
      <c r="W840" s="65" t="str">
        <f t="shared" si="364"/>
        <v/>
      </c>
      <c r="X840" s="65" t="str">
        <f t="shared" si="365"/>
        <v/>
      </c>
      <c r="Y840" s="82" t="str">
        <f t="shared" si="366"/>
        <v/>
      </c>
      <c r="Z840" s="83" t="str">
        <f t="shared" si="367"/>
        <v/>
      </c>
      <c r="AA840" s="65" t="str">
        <f t="shared" si="368"/>
        <v/>
      </c>
      <c r="AB840" s="65" t="str">
        <f t="shared" si="369"/>
        <v/>
      </c>
      <c r="AC840" s="65" t="str">
        <f t="shared" si="370"/>
        <v/>
      </c>
      <c r="AD840" s="84" t="str">
        <f t="shared" si="371"/>
        <v/>
      </c>
      <c r="AE840" s="85" t="str">
        <f t="shared" si="372"/>
        <v/>
      </c>
      <c r="AF840" s="85" t="str">
        <f t="shared" si="373"/>
        <v/>
      </c>
      <c r="AG840" s="86" t="str">
        <f t="shared" si="374"/>
        <v/>
      </c>
      <c r="AH840" s="87" t="str">
        <f t="shared" si="375"/>
        <v/>
      </c>
      <c r="AI840" s="84" t="str">
        <f t="shared" si="376"/>
        <v/>
      </c>
      <c r="AJ840" s="84" t="str">
        <f t="shared" si="377"/>
        <v/>
      </c>
      <c r="AK840" s="88" t="str">
        <f t="shared" si="378"/>
        <v/>
      </c>
      <c r="AL840" s="65" t="str">
        <f t="shared" si="379"/>
        <v/>
      </c>
      <c r="AM840" s="84" t="str">
        <f t="shared" si="380"/>
        <v/>
      </c>
      <c r="AN840" s="85" t="str">
        <f t="shared" si="381"/>
        <v/>
      </c>
      <c r="AO840" s="85" t="str">
        <f t="shared" si="382"/>
        <v/>
      </c>
      <c r="AP840" s="86" t="str">
        <f t="shared" si="383"/>
        <v/>
      </c>
    </row>
    <row r="841" spans="1:42" s="76" customFormat="1" x14ac:dyDescent="0.25">
      <c r="A841" s="78">
        <f t="shared" si="384"/>
        <v>835</v>
      </c>
      <c r="B841" s="79"/>
      <c r="C841" s="79"/>
      <c r="D841" s="61"/>
      <c r="E841" s="180" t="str">
        <f>_xlfn.IFNA(HLOOKUP(TEXT(C841,"#"),Table_Conduit[#All],2,FALSE),"")</f>
        <v/>
      </c>
      <c r="F841" s="63" t="str">
        <f t="shared" si="359"/>
        <v/>
      </c>
      <c r="G841" s="61"/>
      <c r="H841" s="180" t="str">
        <f>_xlfn.IFNA(IF(HLOOKUP(TEXT(C841,"#"),Table_BoxMaterial[#All],2,FALSE)=0,"",HLOOKUP(TEXT(C841,"#"),Table_BoxMaterial[#All],2,FALSE)),"")</f>
        <v/>
      </c>
      <c r="I841" s="183" t="str">
        <f>_xlfn.IFNA(HLOOKUP(TEXT(C841,"#"),Table_MountingKits[#All],2,FALSE),"")</f>
        <v/>
      </c>
      <c r="J841" s="183" t="str">
        <f>_xlfn.IFNA(HLOOKUP(H841,Table_BoxColors[#All],2,FALSE),"")</f>
        <v/>
      </c>
      <c r="K841" s="61" t="str">
        <f t="shared" si="360"/>
        <v/>
      </c>
      <c r="L841" s="64" t="str">
        <f t="shared" si="361"/>
        <v/>
      </c>
      <c r="M841" s="185" t="str">
        <f>_xlfn.IFNA("E-"&amp;VLOOKUP(C841,Table_PN_DeviceType[],2,TRUE),"")&amp;IF(D841&lt;&gt;"",IF(D841&gt;99,D841,IF(D841&gt;9,"0"&amp;D841,"00"&amp;D841))&amp;VLOOKUP(E841,Table_PN_ConduitSize[],2,FALSE)&amp;VLOOKUP(F841,Table_PN_ConduitColor[],2,FALSE)&amp;IF(G841&lt;10,"0"&amp;G841,G841)&amp;VLOOKUP(H841,Table_PN_BoxMaterial[],2,FALSE)&amp;IF(I841&lt;&gt;"",VLOOKUP(I841,Table_PN_MountingKit[],2,FALSE)&amp;IF(OR(J841="Yes"),VLOOKUP(F841,Table_PN_BoxColor[],2,FALSE),"")&amp;VLOOKUP(K841,Table_PN_CircuitBreaker[],2,FALSE),""),"")</f>
        <v/>
      </c>
      <c r="N841" s="65"/>
      <c r="O841" s="65"/>
      <c r="P841" s="65"/>
      <c r="Q841" s="65"/>
      <c r="R841" s="65"/>
      <c r="S841" s="170" t="str">
        <f>IFERROR(VLOOKUP(C841,Table_DevicePN[],2,FALSE),"")</f>
        <v/>
      </c>
      <c r="T841" s="66" t="str">
        <f t="shared" si="362"/>
        <v/>
      </c>
      <c r="U841" s="80"/>
      <c r="V841" s="81" t="str">
        <f t="shared" si="363"/>
        <v/>
      </c>
      <c r="W841" s="65" t="str">
        <f t="shared" si="364"/>
        <v/>
      </c>
      <c r="X841" s="65" t="str">
        <f t="shared" si="365"/>
        <v/>
      </c>
      <c r="Y841" s="82" t="str">
        <f t="shared" si="366"/>
        <v/>
      </c>
      <c r="Z841" s="83" t="str">
        <f t="shared" si="367"/>
        <v/>
      </c>
      <c r="AA841" s="65" t="str">
        <f t="shared" si="368"/>
        <v/>
      </c>
      <c r="AB841" s="65" t="str">
        <f t="shared" si="369"/>
        <v/>
      </c>
      <c r="AC841" s="65" t="str">
        <f t="shared" si="370"/>
        <v/>
      </c>
      <c r="AD841" s="84" t="str">
        <f t="shared" si="371"/>
        <v/>
      </c>
      <c r="AE841" s="85" t="str">
        <f t="shared" si="372"/>
        <v/>
      </c>
      <c r="AF841" s="85" t="str">
        <f t="shared" si="373"/>
        <v/>
      </c>
      <c r="AG841" s="86" t="str">
        <f t="shared" si="374"/>
        <v/>
      </c>
      <c r="AH841" s="87" t="str">
        <f t="shared" si="375"/>
        <v/>
      </c>
      <c r="AI841" s="84" t="str">
        <f t="shared" si="376"/>
        <v/>
      </c>
      <c r="AJ841" s="84" t="str">
        <f t="shared" si="377"/>
        <v/>
      </c>
      <c r="AK841" s="88" t="str">
        <f t="shared" si="378"/>
        <v/>
      </c>
      <c r="AL841" s="65" t="str">
        <f t="shared" si="379"/>
        <v/>
      </c>
      <c r="AM841" s="84" t="str">
        <f t="shared" si="380"/>
        <v/>
      </c>
      <c r="AN841" s="85" t="str">
        <f t="shared" si="381"/>
        <v/>
      </c>
      <c r="AO841" s="85" t="str">
        <f t="shared" si="382"/>
        <v/>
      </c>
      <c r="AP841" s="86" t="str">
        <f t="shared" si="383"/>
        <v/>
      </c>
    </row>
    <row r="842" spans="1:42" s="76" customFormat="1" x14ac:dyDescent="0.25">
      <c r="A842" s="78">
        <f t="shared" si="384"/>
        <v>836</v>
      </c>
      <c r="B842" s="79"/>
      <c r="C842" s="79"/>
      <c r="D842" s="61"/>
      <c r="E842" s="180" t="str">
        <f>_xlfn.IFNA(HLOOKUP(TEXT(C842,"#"),Table_Conduit[#All],2,FALSE),"")</f>
        <v/>
      </c>
      <c r="F842" s="63" t="str">
        <f t="shared" si="359"/>
        <v/>
      </c>
      <c r="G842" s="61"/>
      <c r="H842" s="180" t="str">
        <f>_xlfn.IFNA(IF(HLOOKUP(TEXT(C842,"#"),Table_BoxMaterial[#All],2,FALSE)=0,"",HLOOKUP(TEXT(C842,"#"),Table_BoxMaterial[#All],2,FALSE)),"")</f>
        <v/>
      </c>
      <c r="I842" s="183" t="str">
        <f>_xlfn.IFNA(HLOOKUP(TEXT(C842,"#"),Table_MountingKits[#All],2,FALSE),"")</f>
        <v/>
      </c>
      <c r="J842" s="183" t="str">
        <f>_xlfn.IFNA(HLOOKUP(H842,Table_BoxColors[#All],2,FALSE),"")</f>
        <v/>
      </c>
      <c r="K842" s="61" t="str">
        <f t="shared" si="360"/>
        <v/>
      </c>
      <c r="L842" s="64" t="str">
        <f t="shared" si="361"/>
        <v/>
      </c>
      <c r="M842" s="185" t="str">
        <f>_xlfn.IFNA("E-"&amp;VLOOKUP(C842,Table_PN_DeviceType[],2,TRUE),"")&amp;IF(D842&lt;&gt;"",IF(D842&gt;99,D842,IF(D842&gt;9,"0"&amp;D842,"00"&amp;D842))&amp;VLOOKUP(E842,Table_PN_ConduitSize[],2,FALSE)&amp;VLOOKUP(F842,Table_PN_ConduitColor[],2,FALSE)&amp;IF(G842&lt;10,"0"&amp;G842,G842)&amp;VLOOKUP(H842,Table_PN_BoxMaterial[],2,FALSE)&amp;IF(I842&lt;&gt;"",VLOOKUP(I842,Table_PN_MountingKit[],2,FALSE)&amp;IF(OR(J842="Yes"),VLOOKUP(F842,Table_PN_BoxColor[],2,FALSE),"")&amp;VLOOKUP(K842,Table_PN_CircuitBreaker[],2,FALSE),""),"")</f>
        <v/>
      </c>
      <c r="N842" s="65"/>
      <c r="O842" s="65"/>
      <c r="P842" s="65"/>
      <c r="Q842" s="65"/>
      <c r="R842" s="65"/>
      <c r="S842" s="170" t="str">
        <f>IFERROR(VLOOKUP(C842,Table_DevicePN[],2,FALSE),"")</f>
        <v/>
      </c>
      <c r="T842" s="66" t="str">
        <f t="shared" si="362"/>
        <v/>
      </c>
      <c r="U842" s="80"/>
      <c r="V842" s="81" t="str">
        <f t="shared" si="363"/>
        <v/>
      </c>
      <c r="W842" s="65" t="str">
        <f t="shared" si="364"/>
        <v/>
      </c>
      <c r="X842" s="65" t="str">
        <f t="shared" si="365"/>
        <v/>
      </c>
      <c r="Y842" s="82" t="str">
        <f t="shared" si="366"/>
        <v/>
      </c>
      <c r="Z842" s="83" t="str">
        <f t="shared" si="367"/>
        <v/>
      </c>
      <c r="AA842" s="65" t="str">
        <f t="shared" si="368"/>
        <v/>
      </c>
      <c r="AB842" s="65" t="str">
        <f t="shared" si="369"/>
        <v/>
      </c>
      <c r="AC842" s="65" t="str">
        <f t="shared" si="370"/>
        <v/>
      </c>
      <c r="AD842" s="84" t="str">
        <f t="shared" si="371"/>
        <v/>
      </c>
      <c r="AE842" s="85" t="str">
        <f t="shared" si="372"/>
        <v/>
      </c>
      <c r="AF842" s="85" t="str">
        <f t="shared" si="373"/>
        <v/>
      </c>
      <c r="AG842" s="86" t="str">
        <f t="shared" si="374"/>
        <v/>
      </c>
      <c r="AH842" s="87" t="str">
        <f t="shared" si="375"/>
        <v/>
      </c>
      <c r="AI842" s="84" t="str">
        <f t="shared" si="376"/>
        <v/>
      </c>
      <c r="AJ842" s="84" t="str">
        <f t="shared" si="377"/>
        <v/>
      </c>
      <c r="AK842" s="88" t="str">
        <f t="shared" si="378"/>
        <v/>
      </c>
      <c r="AL842" s="65" t="str">
        <f t="shared" si="379"/>
        <v/>
      </c>
      <c r="AM842" s="84" t="str">
        <f t="shared" si="380"/>
        <v/>
      </c>
      <c r="AN842" s="85" t="str">
        <f t="shared" si="381"/>
        <v/>
      </c>
      <c r="AO842" s="85" t="str">
        <f t="shared" si="382"/>
        <v/>
      </c>
      <c r="AP842" s="86" t="str">
        <f t="shared" si="383"/>
        <v/>
      </c>
    </row>
    <row r="843" spans="1:42" s="76" customFormat="1" x14ac:dyDescent="0.25">
      <c r="A843" s="78">
        <f t="shared" si="384"/>
        <v>837</v>
      </c>
      <c r="B843" s="79"/>
      <c r="C843" s="79"/>
      <c r="D843" s="61"/>
      <c r="E843" s="180" t="str">
        <f>_xlfn.IFNA(HLOOKUP(TEXT(C843,"#"),Table_Conduit[#All],2,FALSE),"")</f>
        <v/>
      </c>
      <c r="F843" s="63" t="str">
        <f t="shared" ref="F843:F906" si="385">IF(C843&lt;&gt;"","BLACK","")</f>
        <v/>
      </c>
      <c r="G843" s="61"/>
      <c r="H843" s="180" t="str">
        <f>_xlfn.IFNA(IF(HLOOKUP(TEXT(C843,"#"),Table_BoxMaterial[#All],2,FALSE)=0,"",HLOOKUP(TEXT(C843,"#"),Table_BoxMaterial[#All],2,FALSE)),"")</f>
        <v/>
      </c>
      <c r="I843" s="183" t="str">
        <f>_xlfn.IFNA(HLOOKUP(TEXT(C843,"#"),Table_MountingKits[#All],2,FALSE),"")</f>
        <v/>
      </c>
      <c r="J843" s="183" t="str">
        <f>_xlfn.IFNA(HLOOKUP(H843,Table_BoxColors[#All],2,FALSE),"")</f>
        <v/>
      </c>
      <c r="K843" s="61" t="str">
        <f t="shared" ref="K843:K906" si="386">IF(C843&lt;&gt;"","No","")</f>
        <v/>
      </c>
      <c r="L843" s="64" t="str">
        <f t="shared" ref="L843:L906" si="387">IF(C843&lt;&gt;"",1,"")</f>
        <v/>
      </c>
      <c r="M843" s="185" t="str">
        <f>_xlfn.IFNA("E-"&amp;VLOOKUP(C843,Table_PN_DeviceType[],2,TRUE),"")&amp;IF(D843&lt;&gt;"",IF(D843&gt;99,D843,IF(D843&gt;9,"0"&amp;D843,"00"&amp;D843))&amp;VLOOKUP(E843,Table_PN_ConduitSize[],2,FALSE)&amp;VLOOKUP(F843,Table_PN_ConduitColor[],2,FALSE)&amp;IF(G843&lt;10,"0"&amp;G843,G843)&amp;VLOOKUP(H843,Table_PN_BoxMaterial[],2,FALSE)&amp;IF(I843&lt;&gt;"",VLOOKUP(I843,Table_PN_MountingKit[],2,FALSE)&amp;IF(OR(J843="Yes"),VLOOKUP(F843,Table_PN_BoxColor[],2,FALSE),"")&amp;VLOOKUP(K843,Table_PN_CircuitBreaker[],2,FALSE),""),"")</f>
        <v/>
      </c>
      <c r="N843" s="65"/>
      <c r="O843" s="65"/>
      <c r="P843" s="65"/>
      <c r="Q843" s="65"/>
      <c r="R843" s="65"/>
      <c r="S843" s="170" t="str">
        <f>IFERROR(VLOOKUP(C843,Table_DevicePN[],2,FALSE),"")</f>
        <v/>
      </c>
      <c r="T843" s="66" t="str">
        <f t="shared" ref="T843:T906" si="388">IF(LEN(D843)&gt;0,D843,"")</f>
        <v/>
      </c>
      <c r="U843" s="80"/>
      <c r="V843" s="81" t="str">
        <f t="shared" ref="V843:V906" si="389">IFERROR(VLOOKUP(C843,TechnicalDataLookup,2,FALSE),"")</f>
        <v/>
      </c>
      <c r="W843" s="65" t="str">
        <f t="shared" ref="W843:W906" si="390">IFERROR(VLOOKUP(C843,TechnicalDataLookup,3,FALSE),"")</f>
        <v/>
      </c>
      <c r="X843" s="65" t="str">
        <f t="shared" ref="X843:X906" si="391">IFERROR(VLOOKUP(C843,TechnicalDataLookup,4,FALSE),"")</f>
        <v/>
      </c>
      <c r="Y843" s="82" t="str">
        <f t="shared" ref="Y843:Y906" si="392">IFERROR(VLOOKUP(C843,TechnicalDataLookup,5,FALSE),"")</f>
        <v/>
      </c>
      <c r="Z843" s="83" t="str">
        <f t="shared" ref="Z843:Z906" si="393">IFERROR(VLOOKUP(C843,TechnicalDataLookup,6,FALSE),"")</f>
        <v/>
      </c>
      <c r="AA843" s="65" t="str">
        <f t="shared" ref="AA843:AA906" si="394">IFERROR(VLOOKUP(C843,TechnicalDataLookup,7,FALSE),"")</f>
        <v/>
      </c>
      <c r="AB843" s="65" t="str">
        <f t="shared" ref="AB843:AB906" si="395">IFERROR(VLOOKUP(C843,TechnicalDataLookup,8,FALSE),"")</f>
        <v/>
      </c>
      <c r="AC843" s="65" t="str">
        <f t="shared" ref="AC843:AC906" si="396">IFERROR(VLOOKUP(C843,TechnicalDataLookup,9,FALSE),"")</f>
        <v/>
      </c>
      <c r="AD843" s="84" t="str">
        <f t="shared" ref="AD843:AD906" si="397">IFERROR(VLOOKUP(C843,TechnicalDataLookup,10,FALSE),"")</f>
        <v/>
      </c>
      <c r="AE843" s="85" t="str">
        <f t="shared" ref="AE843:AE906" si="398">IFERROR(VLOOKUP(C843,TechnicalDataLookup,11,FALSE),"")</f>
        <v/>
      </c>
      <c r="AF843" s="85" t="str">
        <f t="shared" ref="AF843:AF906" si="399">IFERROR(VLOOKUP(C843,TechnicalDataLookup,12,FALSE),"")</f>
        <v/>
      </c>
      <c r="AG843" s="86" t="str">
        <f t="shared" ref="AG843:AG906" si="400">IFERROR(VLOOKUP(C843,TechnicalDataLookup,13,FALSE),"")</f>
        <v/>
      </c>
      <c r="AH843" s="87" t="str">
        <f t="shared" ref="AH843:AH906" si="401">IFERROR(VLOOKUP(C843,TechnicalDataLookup,14,FALSE),"")</f>
        <v/>
      </c>
      <c r="AI843" s="84" t="str">
        <f t="shared" ref="AI843:AI906" si="402">IFERROR(VLOOKUP(C843,TechnicalDataLookup,15,FALSE),"")</f>
        <v/>
      </c>
      <c r="AJ843" s="84" t="str">
        <f t="shared" ref="AJ843:AJ906" si="403">IFERROR(VLOOKUP(C843,TechnicalDataLookup,16,FALSE),"")</f>
        <v/>
      </c>
      <c r="AK843" s="88" t="str">
        <f t="shared" ref="AK843:AK906" si="404">IFERROR(VLOOKUP(C843,TechnicalDataLookup,17,FALSE),"")</f>
        <v/>
      </c>
      <c r="AL843" s="65" t="str">
        <f t="shared" ref="AL843:AL906" si="405">IFERROR(VLOOKUP(K843,TechnicalDataLookup,9,FALSE),"")</f>
        <v/>
      </c>
      <c r="AM843" s="84" t="str">
        <f t="shared" ref="AM843:AM906" si="406">IFERROR(VLOOKUP(K843,TechnicalDataLookup,10,FALSE),"")</f>
        <v/>
      </c>
      <c r="AN843" s="85" t="str">
        <f t="shared" ref="AN843:AN906" si="407">IFERROR(VLOOKUP(K843,TechnicalDataLookup,11,FALSE),"")</f>
        <v/>
      </c>
      <c r="AO843" s="85" t="str">
        <f t="shared" ref="AO843:AO906" si="408">IFERROR(VLOOKUP(K843,TechnicalDataLookup,12,FALSE),"")</f>
        <v/>
      </c>
      <c r="AP843" s="86" t="str">
        <f t="shared" ref="AP843:AP906" si="409">IFERROR(VLOOKUP(K843,TechnicalDataLookup,13,FALSE),"")</f>
        <v/>
      </c>
    </row>
    <row r="844" spans="1:42" s="76" customFormat="1" x14ac:dyDescent="0.25">
      <c r="A844" s="78">
        <f t="shared" si="384"/>
        <v>838</v>
      </c>
      <c r="B844" s="79"/>
      <c r="C844" s="79"/>
      <c r="D844" s="61"/>
      <c r="E844" s="180" t="str">
        <f>_xlfn.IFNA(HLOOKUP(TEXT(C844,"#"),Table_Conduit[#All],2,FALSE),"")</f>
        <v/>
      </c>
      <c r="F844" s="63" t="str">
        <f t="shared" si="385"/>
        <v/>
      </c>
      <c r="G844" s="61"/>
      <c r="H844" s="180" t="str">
        <f>_xlfn.IFNA(IF(HLOOKUP(TEXT(C844,"#"),Table_BoxMaterial[#All],2,FALSE)=0,"",HLOOKUP(TEXT(C844,"#"),Table_BoxMaterial[#All],2,FALSE)),"")</f>
        <v/>
      </c>
      <c r="I844" s="183" t="str">
        <f>_xlfn.IFNA(HLOOKUP(TEXT(C844,"#"),Table_MountingKits[#All],2,FALSE),"")</f>
        <v/>
      </c>
      <c r="J844" s="183" t="str">
        <f>_xlfn.IFNA(HLOOKUP(H844,Table_BoxColors[#All],2,FALSE),"")</f>
        <v/>
      </c>
      <c r="K844" s="61" t="str">
        <f t="shared" si="386"/>
        <v/>
      </c>
      <c r="L844" s="64" t="str">
        <f t="shared" si="387"/>
        <v/>
      </c>
      <c r="M844" s="185" t="str">
        <f>_xlfn.IFNA("E-"&amp;VLOOKUP(C844,Table_PN_DeviceType[],2,TRUE),"")&amp;IF(D844&lt;&gt;"",IF(D844&gt;99,D844,IF(D844&gt;9,"0"&amp;D844,"00"&amp;D844))&amp;VLOOKUP(E844,Table_PN_ConduitSize[],2,FALSE)&amp;VLOOKUP(F844,Table_PN_ConduitColor[],2,FALSE)&amp;IF(G844&lt;10,"0"&amp;G844,G844)&amp;VLOOKUP(H844,Table_PN_BoxMaterial[],2,FALSE)&amp;IF(I844&lt;&gt;"",VLOOKUP(I844,Table_PN_MountingKit[],2,FALSE)&amp;IF(OR(J844="Yes"),VLOOKUP(F844,Table_PN_BoxColor[],2,FALSE),"")&amp;VLOOKUP(K844,Table_PN_CircuitBreaker[],2,FALSE),""),"")</f>
        <v/>
      </c>
      <c r="N844" s="65"/>
      <c r="O844" s="65"/>
      <c r="P844" s="65"/>
      <c r="Q844" s="65"/>
      <c r="R844" s="65"/>
      <c r="S844" s="170" t="str">
        <f>IFERROR(VLOOKUP(C844,Table_DevicePN[],2,FALSE),"")</f>
        <v/>
      </c>
      <c r="T844" s="66" t="str">
        <f t="shared" si="388"/>
        <v/>
      </c>
      <c r="U844" s="80"/>
      <c r="V844" s="81" t="str">
        <f t="shared" si="389"/>
        <v/>
      </c>
      <c r="W844" s="65" t="str">
        <f t="shared" si="390"/>
        <v/>
      </c>
      <c r="X844" s="65" t="str">
        <f t="shared" si="391"/>
        <v/>
      </c>
      <c r="Y844" s="82" t="str">
        <f t="shared" si="392"/>
        <v/>
      </c>
      <c r="Z844" s="83" t="str">
        <f t="shared" si="393"/>
        <v/>
      </c>
      <c r="AA844" s="65" t="str">
        <f t="shared" si="394"/>
        <v/>
      </c>
      <c r="AB844" s="65" t="str">
        <f t="shared" si="395"/>
        <v/>
      </c>
      <c r="AC844" s="65" t="str">
        <f t="shared" si="396"/>
        <v/>
      </c>
      <c r="AD844" s="84" t="str">
        <f t="shared" si="397"/>
        <v/>
      </c>
      <c r="AE844" s="85" t="str">
        <f t="shared" si="398"/>
        <v/>
      </c>
      <c r="AF844" s="85" t="str">
        <f t="shared" si="399"/>
        <v/>
      </c>
      <c r="AG844" s="86" t="str">
        <f t="shared" si="400"/>
        <v/>
      </c>
      <c r="AH844" s="87" t="str">
        <f t="shared" si="401"/>
        <v/>
      </c>
      <c r="AI844" s="84" t="str">
        <f t="shared" si="402"/>
        <v/>
      </c>
      <c r="AJ844" s="84" t="str">
        <f t="shared" si="403"/>
        <v/>
      </c>
      <c r="AK844" s="88" t="str">
        <f t="shared" si="404"/>
        <v/>
      </c>
      <c r="AL844" s="65" t="str">
        <f t="shared" si="405"/>
        <v/>
      </c>
      <c r="AM844" s="84" t="str">
        <f t="shared" si="406"/>
        <v/>
      </c>
      <c r="AN844" s="85" t="str">
        <f t="shared" si="407"/>
        <v/>
      </c>
      <c r="AO844" s="85" t="str">
        <f t="shared" si="408"/>
        <v/>
      </c>
      <c r="AP844" s="86" t="str">
        <f t="shared" si="409"/>
        <v/>
      </c>
    </row>
    <row r="845" spans="1:42" s="76" customFormat="1" x14ac:dyDescent="0.25">
      <c r="A845" s="78">
        <f t="shared" si="384"/>
        <v>839</v>
      </c>
      <c r="B845" s="79"/>
      <c r="C845" s="79"/>
      <c r="D845" s="61"/>
      <c r="E845" s="180" t="str">
        <f>_xlfn.IFNA(HLOOKUP(TEXT(C845,"#"),Table_Conduit[#All],2,FALSE),"")</f>
        <v/>
      </c>
      <c r="F845" s="63" t="str">
        <f t="shared" si="385"/>
        <v/>
      </c>
      <c r="G845" s="61"/>
      <c r="H845" s="180" t="str">
        <f>_xlfn.IFNA(IF(HLOOKUP(TEXT(C845,"#"),Table_BoxMaterial[#All],2,FALSE)=0,"",HLOOKUP(TEXT(C845,"#"),Table_BoxMaterial[#All],2,FALSE)),"")</f>
        <v/>
      </c>
      <c r="I845" s="183" t="str">
        <f>_xlfn.IFNA(HLOOKUP(TEXT(C845,"#"),Table_MountingKits[#All],2,FALSE),"")</f>
        <v/>
      </c>
      <c r="J845" s="183" t="str">
        <f>_xlfn.IFNA(HLOOKUP(H845,Table_BoxColors[#All],2,FALSE),"")</f>
        <v/>
      </c>
      <c r="K845" s="61" t="str">
        <f t="shared" si="386"/>
        <v/>
      </c>
      <c r="L845" s="64" t="str">
        <f t="shared" si="387"/>
        <v/>
      </c>
      <c r="M845" s="185" t="str">
        <f>_xlfn.IFNA("E-"&amp;VLOOKUP(C845,Table_PN_DeviceType[],2,TRUE),"")&amp;IF(D845&lt;&gt;"",IF(D845&gt;99,D845,IF(D845&gt;9,"0"&amp;D845,"00"&amp;D845))&amp;VLOOKUP(E845,Table_PN_ConduitSize[],2,FALSE)&amp;VLOOKUP(F845,Table_PN_ConduitColor[],2,FALSE)&amp;IF(G845&lt;10,"0"&amp;G845,G845)&amp;VLOOKUP(H845,Table_PN_BoxMaterial[],2,FALSE)&amp;IF(I845&lt;&gt;"",VLOOKUP(I845,Table_PN_MountingKit[],2,FALSE)&amp;IF(OR(J845="Yes"),VLOOKUP(F845,Table_PN_BoxColor[],2,FALSE),"")&amp;VLOOKUP(K845,Table_PN_CircuitBreaker[],2,FALSE),""),"")</f>
        <v/>
      </c>
      <c r="N845" s="65"/>
      <c r="O845" s="65"/>
      <c r="P845" s="65"/>
      <c r="Q845" s="65"/>
      <c r="R845" s="65"/>
      <c r="S845" s="170" t="str">
        <f>IFERROR(VLOOKUP(C845,Table_DevicePN[],2,FALSE),"")</f>
        <v/>
      </c>
      <c r="T845" s="66" t="str">
        <f t="shared" si="388"/>
        <v/>
      </c>
      <c r="U845" s="80"/>
      <c r="V845" s="81" t="str">
        <f t="shared" si="389"/>
        <v/>
      </c>
      <c r="W845" s="65" t="str">
        <f t="shared" si="390"/>
        <v/>
      </c>
      <c r="X845" s="65" t="str">
        <f t="shared" si="391"/>
        <v/>
      </c>
      <c r="Y845" s="82" t="str">
        <f t="shared" si="392"/>
        <v/>
      </c>
      <c r="Z845" s="83" t="str">
        <f t="shared" si="393"/>
        <v/>
      </c>
      <c r="AA845" s="65" t="str">
        <f t="shared" si="394"/>
        <v/>
      </c>
      <c r="AB845" s="65" t="str">
        <f t="shared" si="395"/>
        <v/>
      </c>
      <c r="AC845" s="65" t="str">
        <f t="shared" si="396"/>
        <v/>
      </c>
      <c r="AD845" s="84" t="str">
        <f t="shared" si="397"/>
        <v/>
      </c>
      <c r="AE845" s="85" t="str">
        <f t="shared" si="398"/>
        <v/>
      </c>
      <c r="AF845" s="85" t="str">
        <f t="shared" si="399"/>
        <v/>
      </c>
      <c r="AG845" s="86" t="str">
        <f t="shared" si="400"/>
        <v/>
      </c>
      <c r="AH845" s="87" t="str">
        <f t="shared" si="401"/>
        <v/>
      </c>
      <c r="AI845" s="84" t="str">
        <f t="shared" si="402"/>
        <v/>
      </c>
      <c r="AJ845" s="84" t="str">
        <f t="shared" si="403"/>
        <v/>
      </c>
      <c r="AK845" s="88" t="str">
        <f t="shared" si="404"/>
        <v/>
      </c>
      <c r="AL845" s="65" t="str">
        <f t="shared" si="405"/>
        <v/>
      </c>
      <c r="AM845" s="84" t="str">
        <f t="shared" si="406"/>
        <v/>
      </c>
      <c r="AN845" s="85" t="str">
        <f t="shared" si="407"/>
        <v/>
      </c>
      <c r="AO845" s="85" t="str">
        <f t="shared" si="408"/>
        <v/>
      </c>
      <c r="AP845" s="86" t="str">
        <f t="shared" si="409"/>
        <v/>
      </c>
    </row>
    <row r="846" spans="1:42" s="76" customFormat="1" x14ac:dyDescent="0.25">
      <c r="A846" s="78">
        <f t="shared" si="384"/>
        <v>840</v>
      </c>
      <c r="B846" s="79"/>
      <c r="C846" s="79"/>
      <c r="D846" s="61"/>
      <c r="E846" s="180" t="str">
        <f>_xlfn.IFNA(HLOOKUP(TEXT(C846,"#"),Table_Conduit[#All],2,FALSE),"")</f>
        <v/>
      </c>
      <c r="F846" s="63" t="str">
        <f t="shared" si="385"/>
        <v/>
      </c>
      <c r="G846" s="61"/>
      <c r="H846" s="180" t="str">
        <f>_xlfn.IFNA(IF(HLOOKUP(TEXT(C846,"#"),Table_BoxMaterial[#All],2,FALSE)=0,"",HLOOKUP(TEXT(C846,"#"),Table_BoxMaterial[#All],2,FALSE)),"")</f>
        <v/>
      </c>
      <c r="I846" s="183" t="str">
        <f>_xlfn.IFNA(HLOOKUP(TEXT(C846,"#"),Table_MountingKits[#All],2,FALSE),"")</f>
        <v/>
      </c>
      <c r="J846" s="183" t="str">
        <f>_xlfn.IFNA(HLOOKUP(H846,Table_BoxColors[#All],2,FALSE),"")</f>
        <v/>
      </c>
      <c r="K846" s="61" t="str">
        <f t="shared" si="386"/>
        <v/>
      </c>
      <c r="L846" s="64" t="str">
        <f t="shared" si="387"/>
        <v/>
      </c>
      <c r="M846" s="185" t="str">
        <f>_xlfn.IFNA("E-"&amp;VLOOKUP(C846,Table_PN_DeviceType[],2,TRUE),"")&amp;IF(D846&lt;&gt;"",IF(D846&gt;99,D846,IF(D846&gt;9,"0"&amp;D846,"00"&amp;D846))&amp;VLOOKUP(E846,Table_PN_ConduitSize[],2,FALSE)&amp;VLOOKUP(F846,Table_PN_ConduitColor[],2,FALSE)&amp;IF(G846&lt;10,"0"&amp;G846,G846)&amp;VLOOKUP(H846,Table_PN_BoxMaterial[],2,FALSE)&amp;IF(I846&lt;&gt;"",VLOOKUP(I846,Table_PN_MountingKit[],2,FALSE)&amp;IF(OR(J846="Yes"),VLOOKUP(F846,Table_PN_BoxColor[],2,FALSE),"")&amp;VLOOKUP(K846,Table_PN_CircuitBreaker[],2,FALSE),""),"")</f>
        <v/>
      </c>
      <c r="N846" s="65"/>
      <c r="O846" s="65"/>
      <c r="P846" s="65"/>
      <c r="Q846" s="65"/>
      <c r="R846" s="65"/>
      <c r="S846" s="170" t="str">
        <f>IFERROR(VLOOKUP(C846,Table_DevicePN[],2,FALSE),"")</f>
        <v/>
      </c>
      <c r="T846" s="66" t="str">
        <f t="shared" si="388"/>
        <v/>
      </c>
      <c r="U846" s="80"/>
      <c r="V846" s="81" t="str">
        <f t="shared" si="389"/>
        <v/>
      </c>
      <c r="W846" s="65" t="str">
        <f t="shared" si="390"/>
        <v/>
      </c>
      <c r="X846" s="65" t="str">
        <f t="shared" si="391"/>
        <v/>
      </c>
      <c r="Y846" s="82" t="str">
        <f t="shared" si="392"/>
        <v/>
      </c>
      <c r="Z846" s="83" t="str">
        <f t="shared" si="393"/>
        <v/>
      </c>
      <c r="AA846" s="65" t="str">
        <f t="shared" si="394"/>
        <v/>
      </c>
      <c r="AB846" s="65" t="str">
        <f t="shared" si="395"/>
        <v/>
      </c>
      <c r="AC846" s="65" t="str">
        <f t="shared" si="396"/>
        <v/>
      </c>
      <c r="AD846" s="84" t="str">
        <f t="shared" si="397"/>
        <v/>
      </c>
      <c r="AE846" s="85" t="str">
        <f t="shared" si="398"/>
        <v/>
      </c>
      <c r="AF846" s="85" t="str">
        <f t="shared" si="399"/>
        <v/>
      </c>
      <c r="AG846" s="86" t="str">
        <f t="shared" si="400"/>
        <v/>
      </c>
      <c r="AH846" s="87" t="str">
        <f t="shared" si="401"/>
        <v/>
      </c>
      <c r="AI846" s="84" t="str">
        <f t="shared" si="402"/>
        <v/>
      </c>
      <c r="AJ846" s="84" t="str">
        <f t="shared" si="403"/>
        <v/>
      </c>
      <c r="AK846" s="88" t="str">
        <f t="shared" si="404"/>
        <v/>
      </c>
      <c r="AL846" s="65" t="str">
        <f t="shared" si="405"/>
        <v/>
      </c>
      <c r="AM846" s="84" t="str">
        <f t="shared" si="406"/>
        <v/>
      </c>
      <c r="AN846" s="85" t="str">
        <f t="shared" si="407"/>
        <v/>
      </c>
      <c r="AO846" s="85" t="str">
        <f t="shared" si="408"/>
        <v/>
      </c>
      <c r="AP846" s="86" t="str">
        <f t="shared" si="409"/>
        <v/>
      </c>
    </row>
    <row r="847" spans="1:42" s="76" customFormat="1" x14ac:dyDescent="0.25">
      <c r="A847" s="78">
        <f t="shared" si="384"/>
        <v>841</v>
      </c>
      <c r="B847" s="79"/>
      <c r="C847" s="79"/>
      <c r="D847" s="61"/>
      <c r="E847" s="180" t="str">
        <f>_xlfn.IFNA(HLOOKUP(TEXT(C847,"#"),Table_Conduit[#All],2,FALSE),"")</f>
        <v/>
      </c>
      <c r="F847" s="63" t="str">
        <f t="shared" si="385"/>
        <v/>
      </c>
      <c r="G847" s="61"/>
      <c r="H847" s="180" t="str">
        <f>_xlfn.IFNA(IF(HLOOKUP(TEXT(C847,"#"),Table_BoxMaterial[#All],2,FALSE)=0,"",HLOOKUP(TEXT(C847,"#"),Table_BoxMaterial[#All],2,FALSE)),"")</f>
        <v/>
      </c>
      <c r="I847" s="183" t="str">
        <f>_xlfn.IFNA(HLOOKUP(TEXT(C847,"#"),Table_MountingKits[#All],2,FALSE),"")</f>
        <v/>
      </c>
      <c r="J847" s="183" t="str">
        <f>_xlfn.IFNA(HLOOKUP(H847,Table_BoxColors[#All],2,FALSE),"")</f>
        <v/>
      </c>
      <c r="K847" s="61" t="str">
        <f t="shared" si="386"/>
        <v/>
      </c>
      <c r="L847" s="64" t="str">
        <f t="shared" si="387"/>
        <v/>
      </c>
      <c r="M847" s="185" t="str">
        <f>_xlfn.IFNA("E-"&amp;VLOOKUP(C847,Table_PN_DeviceType[],2,TRUE),"")&amp;IF(D847&lt;&gt;"",IF(D847&gt;99,D847,IF(D847&gt;9,"0"&amp;D847,"00"&amp;D847))&amp;VLOOKUP(E847,Table_PN_ConduitSize[],2,FALSE)&amp;VLOOKUP(F847,Table_PN_ConduitColor[],2,FALSE)&amp;IF(G847&lt;10,"0"&amp;G847,G847)&amp;VLOOKUP(H847,Table_PN_BoxMaterial[],2,FALSE)&amp;IF(I847&lt;&gt;"",VLOOKUP(I847,Table_PN_MountingKit[],2,FALSE)&amp;IF(OR(J847="Yes"),VLOOKUP(F847,Table_PN_BoxColor[],2,FALSE),"")&amp;VLOOKUP(K847,Table_PN_CircuitBreaker[],2,FALSE),""),"")</f>
        <v/>
      </c>
      <c r="N847" s="65"/>
      <c r="O847" s="65"/>
      <c r="P847" s="65"/>
      <c r="Q847" s="65"/>
      <c r="R847" s="65"/>
      <c r="S847" s="170" t="str">
        <f>IFERROR(VLOOKUP(C847,Table_DevicePN[],2,FALSE),"")</f>
        <v/>
      </c>
      <c r="T847" s="66" t="str">
        <f t="shared" si="388"/>
        <v/>
      </c>
      <c r="U847" s="80"/>
      <c r="V847" s="81" t="str">
        <f t="shared" si="389"/>
        <v/>
      </c>
      <c r="W847" s="65" t="str">
        <f t="shared" si="390"/>
        <v/>
      </c>
      <c r="X847" s="65" t="str">
        <f t="shared" si="391"/>
        <v/>
      </c>
      <c r="Y847" s="82" t="str">
        <f t="shared" si="392"/>
        <v/>
      </c>
      <c r="Z847" s="83" t="str">
        <f t="shared" si="393"/>
        <v/>
      </c>
      <c r="AA847" s="65" t="str">
        <f t="shared" si="394"/>
        <v/>
      </c>
      <c r="AB847" s="65" t="str">
        <f t="shared" si="395"/>
        <v/>
      </c>
      <c r="AC847" s="65" t="str">
        <f t="shared" si="396"/>
        <v/>
      </c>
      <c r="AD847" s="84" t="str">
        <f t="shared" si="397"/>
        <v/>
      </c>
      <c r="AE847" s="85" t="str">
        <f t="shared" si="398"/>
        <v/>
      </c>
      <c r="AF847" s="85" t="str">
        <f t="shared" si="399"/>
        <v/>
      </c>
      <c r="AG847" s="86" t="str">
        <f t="shared" si="400"/>
        <v/>
      </c>
      <c r="AH847" s="87" t="str">
        <f t="shared" si="401"/>
        <v/>
      </c>
      <c r="AI847" s="84" t="str">
        <f t="shared" si="402"/>
        <v/>
      </c>
      <c r="AJ847" s="84" t="str">
        <f t="shared" si="403"/>
        <v/>
      </c>
      <c r="AK847" s="88" t="str">
        <f t="shared" si="404"/>
        <v/>
      </c>
      <c r="AL847" s="65" t="str">
        <f t="shared" si="405"/>
        <v/>
      </c>
      <c r="AM847" s="84" t="str">
        <f t="shared" si="406"/>
        <v/>
      </c>
      <c r="AN847" s="85" t="str">
        <f t="shared" si="407"/>
        <v/>
      </c>
      <c r="AO847" s="85" t="str">
        <f t="shared" si="408"/>
        <v/>
      </c>
      <c r="AP847" s="86" t="str">
        <f t="shared" si="409"/>
        <v/>
      </c>
    </row>
    <row r="848" spans="1:42" s="76" customFormat="1" x14ac:dyDescent="0.25">
      <c r="A848" s="78">
        <f t="shared" si="384"/>
        <v>842</v>
      </c>
      <c r="B848" s="79"/>
      <c r="C848" s="79"/>
      <c r="D848" s="61"/>
      <c r="E848" s="180" t="str">
        <f>_xlfn.IFNA(HLOOKUP(TEXT(C848,"#"),Table_Conduit[#All],2,FALSE),"")</f>
        <v/>
      </c>
      <c r="F848" s="63" t="str">
        <f t="shared" si="385"/>
        <v/>
      </c>
      <c r="G848" s="61"/>
      <c r="H848" s="180" t="str">
        <f>_xlfn.IFNA(IF(HLOOKUP(TEXT(C848,"#"),Table_BoxMaterial[#All],2,FALSE)=0,"",HLOOKUP(TEXT(C848,"#"),Table_BoxMaterial[#All],2,FALSE)),"")</f>
        <v/>
      </c>
      <c r="I848" s="183" t="str">
        <f>_xlfn.IFNA(HLOOKUP(TEXT(C848,"#"),Table_MountingKits[#All],2,FALSE),"")</f>
        <v/>
      </c>
      <c r="J848" s="183" t="str">
        <f>_xlfn.IFNA(HLOOKUP(H848,Table_BoxColors[#All],2,FALSE),"")</f>
        <v/>
      </c>
      <c r="K848" s="61" t="str">
        <f t="shared" si="386"/>
        <v/>
      </c>
      <c r="L848" s="64" t="str">
        <f t="shared" si="387"/>
        <v/>
      </c>
      <c r="M848" s="185" t="str">
        <f>_xlfn.IFNA("E-"&amp;VLOOKUP(C848,Table_PN_DeviceType[],2,TRUE),"")&amp;IF(D848&lt;&gt;"",IF(D848&gt;99,D848,IF(D848&gt;9,"0"&amp;D848,"00"&amp;D848))&amp;VLOOKUP(E848,Table_PN_ConduitSize[],2,FALSE)&amp;VLOOKUP(F848,Table_PN_ConduitColor[],2,FALSE)&amp;IF(G848&lt;10,"0"&amp;G848,G848)&amp;VLOOKUP(H848,Table_PN_BoxMaterial[],2,FALSE)&amp;IF(I848&lt;&gt;"",VLOOKUP(I848,Table_PN_MountingKit[],2,FALSE)&amp;IF(OR(J848="Yes"),VLOOKUP(F848,Table_PN_BoxColor[],2,FALSE),"")&amp;VLOOKUP(K848,Table_PN_CircuitBreaker[],2,FALSE),""),"")</f>
        <v/>
      </c>
      <c r="N848" s="65"/>
      <c r="O848" s="65"/>
      <c r="P848" s="65"/>
      <c r="Q848" s="65"/>
      <c r="R848" s="65"/>
      <c r="S848" s="170" t="str">
        <f>IFERROR(VLOOKUP(C848,Table_DevicePN[],2,FALSE),"")</f>
        <v/>
      </c>
      <c r="T848" s="66" t="str">
        <f t="shared" si="388"/>
        <v/>
      </c>
      <c r="U848" s="80"/>
      <c r="V848" s="81" t="str">
        <f t="shared" si="389"/>
        <v/>
      </c>
      <c r="W848" s="65" t="str">
        <f t="shared" si="390"/>
        <v/>
      </c>
      <c r="X848" s="65" t="str">
        <f t="shared" si="391"/>
        <v/>
      </c>
      <c r="Y848" s="82" t="str">
        <f t="shared" si="392"/>
        <v/>
      </c>
      <c r="Z848" s="83" t="str">
        <f t="shared" si="393"/>
        <v/>
      </c>
      <c r="AA848" s="65" t="str">
        <f t="shared" si="394"/>
        <v/>
      </c>
      <c r="AB848" s="65" t="str">
        <f t="shared" si="395"/>
        <v/>
      </c>
      <c r="AC848" s="65" t="str">
        <f t="shared" si="396"/>
        <v/>
      </c>
      <c r="AD848" s="84" t="str">
        <f t="shared" si="397"/>
        <v/>
      </c>
      <c r="AE848" s="85" t="str">
        <f t="shared" si="398"/>
        <v/>
      </c>
      <c r="AF848" s="85" t="str">
        <f t="shared" si="399"/>
        <v/>
      </c>
      <c r="AG848" s="86" t="str">
        <f t="shared" si="400"/>
        <v/>
      </c>
      <c r="AH848" s="87" t="str">
        <f t="shared" si="401"/>
        <v/>
      </c>
      <c r="AI848" s="84" t="str">
        <f t="shared" si="402"/>
        <v/>
      </c>
      <c r="AJ848" s="84" t="str">
        <f t="shared" si="403"/>
        <v/>
      </c>
      <c r="AK848" s="88" t="str">
        <f t="shared" si="404"/>
        <v/>
      </c>
      <c r="AL848" s="65" t="str">
        <f t="shared" si="405"/>
        <v/>
      </c>
      <c r="AM848" s="84" t="str">
        <f t="shared" si="406"/>
        <v/>
      </c>
      <c r="AN848" s="85" t="str">
        <f t="shared" si="407"/>
        <v/>
      </c>
      <c r="AO848" s="85" t="str">
        <f t="shared" si="408"/>
        <v/>
      </c>
      <c r="AP848" s="86" t="str">
        <f t="shared" si="409"/>
        <v/>
      </c>
    </row>
    <row r="849" spans="1:42" s="76" customFormat="1" x14ac:dyDescent="0.25">
      <c r="A849" s="78">
        <f t="shared" si="384"/>
        <v>843</v>
      </c>
      <c r="B849" s="79"/>
      <c r="C849" s="79"/>
      <c r="D849" s="61"/>
      <c r="E849" s="180" t="str">
        <f>_xlfn.IFNA(HLOOKUP(TEXT(C849,"#"),Table_Conduit[#All],2,FALSE),"")</f>
        <v/>
      </c>
      <c r="F849" s="63" t="str">
        <f t="shared" si="385"/>
        <v/>
      </c>
      <c r="G849" s="61"/>
      <c r="H849" s="180" t="str">
        <f>_xlfn.IFNA(IF(HLOOKUP(TEXT(C849,"#"),Table_BoxMaterial[#All],2,FALSE)=0,"",HLOOKUP(TEXT(C849,"#"),Table_BoxMaterial[#All],2,FALSE)),"")</f>
        <v/>
      </c>
      <c r="I849" s="183" t="str">
        <f>_xlfn.IFNA(HLOOKUP(TEXT(C849,"#"),Table_MountingKits[#All],2,FALSE),"")</f>
        <v/>
      </c>
      <c r="J849" s="183" t="str">
        <f>_xlfn.IFNA(HLOOKUP(H849,Table_BoxColors[#All],2,FALSE),"")</f>
        <v/>
      </c>
      <c r="K849" s="61" t="str">
        <f t="shared" si="386"/>
        <v/>
      </c>
      <c r="L849" s="64" t="str">
        <f t="shared" si="387"/>
        <v/>
      </c>
      <c r="M849" s="185" t="str">
        <f>_xlfn.IFNA("E-"&amp;VLOOKUP(C849,Table_PN_DeviceType[],2,TRUE),"")&amp;IF(D849&lt;&gt;"",IF(D849&gt;99,D849,IF(D849&gt;9,"0"&amp;D849,"00"&amp;D849))&amp;VLOOKUP(E849,Table_PN_ConduitSize[],2,FALSE)&amp;VLOOKUP(F849,Table_PN_ConduitColor[],2,FALSE)&amp;IF(G849&lt;10,"0"&amp;G849,G849)&amp;VLOOKUP(H849,Table_PN_BoxMaterial[],2,FALSE)&amp;IF(I849&lt;&gt;"",VLOOKUP(I849,Table_PN_MountingKit[],2,FALSE)&amp;IF(OR(J849="Yes"),VLOOKUP(F849,Table_PN_BoxColor[],2,FALSE),"")&amp;VLOOKUP(K849,Table_PN_CircuitBreaker[],2,FALSE),""),"")</f>
        <v/>
      </c>
      <c r="N849" s="65"/>
      <c r="O849" s="65"/>
      <c r="P849" s="65"/>
      <c r="Q849" s="65"/>
      <c r="R849" s="65"/>
      <c r="S849" s="170" t="str">
        <f>IFERROR(VLOOKUP(C849,Table_DevicePN[],2,FALSE),"")</f>
        <v/>
      </c>
      <c r="T849" s="66" t="str">
        <f t="shared" si="388"/>
        <v/>
      </c>
      <c r="U849" s="80"/>
      <c r="V849" s="81" t="str">
        <f t="shared" si="389"/>
        <v/>
      </c>
      <c r="W849" s="65" t="str">
        <f t="shared" si="390"/>
        <v/>
      </c>
      <c r="X849" s="65" t="str">
        <f t="shared" si="391"/>
        <v/>
      </c>
      <c r="Y849" s="82" t="str">
        <f t="shared" si="392"/>
        <v/>
      </c>
      <c r="Z849" s="83" t="str">
        <f t="shared" si="393"/>
        <v/>
      </c>
      <c r="AA849" s="65" t="str">
        <f t="shared" si="394"/>
        <v/>
      </c>
      <c r="AB849" s="65" t="str">
        <f t="shared" si="395"/>
        <v/>
      </c>
      <c r="AC849" s="65" t="str">
        <f t="shared" si="396"/>
        <v/>
      </c>
      <c r="AD849" s="84" t="str">
        <f t="shared" si="397"/>
        <v/>
      </c>
      <c r="AE849" s="85" t="str">
        <f t="shared" si="398"/>
        <v/>
      </c>
      <c r="AF849" s="85" t="str">
        <f t="shared" si="399"/>
        <v/>
      </c>
      <c r="AG849" s="86" t="str">
        <f t="shared" si="400"/>
        <v/>
      </c>
      <c r="AH849" s="87" t="str">
        <f t="shared" si="401"/>
        <v/>
      </c>
      <c r="AI849" s="84" t="str">
        <f t="shared" si="402"/>
        <v/>
      </c>
      <c r="AJ849" s="84" t="str">
        <f t="shared" si="403"/>
        <v/>
      </c>
      <c r="AK849" s="88" t="str">
        <f t="shared" si="404"/>
        <v/>
      </c>
      <c r="AL849" s="65" t="str">
        <f t="shared" si="405"/>
        <v/>
      </c>
      <c r="AM849" s="84" t="str">
        <f t="shared" si="406"/>
        <v/>
      </c>
      <c r="AN849" s="85" t="str">
        <f t="shared" si="407"/>
        <v/>
      </c>
      <c r="AO849" s="85" t="str">
        <f t="shared" si="408"/>
        <v/>
      </c>
      <c r="AP849" s="86" t="str">
        <f t="shared" si="409"/>
        <v/>
      </c>
    </row>
    <row r="850" spans="1:42" s="76" customFormat="1" x14ac:dyDescent="0.25">
      <c r="A850" s="78">
        <f t="shared" si="384"/>
        <v>844</v>
      </c>
      <c r="B850" s="79"/>
      <c r="C850" s="79"/>
      <c r="D850" s="61"/>
      <c r="E850" s="180" t="str">
        <f>_xlfn.IFNA(HLOOKUP(TEXT(C850,"#"),Table_Conduit[#All],2,FALSE),"")</f>
        <v/>
      </c>
      <c r="F850" s="63" t="str">
        <f t="shared" si="385"/>
        <v/>
      </c>
      <c r="G850" s="61"/>
      <c r="H850" s="180" t="str">
        <f>_xlfn.IFNA(IF(HLOOKUP(TEXT(C850,"#"),Table_BoxMaterial[#All],2,FALSE)=0,"",HLOOKUP(TEXT(C850,"#"),Table_BoxMaterial[#All],2,FALSE)),"")</f>
        <v/>
      </c>
      <c r="I850" s="183" t="str">
        <f>_xlfn.IFNA(HLOOKUP(TEXT(C850,"#"),Table_MountingKits[#All],2,FALSE),"")</f>
        <v/>
      </c>
      <c r="J850" s="183" t="str">
        <f>_xlfn.IFNA(HLOOKUP(H850,Table_BoxColors[#All],2,FALSE),"")</f>
        <v/>
      </c>
      <c r="K850" s="61" t="str">
        <f t="shared" si="386"/>
        <v/>
      </c>
      <c r="L850" s="64" t="str">
        <f t="shared" si="387"/>
        <v/>
      </c>
      <c r="M850" s="185" t="str">
        <f>_xlfn.IFNA("E-"&amp;VLOOKUP(C850,Table_PN_DeviceType[],2,TRUE),"")&amp;IF(D850&lt;&gt;"",IF(D850&gt;99,D850,IF(D850&gt;9,"0"&amp;D850,"00"&amp;D850))&amp;VLOOKUP(E850,Table_PN_ConduitSize[],2,FALSE)&amp;VLOOKUP(F850,Table_PN_ConduitColor[],2,FALSE)&amp;IF(G850&lt;10,"0"&amp;G850,G850)&amp;VLOOKUP(H850,Table_PN_BoxMaterial[],2,FALSE)&amp;IF(I850&lt;&gt;"",VLOOKUP(I850,Table_PN_MountingKit[],2,FALSE)&amp;IF(OR(J850="Yes"),VLOOKUP(F850,Table_PN_BoxColor[],2,FALSE),"")&amp;VLOOKUP(K850,Table_PN_CircuitBreaker[],2,FALSE),""),"")</f>
        <v/>
      </c>
      <c r="N850" s="65"/>
      <c r="O850" s="65"/>
      <c r="P850" s="65"/>
      <c r="Q850" s="65"/>
      <c r="R850" s="65"/>
      <c r="S850" s="170" t="str">
        <f>IFERROR(VLOOKUP(C850,Table_DevicePN[],2,FALSE),"")</f>
        <v/>
      </c>
      <c r="T850" s="66" t="str">
        <f t="shared" si="388"/>
        <v/>
      </c>
      <c r="U850" s="80"/>
      <c r="V850" s="81" t="str">
        <f t="shared" si="389"/>
        <v/>
      </c>
      <c r="W850" s="65" t="str">
        <f t="shared" si="390"/>
        <v/>
      </c>
      <c r="X850" s="65" t="str">
        <f t="shared" si="391"/>
        <v/>
      </c>
      <c r="Y850" s="82" t="str">
        <f t="shared" si="392"/>
        <v/>
      </c>
      <c r="Z850" s="83" t="str">
        <f t="shared" si="393"/>
        <v/>
      </c>
      <c r="AA850" s="65" t="str">
        <f t="shared" si="394"/>
        <v/>
      </c>
      <c r="AB850" s="65" t="str">
        <f t="shared" si="395"/>
        <v/>
      </c>
      <c r="AC850" s="65" t="str">
        <f t="shared" si="396"/>
        <v/>
      </c>
      <c r="AD850" s="84" t="str">
        <f t="shared" si="397"/>
        <v/>
      </c>
      <c r="AE850" s="85" t="str">
        <f t="shared" si="398"/>
        <v/>
      </c>
      <c r="AF850" s="85" t="str">
        <f t="shared" si="399"/>
        <v/>
      </c>
      <c r="AG850" s="86" t="str">
        <f t="shared" si="400"/>
        <v/>
      </c>
      <c r="AH850" s="87" t="str">
        <f t="shared" si="401"/>
        <v/>
      </c>
      <c r="AI850" s="84" t="str">
        <f t="shared" si="402"/>
        <v/>
      </c>
      <c r="AJ850" s="84" t="str">
        <f t="shared" si="403"/>
        <v/>
      </c>
      <c r="AK850" s="88" t="str">
        <f t="shared" si="404"/>
        <v/>
      </c>
      <c r="AL850" s="65" t="str">
        <f t="shared" si="405"/>
        <v/>
      </c>
      <c r="AM850" s="84" t="str">
        <f t="shared" si="406"/>
        <v/>
      </c>
      <c r="AN850" s="85" t="str">
        <f t="shared" si="407"/>
        <v/>
      </c>
      <c r="AO850" s="85" t="str">
        <f t="shared" si="408"/>
        <v/>
      </c>
      <c r="AP850" s="86" t="str">
        <f t="shared" si="409"/>
        <v/>
      </c>
    </row>
    <row r="851" spans="1:42" s="76" customFormat="1" x14ac:dyDescent="0.25">
      <c r="A851" s="78">
        <f t="shared" si="384"/>
        <v>845</v>
      </c>
      <c r="B851" s="79"/>
      <c r="C851" s="79"/>
      <c r="D851" s="61"/>
      <c r="E851" s="180" t="str">
        <f>_xlfn.IFNA(HLOOKUP(TEXT(C851,"#"),Table_Conduit[#All],2,FALSE),"")</f>
        <v/>
      </c>
      <c r="F851" s="63" t="str">
        <f t="shared" si="385"/>
        <v/>
      </c>
      <c r="G851" s="61"/>
      <c r="H851" s="180" t="str">
        <f>_xlfn.IFNA(IF(HLOOKUP(TEXT(C851,"#"),Table_BoxMaterial[#All],2,FALSE)=0,"",HLOOKUP(TEXT(C851,"#"),Table_BoxMaterial[#All],2,FALSE)),"")</f>
        <v/>
      </c>
      <c r="I851" s="183" t="str">
        <f>_xlfn.IFNA(HLOOKUP(TEXT(C851,"#"),Table_MountingKits[#All],2,FALSE),"")</f>
        <v/>
      </c>
      <c r="J851" s="183" t="str">
        <f>_xlfn.IFNA(HLOOKUP(H851,Table_BoxColors[#All],2,FALSE),"")</f>
        <v/>
      </c>
      <c r="K851" s="61" t="str">
        <f t="shared" si="386"/>
        <v/>
      </c>
      <c r="L851" s="64" t="str">
        <f t="shared" si="387"/>
        <v/>
      </c>
      <c r="M851" s="185" t="str">
        <f>_xlfn.IFNA("E-"&amp;VLOOKUP(C851,Table_PN_DeviceType[],2,TRUE),"")&amp;IF(D851&lt;&gt;"",IF(D851&gt;99,D851,IF(D851&gt;9,"0"&amp;D851,"00"&amp;D851))&amp;VLOOKUP(E851,Table_PN_ConduitSize[],2,FALSE)&amp;VLOOKUP(F851,Table_PN_ConduitColor[],2,FALSE)&amp;IF(G851&lt;10,"0"&amp;G851,G851)&amp;VLOOKUP(H851,Table_PN_BoxMaterial[],2,FALSE)&amp;IF(I851&lt;&gt;"",VLOOKUP(I851,Table_PN_MountingKit[],2,FALSE)&amp;IF(OR(J851="Yes"),VLOOKUP(F851,Table_PN_BoxColor[],2,FALSE),"")&amp;VLOOKUP(K851,Table_PN_CircuitBreaker[],2,FALSE),""),"")</f>
        <v/>
      </c>
      <c r="N851" s="65"/>
      <c r="O851" s="65"/>
      <c r="P851" s="65"/>
      <c r="Q851" s="65"/>
      <c r="R851" s="65"/>
      <c r="S851" s="170" t="str">
        <f>IFERROR(VLOOKUP(C851,Table_DevicePN[],2,FALSE),"")</f>
        <v/>
      </c>
      <c r="T851" s="66" t="str">
        <f t="shared" si="388"/>
        <v/>
      </c>
      <c r="U851" s="80"/>
      <c r="V851" s="81" t="str">
        <f t="shared" si="389"/>
        <v/>
      </c>
      <c r="W851" s="65" t="str">
        <f t="shared" si="390"/>
        <v/>
      </c>
      <c r="X851" s="65" t="str">
        <f t="shared" si="391"/>
        <v/>
      </c>
      <c r="Y851" s="82" t="str">
        <f t="shared" si="392"/>
        <v/>
      </c>
      <c r="Z851" s="83" t="str">
        <f t="shared" si="393"/>
        <v/>
      </c>
      <c r="AA851" s="65" t="str">
        <f t="shared" si="394"/>
        <v/>
      </c>
      <c r="AB851" s="65" t="str">
        <f t="shared" si="395"/>
        <v/>
      </c>
      <c r="AC851" s="65" t="str">
        <f t="shared" si="396"/>
        <v/>
      </c>
      <c r="AD851" s="84" t="str">
        <f t="shared" si="397"/>
        <v/>
      </c>
      <c r="AE851" s="85" t="str">
        <f t="shared" si="398"/>
        <v/>
      </c>
      <c r="AF851" s="85" t="str">
        <f t="shared" si="399"/>
        <v/>
      </c>
      <c r="AG851" s="86" t="str">
        <f t="shared" si="400"/>
        <v/>
      </c>
      <c r="AH851" s="87" t="str">
        <f t="shared" si="401"/>
        <v/>
      </c>
      <c r="AI851" s="84" t="str">
        <f t="shared" si="402"/>
        <v/>
      </c>
      <c r="AJ851" s="84" t="str">
        <f t="shared" si="403"/>
        <v/>
      </c>
      <c r="AK851" s="88" t="str">
        <f t="shared" si="404"/>
        <v/>
      </c>
      <c r="AL851" s="65" t="str">
        <f t="shared" si="405"/>
        <v/>
      </c>
      <c r="AM851" s="84" t="str">
        <f t="shared" si="406"/>
        <v/>
      </c>
      <c r="AN851" s="85" t="str">
        <f t="shared" si="407"/>
        <v/>
      </c>
      <c r="AO851" s="85" t="str">
        <f t="shared" si="408"/>
        <v/>
      </c>
      <c r="AP851" s="86" t="str">
        <f t="shared" si="409"/>
        <v/>
      </c>
    </row>
    <row r="852" spans="1:42" s="76" customFormat="1" x14ac:dyDescent="0.25">
      <c r="A852" s="78">
        <f t="shared" si="384"/>
        <v>846</v>
      </c>
      <c r="B852" s="79"/>
      <c r="C852" s="79"/>
      <c r="D852" s="61"/>
      <c r="E852" s="180" t="str">
        <f>_xlfn.IFNA(HLOOKUP(TEXT(C852,"#"),Table_Conduit[#All],2,FALSE),"")</f>
        <v/>
      </c>
      <c r="F852" s="63" t="str">
        <f t="shared" si="385"/>
        <v/>
      </c>
      <c r="G852" s="61"/>
      <c r="H852" s="180" t="str">
        <f>_xlfn.IFNA(IF(HLOOKUP(TEXT(C852,"#"),Table_BoxMaterial[#All],2,FALSE)=0,"",HLOOKUP(TEXT(C852,"#"),Table_BoxMaterial[#All],2,FALSE)),"")</f>
        <v/>
      </c>
      <c r="I852" s="183" t="str">
        <f>_xlfn.IFNA(HLOOKUP(TEXT(C852,"#"),Table_MountingKits[#All],2,FALSE),"")</f>
        <v/>
      </c>
      <c r="J852" s="183" t="str">
        <f>_xlfn.IFNA(HLOOKUP(H852,Table_BoxColors[#All],2,FALSE),"")</f>
        <v/>
      </c>
      <c r="K852" s="61" t="str">
        <f t="shared" si="386"/>
        <v/>
      </c>
      <c r="L852" s="64" t="str">
        <f t="shared" si="387"/>
        <v/>
      </c>
      <c r="M852" s="185" t="str">
        <f>_xlfn.IFNA("E-"&amp;VLOOKUP(C852,Table_PN_DeviceType[],2,TRUE),"")&amp;IF(D852&lt;&gt;"",IF(D852&gt;99,D852,IF(D852&gt;9,"0"&amp;D852,"00"&amp;D852))&amp;VLOOKUP(E852,Table_PN_ConduitSize[],2,FALSE)&amp;VLOOKUP(F852,Table_PN_ConduitColor[],2,FALSE)&amp;IF(G852&lt;10,"0"&amp;G852,G852)&amp;VLOOKUP(H852,Table_PN_BoxMaterial[],2,FALSE)&amp;IF(I852&lt;&gt;"",VLOOKUP(I852,Table_PN_MountingKit[],2,FALSE)&amp;IF(OR(J852="Yes"),VLOOKUP(F852,Table_PN_BoxColor[],2,FALSE),"")&amp;VLOOKUP(K852,Table_PN_CircuitBreaker[],2,FALSE),""),"")</f>
        <v/>
      </c>
      <c r="N852" s="65"/>
      <c r="O852" s="65"/>
      <c r="P852" s="65"/>
      <c r="Q852" s="65"/>
      <c r="R852" s="65"/>
      <c r="S852" s="170" t="str">
        <f>IFERROR(VLOOKUP(C852,Table_DevicePN[],2,FALSE),"")</f>
        <v/>
      </c>
      <c r="T852" s="66" t="str">
        <f t="shared" si="388"/>
        <v/>
      </c>
      <c r="U852" s="80"/>
      <c r="V852" s="81" t="str">
        <f t="shared" si="389"/>
        <v/>
      </c>
      <c r="W852" s="65" t="str">
        <f t="shared" si="390"/>
        <v/>
      </c>
      <c r="X852" s="65" t="str">
        <f t="shared" si="391"/>
        <v/>
      </c>
      <c r="Y852" s="82" t="str">
        <f t="shared" si="392"/>
        <v/>
      </c>
      <c r="Z852" s="83" t="str">
        <f t="shared" si="393"/>
        <v/>
      </c>
      <c r="AA852" s="65" t="str">
        <f t="shared" si="394"/>
        <v/>
      </c>
      <c r="AB852" s="65" t="str">
        <f t="shared" si="395"/>
        <v/>
      </c>
      <c r="AC852" s="65" t="str">
        <f t="shared" si="396"/>
        <v/>
      </c>
      <c r="AD852" s="84" t="str">
        <f t="shared" si="397"/>
        <v/>
      </c>
      <c r="AE852" s="85" t="str">
        <f t="shared" si="398"/>
        <v/>
      </c>
      <c r="AF852" s="85" t="str">
        <f t="shared" si="399"/>
        <v/>
      </c>
      <c r="AG852" s="86" t="str">
        <f t="shared" si="400"/>
        <v/>
      </c>
      <c r="AH852" s="87" t="str">
        <f t="shared" si="401"/>
        <v/>
      </c>
      <c r="AI852" s="84" t="str">
        <f t="shared" si="402"/>
        <v/>
      </c>
      <c r="AJ852" s="84" t="str">
        <f t="shared" si="403"/>
        <v/>
      </c>
      <c r="AK852" s="88" t="str">
        <f t="shared" si="404"/>
        <v/>
      </c>
      <c r="AL852" s="65" t="str">
        <f t="shared" si="405"/>
        <v/>
      </c>
      <c r="AM852" s="84" t="str">
        <f t="shared" si="406"/>
        <v/>
      </c>
      <c r="AN852" s="85" t="str">
        <f t="shared" si="407"/>
        <v/>
      </c>
      <c r="AO852" s="85" t="str">
        <f t="shared" si="408"/>
        <v/>
      </c>
      <c r="AP852" s="86" t="str">
        <f t="shared" si="409"/>
        <v/>
      </c>
    </row>
    <row r="853" spans="1:42" s="76" customFormat="1" x14ac:dyDescent="0.25">
      <c r="A853" s="78">
        <f t="shared" si="384"/>
        <v>847</v>
      </c>
      <c r="B853" s="79"/>
      <c r="C853" s="79"/>
      <c r="D853" s="61"/>
      <c r="E853" s="180" t="str">
        <f>_xlfn.IFNA(HLOOKUP(TEXT(C853,"#"),Table_Conduit[#All],2,FALSE),"")</f>
        <v/>
      </c>
      <c r="F853" s="63" t="str">
        <f t="shared" si="385"/>
        <v/>
      </c>
      <c r="G853" s="61"/>
      <c r="H853" s="180" t="str">
        <f>_xlfn.IFNA(IF(HLOOKUP(TEXT(C853,"#"),Table_BoxMaterial[#All],2,FALSE)=0,"",HLOOKUP(TEXT(C853,"#"),Table_BoxMaterial[#All],2,FALSE)),"")</f>
        <v/>
      </c>
      <c r="I853" s="183" t="str">
        <f>_xlfn.IFNA(HLOOKUP(TEXT(C853,"#"),Table_MountingKits[#All],2,FALSE),"")</f>
        <v/>
      </c>
      <c r="J853" s="183" t="str">
        <f>_xlfn.IFNA(HLOOKUP(H853,Table_BoxColors[#All],2,FALSE),"")</f>
        <v/>
      </c>
      <c r="K853" s="61" t="str">
        <f t="shared" si="386"/>
        <v/>
      </c>
      <c r="L853" s="64" t="str">
        <f t="shared" si="387"/>
        <v/>
      </c>
      <c r="M853" s="185" t="str">
        <f>_xlfn.IFNA("E-"&amp;VLOOKUP(C853,Table_PN_DeviceType[],2,TRUE),"")&amp;IF(D853&lt;&gt;"",IF(D853&gt;99,D853,IF(D853&gt;9,"0"&amp;D853,"00"&amp;D853))&amp;VLOOKUP(E853,Table_PN_ConduitSize[],2,FALSE)&amp;VLOOKUP(F853,Table_PN_ConduitColor[],2,FALSE)&amp;IF(G853&lt;10,"0"&amp;G853,G853)&amp;VLOOKUP(H853,Table_PN_BoxMaterial[],2,FALSE)&amp;IF(I853&lt;&gt;"",VLOOKUP(I853,Table_PN_MountingKit[],2,FALSE)&amp;IF(OR(J853="Yes"),VLOOKUP(F853,Table_PN_BoxColor[],2,FALSE),"")&amp;VLOOKUP(K853,Table_PN_CircuitBreaker[],2,FALSE),""),"")</f>
        <v/>
      </c>
      <c r="N853" s="65"/>
      <c r="O853" s="65"/>
      <c r="P853" s="65"/>
      <c r="Q853" s="65"/>
      <c r="R853" s="65"/>
      <c r="S853" s="170" t="str">
        <f>IFERROR(VLOOKUP(C853,Table_DevicePN[],2,FALSE),"")</f>
        <v/>
      </c>
      <c r="T853" s="66" t="str">
        <f t="shared" si="388"/>
        <v/>
      </c>
      <c r="U853" s="80"/>
      <c r="V853" s="81" t="str">
        <f t="shared" si="389"/>
        <v/>
      </c>
      <c r="W853" s="65" t="str">
        <f t="shared" si="390"/>
        <v/>
      </c>
      <c r="X853" s="65" t="str">
        <f t="shared" si="391"/>
        <v/>
      </c>
      <c r="Y853" s="82" t="str">
        <f t="shared" si="392"/>
        <v/>
      </c>
      <c r="Z853" s="83" t="str">
        <f t="shared" si="393"/>
        <v/>
      </c>
      <c r="AA853" s="65" t="str">
        <f t="shared" si="394"/>
        <v/>
      </c>
      <c r="AB853" s="65" t="str">
        <f t="shared" si="395"/>
        <v/>
      </c>
      <c r="AC853" s="65" t="str">
        <f t="shared" si="396"/>
        <v/>
      </c>
      <c r="AD853" s="84" t="str">
        <f t="shared" si="397"/>
        <v/>
      </c>
      <c r="AE853" s="85" t="str">
        <f t="shared" si="398"/>
        <v/>
      </c>
      <c r="AF853" s="85" t="str">
        <f t="shared" si="399"/>
        <v/>
      </c>
      <c r="AG853" s="86" t="str">
        <f t="shared" si="400"/>
        <v/>
      </c>
      <c r="AH853" s="87" t="str">
        <f t="shared" si="401"/>
        <v/>
      </c>
      <c r="AI853" s="84" t="str">
        <f t="shared" si="402"/>
        <v/>
      </c>
      <c r="AJ853" s="84" t="str">
        <f t="shared" si="403"/>
        <v/>
      </c>
      <c r="AK853" s="88" t="str">
        <f t="shared" si="404"/>
        <v/>
      </c>
      <c r="AL853" s="65" t="str">
        <f t="shared" si="405"/>
        <v/>
      </c>
      <c r="AM853" s="84" t="str">
        <f t="shared" si="406"/>
        <v/>
      </c>
      <c r="AN853" s="85" t="str">
        <f t="shared" si="407"/>
        <v/>
      </c>
      <c r="AO853" s="85" t="str">
        <f t="shared" si="408"/>
        <v/>
      </c>
      <c r="AP853" s="86" t="str">
        <f t="shared" si="409"/>
        <v/>
      </c>
    </row>
    <row r="854" spans="1:42" s="76" customFormat="1" x14ac:dyDescent="0.25">
      <c r="A854" s="78">
        <f t="shared" si="384"/>
        <v>848</v>
      </c>
      <c r="B854" s="79"/>
      <c r="C854" s="79"/>
      <c r="D854" s="61"/>
      <c r="E854" s="180" t="str">
        <f>_xlfn.IFNA(HLOOKUP(TEXT(C854,"#"),Table_Conduit[#All],2,FALSE),"")</f>
        <v/>
      </c>
      <c r="F854" s="63" t="str">
        <f t="shared" si="385"/>
        <v/>
      </c>
      <c r="G854" s="61"/>
      <c r="H854" s="180" t="str">
        <f>_xlfn.IFNA(IF(HLOOKUP(TEXT(C854,"#"),Table_BoxMaterial[#All],2,FALSE)=0,"",HLOOKUP(TEXT(C854,"#"),Table_BoxMaterial[#All],2,FALSE)),"")</f>
        <v/>
      </c>
      <c r="I854" s="183" t="str">
        <f>_xlfn.IFNA(HLOOKUP(TEXT(C854,"#"),Table_MountingKits[#All],2,FALSE),"")</f>
        <v/>
      </c>
      <c r="J854" s="183" t="str">
        <f>_xlfn.IFNA(HLOOKUP(H854,Table_BoxColors[#All],2,FALSE),"")</f>
        <v/>
      </c>
      <c r="K854" s="61" t="str">
        <f t="shared" si="386"/>
        <v/>
      </c>
      <c r="L854" s="64" t="str">
        <f t="shared" si="387"/>
        <v/>
      </c>
      <c r="M854" s="185" t="str">
        <f>_xlfn.IFNA("E-"&amp;VLOOKUP(C854,Table_PN_DeviceType[],2,TRUE),"")&amp;IF(D854&lt;&gt;"",IF(D854&gt;99,D854,IF(D854&gt;9,"0"&amp;D854,"00"&amp;D854))&amp;VLOOKUP(E854,Table_PN_ConduitSize[],2,FALSE)&amp;VLOOKUP(F854,Table_PN_ConduitColor[],2,FALSE)&amp;IF(G854&lt;10,"0"&amp;G854,G854)&amp;VLOOKUP(H854,Table_PN_BoxMaterial[],2,FALSE)&amp;IF(I854&lt;&gt;"",VLOOKUP(I854,Table_PN_MountingKit[],2,FALSE)&amp;IF(OR(J854="Yes"),VLOOKUP(F854,Table_PN_BoxColor[],2,FALSE),"")&amp;VLOOKUP(K854,Table_PN_CircuitBreaker[],2,FALSE),""),"")</f>
        <v/>
      </c>
      <c r="N854" s="65"/>
      <c r="O854" s="65"/>
      <c r="P854" s="65"/>
      <c r="Q854" s="65"/>
      <c r="R854" s="65"/>
      <c r="S854" s="170" t="str">
        <f>IFERROR(VLOOKUP(C854,Table_DevicePN[],2,FALSE),"")</f>
        <v/>
      </c>
      <c r="T854" s="66" t="str">
        <f t="shared" si="388"/>
        <v/>
      </c>
      <c r="U854" s="80"/>
      <c r="V854" s="81" t="str">
        <f t="shared" si="389"/>
        <v/>
      </c>
      <c r="W854" s="65" t="str">
        <f t="shared" si="390"/>
        <v/>
      </c>
      <c r="X854" s="65" t="str">
        <f t="shared" si="391"/>
        <v/>
      </c>
      <c r="Y854" s="82" t="str">
        <f t="shared" si="392"/>
        <v/>
      </c>
      <c r="Z854" s="83" t="str">
        <f t="shared" si="393"/>
        <v/>
      </c>
      <c r="AA854" s="65" t="str">
        <f t="shared" si="394"/>
        <v/>
      </c>
      <c r="AB854" s="65" t="str">
        <f t="shared" si="395"/>
        <v/>
      </c>
      <c r="AC854" s="65" t="str">
        <f t="shared" si="396"/>
        <v/>
      </c>
      <c r="AD854" s="84" t="str">
        <f t="shared" si="397"/>
        <v/>
      </c>
      <c r="AE854" s="85" t="str">
        <f t="shared" si="398"/>
        <v/>
      </c>
      <c r="AF854" s="85" t="str">
        <f t="shared" si="399"/>
        <v/>
      </c>
      <c r="AG854" s="86" t="str">
        <f t="shared" si="400"/>
        <v/>
      </c>
      <c r="AH854" s="87" t="str">
        <f t="shared" si="401"/>
        <v/>
      </c>
      <c r="AI854" s="84" t="str">
        <f t="shared" si="402"/>
        <v/>
      </c>
      <c r="AJ854" s="84" t="str">
        <f t="shared" si="403"/>
        <v/>
      </c>
      <c r="AK854" s="88" t="str">
        <f t="shared" si="404"/>
        <v/>
      </c>
      <c r="AL854" s="65" t="str">
        <f t="shared" si="405"/>
        <v/>
      </c>
      <c r="AM854" s="84" t="str">
        <f t="shared" si="406"/>
        <v/>
      </c>
      <c r="AN854" s="85" t="str">
        <f t="shared" si="407"/>
        <v/>
      </c>
      <c r="AO854" s="85" t="str">
        <f t="shared" si="408"/>
        <v/>
      </c>
      <c r="AP854" s="86" t="str">
        <f t="shared" si="409"/>
        <v/>
      </c>
    </row>
    <row r="855" spans="1:42" s="76" customFormat="1" x14ac:dyDescent="0.25">
      <c r="A855" s="78">
        <f t="shared" si="384"/>
        <v>849</v>
      </c>
      <c r="B855" s="79"/>
      <c r="C855" s="79"/>
      <c r="D855" s="61"/>
      <c r="E855" s="180" t="str">
        <f>_xlfn.IFNA(HLOOKUP(TEXT(C855,"#"),Table_Conduit[#All],2,FALSE),"")</f>
        <v/>
      </c>
      <c r="F855" s="63" t="str">
        <f t="shared" si="385"/>
        <v/>
      </c>
      <c r="G855" s="61"/>
      <c r="H855" s="180" t="str">
        <f>_xlfn.IFNA(IF(HLOOKUP(TEXT(C855,"#"),Table_BoxMaterial[#All],2,FALSE)=0,"",HLOOKUP(TEXT(C855,"#"),Table_BoxMaterial[#All],2,FALSE)),"")</f>
        <v/>
      </c>
      <c r="I855" s="183" t="str">
        <f>_xlfn.IFNA(HLOOKUP(TEXT(C855,"#"),Table_MountingKits[#All],2,FALSE),"")</f>
        <v/>
      </c>
      <c r="J855" s="183" t="str">
        <f>_xlfn.IFNA(HLOOKUP(H855,Table_BoxColors[#All],2,FALSE),"")</f>
        <v/>
      </c>
      <c r="K855" s="61" t="str">
        <f t="shared" si="386"/>
        <v/>
      </c>
      <c r="L855" s="64" t="str">
        <f t="shared" si="387"/>
        <v/>
      </c>
      <c r="M855" s="185" t="str">
        <f>_xlfn.IFNA("E-"&amp;VLOOKUP(C855,Table_PN_DeviceType[],2,TRUE),"")&amp;IF(D855&lt;&gt;"",IF(D855&gt;99,D855,IF(D855&gt;9,"0"&amp;D855,"00"&amp;D855))&amp;VLOOKUP(E855,Table_PN_ConduitSize[],2,FALSE)&amp;VLOOKUP(F855,Table_PN_ConduitColor[],2,FALSE)&amp;IF(G855&lt;10,"0"&amp;G855,G855)&amp;VLOOKUP(H855,Table_PN_BoxMaterial[],2,FALSE)&amp;IF(I855&lt;&gt;"",VLOOKUP(I855,Table_PN_MountingKit[],2,FALSE)&amp;IF(OR(J855="Yes"),VLOOKUP(F855,Table_PN_BoxColor[],2,FALSE),"")&amp;VLOOKUP(K855,Table_PN_CircuitBreaker[],2,FALSE),""),"")</f>
        <v/>
      </c>
      <c r="N855" s="65"/>
      <c r="O855" s="65"/>
      <c r="P855" s="65"/>
      <c r="Q855" s="65"/>
      <c r="R855" s="65"/>
      <c r="S855" s="170" t="str">
        <f>IFERROR(VLOOKUP(C855,Table_DevicePN[],2,FALSE),"")</f>
        <v/>
      </c>
      <c r="T855" s="66" t="str">
        <f t="shared" si="388"/>
        <v/>
      </c>
      <c r="U855" s="80"/>
      <c r="V855" s="81" t="str">
        <f t="shared" si="389"/>
        <v/>
      </c>
      <c r="W855" s="65" t="str">
        <f t="shared" si="390"/>
        <v/>
      </c>
      <c r="X855" s="65" t="str">
        <f t="shared" si="391"/>
        <v/>
      </c>
      <c r="Y855" s="82" t="str">
        <f t="shared" si="392"/>
        <v/>
      </c>
      <c r="Z855" s="83" t="str">
        <f t="shared" si="393"/>
        <v/>
      </c>
      <c r="AA855" s="65" t="str">
        <f t="shared" si="394"/>
        <v/>
      </c>
      <c r="AB855" s="65" t="str">
        <f t="shared" si="395"/>
        <v/>
      </c>
      <c r="AC855" s="65" t="str">
        <f t="shared" si="396"/>
        <v/>
      </c>
      <c r="AD855" s="84" t="str">
        <f t="shared" si="397"/>
        <v/>
      </c>
      <c r="AE855" s="85" t="str">
        <f t="shared" si="398"/>
        <v/>
      </c>
      <c r="AF855" s="85" t="str">
        <f t="shared" si="399"/>
        <v/>
      </c>
      <c r="AG855" s="86" t="str">
        <f t="shared" si="400"/>
        <v/>
      </c>
      <c r="AH855" s="87" t="str">
        <f t="shared" si="401"/>
        <v/>
      </c>
      <c r="AI855" s="84" t="str">
        <f t="shared" si="402"/>
        <v/>
      </c>
      <c r="AJ855" s="84" t="str">
        <f t="shared" si="403"/>
        <v/>
      </c>
      <c r="AK855" s="88" t="str">
        <f t="shared" si="404"/>
        <v/>
      </c>
      <c r="AL855" s="65" t="str">
        <f t="shared" si="405"/>
        <v/>
      </c>
      <c r="AM855" s="84" t="str">
        <f t="shared" si="406"/>
        <v/>
      </c>
      <c r="AN855" s="85" t="str">
        <f t="shared" si="407"/>
        <v/>
      </c>
      <c r="AO855" s="85" t="str">
        <f t="shared" si="408"/>
        <v/>
      </c>
      <c r="AP855" s="86" t="str">
        <f t="shared" si="409"/>
        <v/>
      </c>
    </row>
    <row r="856" spans="1:42" s="76" customFormat="1" x14ac:dyDescent="0.25">
      <c r="A856" s="78">
        <f t="shared" si="384"/>
        <v>850</v>
      </c>
      <c r="B856" s="79"/>
      <c r="C856" s="79"/>
      <c r="D856" s="61"/>
      <c r="E856" s="180" t="str">
        <f>_xlfn.IFNA(HLOOKUP(TEXT(C856,"#"),Table_Conduit[#All],2,FALSE),"")</f>
        <v/>
      </c>
      <c r="F856" s="63" t="str">
        <f t="shared" si="385"/>
        <v/>
      </c>
      <c r="G856" s="61"/>
      <c r="H856" s="180" t="str">
        <f>_xlfn.IFNA(IF(HLOOKUP(TEXT(C856,"#"),Table_BoxMaterial[#All],2,FALSE)=0,"",HLOOKUP(TEXT(C856,"#"),Table_BoxMaterial[#All],2,FALSE)),"")</f>
        <v/>
      </c>
      <c r="I856" s="183" t="str">
        <f>_xlfn.IFNA(HLOOKUP(TEXT(C856,"#"),Table_MountingKits[#All],2,FALSE),"")</f>
        <v/>
      </c>
      <c r="J856" s="183" t="str">
        <f>_xlfn.IFNA(HLOOKUP(H856,Table_BoxColors[#All],2,FALSE),"")</f>
        <v/>
      </c>
      <c r="K856" s="61" t="str">
        <f t="shared" si="386"/>
        <v/>
      </c>
      <c r="L856" s="64" t="str">
        <f t="shared" si="387"/>
        <v/>
      </c>
      <c r="M856" s="185" t="str">
        <f>_xlfn.IFNA("E-"&amp;VLOOKUP(C856,Table_PN_DeviceType[],2,TRUE),"")&amp;IF(D856&lt;&gt;"",IF(D856&gt;99,D856,IF(D856&gt;9,"0"&amp;D856,"00"&amp;D856))&amp;VLOOKUP(E856,Table_PN_ConduitSize[],2,FALSE)&amp;VLOOKUP(F856,Table_PN_ConduitColor[],2,FALSE)&amp;IF(G856&lt;10,"0"&amp;G856,G856)&amp;VLOOKUP(H856,Table_PN_BoxMaterial[],2,FALSE)&amp;IF(I856&lt;&gt;"",VLOOKUP(I856,Table_PN_MountingKit[],2,FALSE)&amp;IF(OR(J856="Yes"),VLOOKUP(F856,Table_PN_BoxColor[],2,FALSE),"")&amp;VLOOKUP(K856,Table_PN_CircuitBreaker[],2,FALSE),""),"")</f>
        <v/>
      </c>
      <c r="N856" s="65"/>
      <c r="O856" s="65"/>
      <c r="P856" s="65"/>
      <c r="Q856" s="65"/>
      <c r="R856" s="65"/>
      <c r="S856" s="170" t="str">
        <f>IFERROR(VLOOKUP(C856,Table_DevicePN[],2,FALSE),"")</f>
        <v/>
      </c>
      <c r="T856" s="66" t="str">
        <f t="shared" si="388"/>
        <v/>
      </c>
      <c r="U856" s="80"/>
      <c r="V856" s="81" t="str">
        <f t="shared" si="389"/>
        <v/>
      </c>
      <c r="W856" s="65" t="str">
        <f t="shared" si="390"/>
        <v/>
      </c>
      <c r="X856" s="65" t="str">
        <f t="shared" si="391"/>
        <v/>
      </c>
      <c r="Y856" s="82" t="str">
        <f t="shared" si="392"/>
        <v/>
      </c>
      <c r="Z856" s="83" t="str">
        <f t="shared" si="393"/>
        <v/>
      </c>
      <c r="AA856" s="65" t="str">
        <f t="shared" si="394"/>
        <v/>
      </c>
      <c r="AB856" s="65" t="str">
        <f t="shared" si="395"/>
        <v/>
      </c>
      <c r="AC856" s="65" t="str">
        <f t="shared" si="396"/>
        <v/>
      </c>
      <c r="AD856" s="84" t="str">
        <f t="shared" si="397"/>
        <v/>
      </c>
      <c r="AE856" s="85" t="str">
        <f t="shared" si="398"/>
        <v/>
      </c>
      <c r="AF856" s="85" t="str">
        <f t="shared" si="399"/>
        <v/>
      </c>
      <c r="AG856" s="86" t="str">
        <f t="shared" si="400"/>
        <v/>
      </c>
      <c r="AH856" s="87" t="str">
        <f t="shared" si="401"/>
        <v/>
      </c>
      <c r="AI856" s="84" t="str">
        <f t="shared" si="402"/>
        <v/>
      </c>
      <c r="AJ856" s="84" t="str">
        <f t="shared" si="403"/>
        <v/>
      </c>
      <c r="AK856" s="88" t="str">
        <f t="shared" si="404"/>
        <v/>
      </c>
      <c r="AL856" s="65" t="str">
        <f t="shared" si="405"/>
        <v/>
      </c>
      <c r="AM856" s="84" t="str">
        <f t="shared" si="406"/>
        <v/>
      </c>
      <c r="AN856" s="85" t="str">
        <f t="shared" si="407"/>
        <v/>
      </c>
      <c r="AO856" s="85" t="str">
        <f t="shared" si="408"/>
        <v/>
      </c>
      <c r="AP856" s="86" t="str">
        <f t="shared" si="409"/>
        <v/>
      </c>
    </row>
    <row r="857" spans="1:42" s="76" customFormat="1" x14ac:dyDescent="0.25">
      <c r="A857" s="78">
        <f t="shared" si="384"/>
        <v>851</v>
      </c>
      <c r="B857" s="79"/>
      <c r="C857" s="79"/>
      <c r="D857" s="61"/>
      <c r="E857" s="180" t="str">
        <f>_xlfn.IFNA(HLOOKUP(TEXT(C857,"#"),Table_Conduit[#All],2,FALSE),"")</f>
        <v/>
      </c>
      <c r="F857" s="63" t="str">
        <f t="shared" si="385"/>
        <v/>
      </c>
      <c r="G857" s="61"/>
      <c r="H857" s="180" t="str">
        <f>_xlfn.IFNA(IF(HLOOKUP(TEXT(C857,"#"),Table_BoxMaterial[#All],2,FALSE)=0,"",HLOOKUP(TEXT(C857,"#"),Table_BoxMaterial[#All],2,FALSE)),"")</f>
        <v/>
      </c>
      <c r="I857" s="183" t="str">
        <f>_xlfn.IFNA(HLOOKUP(TEXT(C857,"#"),Table_MountingKits[#All],2,FALSE),"")</f>
        <v/>
      </c>
      <c r="J857" s="183" t="str">
        <f>_xlfn.IFNA(HLOOKUP(H857,Table_BoxColors[#All],2,FALSE),"")</f>
        <v/>
      </c>
      <c r="K857" s="61" t="str">
        <f t="shared" si="386"/>
        <v/>
      </c>
      <c r="L857" s="64" t="str">
        <f t="shared" si="387"/>
        <v/>
      </c>
      <c r="M857" s="185" t="str">
        <f>_xlfn.IFNA("E-"&amp;VLOOKUP(C857,Table_PN_DeviceType[],2,TRUE),"")&amp;IF(D857&lt;&gt;"",IF(D857&gt;99,D857,IF(D857&gt;9,"0"&amp;D857,"00"&amp;D857))&amp;VLOOKUP(E857,Table_PN_ConduitSize[],2,FALSE)&amp;VLOOKUP(F857,Table_PN_ConduitColor[],2,FALSE)&amp;IF(G857&lt;10,"0"&amp;G857,G857)&amp;VLOOKUP(H857,Table_PN_BoxMaterial[],2,FALSE)&amp;IF(I857&lt;&gt;"",VLOOKUP(I857,Table_PN_MountingKit[],2,FALSE)&amp;IF(OR(J857="Yes"),VLOOKUP(F857,Table_PN_BoxColor[],2,FALSE),"")&amp;VLOOKUP(K857,Table_PN_CircuitBreaker[],2,FALSE),""),"")</f>
        <v/>
      </c>
      <c r="N857" s="65"/>
      <c r="O857" s="65"/>
      <c r="P857" s="65"/>
      <c r="Q857" s="65"/>
      <c r="R857" s="65"/>
      <c r="S857" s="170" t="str">
        <f>IFERROR(VLOOKUP(C857,Table_DevicePN[],2,FALSE),"")</f>
        <v/>
      </c>
      <c r="T857" s="66" t="str">
        <f t="shared" si="388"/>
        <v/>
      </c>
      <c r="U857" s="80"/>
      <c r="V857" s="81" t="str">
        <f t="shared" si="389"/>
        <v/>
      </c>
      <c r="W857" s="65" t="str">
        <f t="shared" si="390"/>
        <v/>
      </c>
      <c r="X857" s="65" t="str">
        <f t="shared" si="391"/>
        <v/>
      </c>
      <c r="Y857" s="82" t="str">
        <f t="shared" si="392"/>
        <v/>
      </c>
      <c r="Z857" s="83" t="str">
        <f t="shared" si="393"/>
        <v/>
      </c>
      <c r="AA857" s="65" t="str">
        <f t="shared" si="394"/>
        <v/>
      </c>
      <c r="AB857" s="65" t="str">
        <f t="shared" si="395"/>
        <v/>
      </c>
      <c r="AC857" s="65" t="str">
        <f t="shared" si="396"/>
        <v/>
      </c>
      <c r="AD857" s="84" t="str">
        <f t="shared" si="397"/>
        <v/>
      </c>
      <c r="AE857" s="85" t="str">
        <f t="shared" si="398"/>
        <v/>
      </c>
      <c r="AF857" s="85" t="str">
        <f t="shared" si="399"/>
        <v/>
      </c>
      <c r="AG857" s="86" t="str">
        <f t="shared" si="400"/>
        <v/>
      </c>
      <c r="AH857" s="87" t="str">
        <f t="shared" si="401"/>
        <v/>
      </c>
      <c r="AI857" s="84" t="str">
        <f t="shared" si="402"/>
        <v/>
      </c>
      <c r="AJ857" s="84" t="str">
        <f t="shared" si="403"/>
        <v/>
      </c>
      <c r="AK857" s="88" t="str">
        <f t="shared" si="404"/>
        <v/>
      </c>
      <c r="AL857" s="65" t="str">
        <f t="shared" si="405"/>
        <v/>
      </c>
      <c r="AM857" s="84" t="str">
        <f t="shared" si="406"/>
        <v/>
      </c>
      <c r="AN857" s="85" t="str">
        <f t="shared" si="407"/>
        <v/>
      </c>
      <c r="AO857" s="85" t="str">
        <f t="shared" si="408"/>
        <v/>
      </c>
      <c r="AP857" s="86" t="str">
        <f t="shared" si="409"/>
        <v/>
      </c>
    </row>
    <row r="858" spans="1:42" s="76" customFormat="1" x14ac:dyDescent="0.25">
      <c r="A858" s="78">
        <f t="shared" si="384"/>
        <v>852</v>
      </c>
      <c r="B858" s="79"/>
      <c r="C858" s="79"/>
      <c r="D858" s="61"/>
      <c r="E858" s="180" t="str">
        <f>_xlfn.IFNA(HLOOKUP(TEXT(C858,"#"),Table_Conduit[#All],2,FALSE),"")</f>
        <v/>
      </c>
      <c r="F858" s="63" t="str">
        <f t="shared" si="385"/>
        <v/>
      </c>
      <c r="G858" s="61"/>
      <c r="H858" s="180" t="str">
        <f>_xlfn.IFNA(IF(HLOOKUP(TEXT(C858,"#"),Table_BoxMaterial[#All],2,FALSE)=0,"",HLOOKUP(TEXT(C858,"#"),Table_BoxMaterial[#All],2,FALSE)),"")</f>
        <v/>
      </c>
      <c r="I858" s="183" t="str">
        <f>_xlfn.IFNA(HLOOKUP(TEXT(C858,"#"),Table_MountingKits[#All],2,FALSE),"")</f>
        <v/>
      </c>
      <c r="J858" s="183" t="str">
        <f>_xlfn.IFNA(HLOOKUP(H858,Table_BoxColors[#All],2,FALSE),"")</f>
        <v/>
      </c>
      <c r="K858" s="61" t="str">
        <f t="shared" si="386"/>
        <v/>
      </c>
      <c r="L858" s="64" t="str">
        <f t="shared" si="387"/>
        <v/>
      </c>
      <c r="M858" s="185" t="str">
        <f>_xlfn.IFNA("E-"&amp;VLOOKUP(C858,Table_PN_DeviceType[],2,TRUE),"")&amp;IF(D858&lt;&gt;"",IF(D858&gt;99,D858,IF(D858&gt;9,"0"&amp;D858,"00"&amp;D858))&amp;VLOOKUP(E858,Table_PN_ConduitSize[],2,FALSE)&amp;VLOOKUP(F858,Table_PN_ConduitColor[],2,FALSE)&amp;IF(G858&lt;10,"0"&amp;G858,G858)&amp;VLOOKUP(H858,Table_PN_BoxMaterial[],2,FALSE)&amp;IF(I858&lt;&gt;"",VLOOKUP(I858,Table_PN_MountingKit[],2,FALSE)&amp;IF(OR(J858="Yes"),VLOOKUP(F858,Table_PN_BoxColor[],2,FALSE),"")&amp;VLOOKUP(K858,Table_PN_CircuitBreaker[],2,FALSE),""),"")</f>
        <v/>
      </c>
      <c r="N858" s="65"/>
      <c r="O858" s="65"/>
      <c r="P858" s="65"/>
      <c r="Q858" s="65"/>
      <c r="R858" s="65"/>
      <c r="S858" s="170" t="str">
        <f>IFERROR(VLOOKUP(C858,Table_DevicePN[],2,FALSE),"")</f>
        <v/>
      </c>
      <c r="T858" s="66" t="str">
        <f t="shared" si="388"/>
        <v/>
      </c>
      <c r="U858" s="80"/>
      <c r="V858" s="81" t="str">
        <f t="shared" si="389"/>
        <v/>
      </c>
      <c r="W858" s="65" t="str">
        <f t="shared" si="390"/>
        <v/>
      </c>
      <c r="X858" s="65" t="str">
        <f t="shared" si="391"/>
        <v/>
      </c>
      <c r="Y858" s="82" t="str">
        <f t="shared" si="392"/>
        <v/>
      </c>
      <c r="Z858" s="83" t="str">
        <f t="shared" si="393"/>
        <v/>
      </c>
      <c r="AA858" s="65" t="str">
        <f t="shared" si="394"/>
        <v/>
      </c>
      <c r="AB858" s="65" t="str">
        <f t="shared" si="395"/>
        <v/>
      </c>
      <c r="AC858" s="65" t="str">
        <f t="shared" si="396"/>
        <v/>
      </c>
      <c r="AD858" s="84" t="str">
        <f t="shared" si="397"/>
        <v/>
      </c>
      <c r="AE858" s="85" t="str">
        <f t="shared" si="398"/>
        <v/>
      </c>
      <c r="AF858" s="85" t="str">
        <f t="shared" si="399"/>
        <v/>
      </c>
      <c r="AG858" s="86" t="str">
        <f t="shared" si="400"/>
        <v/>
      </c>
      <c r="AH858" s="87" t="str">
        <f t="shared" si="401"/>
        <v/>
      </c>
      <c r="AI858" s="84" t="str">
        <f t="shared" si="402"/>
        <v/>
      </c>
      <c r="AJ858" s="84" t="str">
        <f t="shared" si="403"/>
        <v/>
      </c>
      <c r="AK858" s="88" t="str">
        <f t="shared" si="404"/>
        <v/>
      </c>
      <c r="AL858" s="65" t="str">
        <f t="shared" si="405"/>
        <v/>
      </c>
      <c r="AM858" s="84" t="str">
        <f t="shared" si="406"/>
        <v/>
      </c>
      <c r="AN858" s="85" t="str">
        <f t="shared" si="407"/>
        <v/>
      </c>
      <c r="AO858" s="85" t="str">
        <f t="shared" si="408"/>
        <v/>
      </c>
      <c r="AP858" s="86" t="str">
        <f t="shared" si="409"/>
        <v/>
      </c>
    </row>
    <row r="859" spans="1:42" s="76" customFormat="1" x14ac:dyDescent="0.25">
      <c r="A859" s="78">
        <f t="shared" si="384"/>
        <v>853</v>
      </c>
      <c r="B859" s="79"/>
      <c r="C859" s="79"/>
      <c r="D859" s="61"/>
      <c r="E859" s="180" t="str">
        <f>_xlfn.IFNA(HLOOKUP(TEXT(C859,"#"),Table_Conduit[#All],2,FALSE),"")</f>
        <v/>
      </c>
      <c r="F859" s="63" t="str">
        <f t="shared" si="385"/>
        <v/>
      </c>
      <c r="G859" s="61"/>
      <c r="H859" s="180" t="str">
        <f>_xlfn.IFNA(IF(HLOOKUP(TEXT(C859,"#"),Table_BoxMaterial[#All],2,FALSE)=0,"",HLOOKUP(TEXT(C859,"#"),Table_BoxMaterial[#All],2,FALSE)),"")</f>
        <v/>
      </c>
      <c r="I859" s="183" t="str">
        <f>_xlfn.IFNA(HLOOKUP(TEXT(C859,"#"),Table_MountingKits[#All],2,FALSE),"")</f>
        <v/>
      </c>
      <c r="J859" s="183" t="str">
        <f>_xlfn.IFNA(HLOOKUP(H859,Table_BoxColors[#All],2,FALSE),"")</f>
        <v/>
      </c>
      <c r="K859" s="61" t="str">
        <f t="shared" si="386"/>
        <v/>
      </c>
      <c r="L859" s="64" t="str">
        <f t="shared" si="387"/>
        <v/>
      </c>
      <c r="M859" s="185" t="str">
        <f>_xlfn.IFNA("E-"&amp;VLOOKUP(C859,Table_PN_DeviceType[],2,TRUE),"")&amp;IF(D859&lt;&gt;"",IF(D859&gt;99,D859,IF(D859&gt;9,"0"&amp;D859,"00"&amp;D859))&amp;VLOOKUP(E859,Table_PN_ConduitSize[],2,FALSE)&amp;VLOOKUP(F859,Table_PN_ConduitColor[],2,FALSE)&amp;IF(G859&lt;10,"0"&amp;G859,G859)&amp;VLOOKUP(H859,Table_PN_BoxMaterial[],2,FALSE)&amp;IF(I859&lt;&gt;"",VLOOKUP(I859,Table_PN_MountingKit[],2,FALSE)&amp;IF(OR(J859="Yes"),VLOOKUP(F859,Table_PN_BoxColor[],2,FALSE),"")&amp;VLOOKUP(K859,Table_PN_CircuitBreaker[],2,FALSE),""),"")</f>
        <v/>
      </c>
      <c r="N859" s="65"/>
      <c r="O859" s="65"/>
      <c r="P859" s="65"/>
      <c r="Q859" s="65"/>
      <c r="R859" s="65"/>
      <c r="S859" s="170" t="str">
        <f>IFERROR(VLOOKUP(C859,Table_DevicePN[],2,FALSE),"")</f>
        <v/>
      </c>
      <c r="T859" s="66" t="str">
        <f t="shared" si="388"/>
        <v/>
      </c>
      <c r="U859" s="80"/>
      <c r="V859" s="81" t="str">
        <f t="shared" si="389"/>
        <v/>
      </c>
      <c r="W859" s="65" t="str">
        <f t="shared" si="390"/>
        <v/>
      </c>
      <c r="X859" s="65" t="str">
        <f t="shared" si="391"/>
        <v/>
      </c>
      <c r="Y859" s="82" t="str">
        <f t="shared" si="392"/>
        <v/>
      </c>
      <c r="Z859" s="83" t="str">
        <f t="shared" si="393"/>
        <v/>
      </c>
      <c r="AA859" s="65" t="str">
        <f t="shared" si="394"/>
        <v/>
      </c>
      <c r="AB859" s="65" t="str">
        <f t="shared" si="395"/>
        <v/>
      </c>
      <c r="AC859" s="65" t="str">
        <f t="shared" si="396"/>
        <v/>
      </c>
      <c r="AD859" s="84" t="str">
        <f t="shared" si="397"/>
        <v/>
      </c>
      <c r="AE859" s="85" t="str">
        <f t="shared" si="398"/>
        <v/>
      </c>
      <c r="AF859" s="85" t="str">
        <f t="shared" si="399"/>
        <v/>
      </c>
      <c r="AG859" s="86" t="str">
        <f t="shared" si="400"/>
        <v/>
      </c>
      <c r="AH859" s="87" t="str">
        <f t="shared" si="401"/>
        <v/>
      </c>
      <c r="AI859" s="84" t="str">
        <f t="shared" si="402"/>
        <v/>
      </c>
      <c r="AJ859" s="84" t="str">
        <f t="shared" si="403"/>
        <v/>
      </c>
      <c r="AK859" s="88" t="str">
        <f t="shared" si="404"/>
        <v/>
      </c>
      <c r="AL859" s="65" t="str">
        <f t="shared" si="405"/>
        <v/>
      </c>
      <c r="AM859" s="84" t="str">
        <f t="shared" si="406"/>
        <v/>
      </c>
      <c r="AN859" s="85" t="str">
        <f t="shared" si="407"/>
        <v/>
      </c>
      <c r="AO859" s="85" t="str">
        <f t="shared" si="408"/>
        <v/>
      </c>
      <c r="AP859" s="86" t="str">
        <f t="shared" si="409"/>
        <v/>
      </c>
    </row>
    <row r="860" spans="1:42" s="76" customFormat="1" x14ac:dyDescent="0.25">
      <c r="A860" s="78">
        <f t="shared" si="384"/>
        <v>854</v>
      </c>
      <c r="B860" s="79"/>
      <c r="C860" s="79"/>
      <c r="D860" s="61"/>
      <c r="E860" s="180" t="str">
        <f>_xlfn.IFNA(HLOOKUP(TEXT(C860,"#"),Table_Conduit[#All],2,FALSE),"")</f>
        <v/>
      </c>
      <c r="F860" s="63" t="str">
        <f t="shared" si="385"/>
        <v/>
      </c>
      <c r="G860" s="61"/>
      <c r="H860" s="180" t="str">
        <f>_xlfn.IFNA(IF(HLOOKUP(TEXT(C860,"#"),Table_BoxMaterial[#All],2,FALSE)=0,"",HLOOKUP(TEXT(C860,"#"),Table_BoxMaterial[#All],2,FALSE)),"")</f>
        <v/>
      </c>
      <c r="I860" s="183" t="str">
        <f>_xlfn.IFNA(HLOOKUP(TEXT(C860,"#"),Table_MountingKits[#All],2,FALSE),"")</f>
        <v/>
      </c>
      <c r="J860" s="183" t="str">
        <f>_xlfn.IFNA(HLOOKUP(H860,Table_BoxColors[#All],2,FALSE),"")</f>
        <v/>
      </c>
      <c r="K860" s="61" t="str">
        <f t="shared" si="386"/>
        <v/>
      </c>
      <c r="L860" s="64" t="str">
        <f t="shared" si="387"/>
        <v/>
      </c>
      <c r="M860" s="185" t="str">
        <f>_xlfn.IFNA("E-"&amp;VLOOKUP(C860,Table_PN_DeviceType[],2,TRUE),"")&amp;IF(D860&lt;&gt;"",IF(D860&gt;99,D860,IF(D860&gt;9,"0"&amp;D860,"00"&amp;D860))&amp;VLOOKUP(E860,Table_PN_ConduitSize[],2,FALSE)&amp;VLOOKUP(F860,Table_PN_ConduitColor[],2,FALSE)&amp;IF(G860&lt;10,"0"&amp;G860,G860)&amp;VLOOKUP(H860,Table_PN_BoxMaterial[],2,FALSE)&amp;IF(I860&lt;&gt;"",VLOOKUP(I860,Table_PN_MountingKit[],2,FALSE)&amp;IF(OR(J860="Yes"),VLOOKUP(F860,Table_PN_BoxColor[],2,FALSE),"")&amp;VLOOKUP(K860,Table_PN_CircuitBreaker[],2,FALSE),""),"")</f>
        <v/>
      </c>
      <c r="N860" s="65"/>
      <c r="O860" s="65"/>
      <c r="P860" s="65"/>
      <c r="Q860" s="65"/>
      <c r="R860" s="65"/>
      <c r="S860" s="170" t="str">
        <f>IFERROR(VLOOKUP(C860,Table_DevicePN[],2,FALSE),"")</f>
        <v/>
      </c>
      <c r="T860" s="66" t="str">
        <f t="shared" si="388"/>
        <v/>
      </c>
      <c r="U860" s="80"/>
      <c r="V860" s="81" t="str">
        <f t="shared" si="389"/>
        <v/>
      </c>
      <c r="W860" s="65" t="str">
        <f t="shared" si="390"/>
        <v/>
      </c>
      <c r="X860" s="65" t="str">
        <f t="shared" si="391"/>
        <v/>
      </c>
      <c r="Y860" s="82" t="str">
        <f t="shared" si="392"/>
        <v/>
      </c>
      <c r="Z860" s="83" t="str">
        <f t="shared" si="393"/>
        <v/>
      </c>
      <c r="AA860" s="65" t="str">
        <f t="shared" si="394"/>
        <v/>
      </c>
      <c r="AB860" s="65" t="str">
        <f t="shared" si="395"/>
        <v/>
      </c>
      <c r="AC860" s="65" t="str">
        <f t="shared" si="396"/>
        <v/>
      </c>
      <c r="AD860" s="84" t="str">
        <f t="shared" si="397"/>
        <v/>
      </c>
      <c r="AE860" s="85" t="str">
        <f t="shared" si="398"/>
        <v/>
      </c>
      <c r="AF860" s="85" t="str">
        <f t="shared" si="399"/>
        <v/>
      </c>
      <c r="AG860" s="86" t="str">
        <f t="shared" si="400"/>
        <v/>
      </c>
      <c r="AH860" s="87" t="str">
        <f t="shared" si="401"/>
        <v/>
      </c>
      <c r="AI860" s="84" t="str">
        <f t="shared" si="402"/>
        <v/>
      </c>
      <c r="AJ860" s="84" t="str">
        <f t="shared" si="403"/>
        <v/>
      </c>
      <c r="AK860" s="88" t="str">
        <f t="shared" si="404"/>
        <v/>
      </c>
      <c r="AL860" s="65" t="str">
        <f t="shared" si="405"/>
        <v/>
      </c>
      <c r="AM860" s="84" t="str">
        <f t="shared" si="406"/>
        <v/>
      </c>
      <c r="AN860" s="85" t="str">
        <f t="shared" si="407"/>
        <v/>
      </c>
      <c r="AO860" s="85" t="str">
        <f t="shared" si="408"/>
        <v/>
      </c>
      <c r="AP860" s="86" t="str">
        <f t="shared" si="409"/>
        <v/>
      </c>
    </row>
    <row r="861" spans="1:42" s="76" customFormat="1" x14ac:dyDescent="0.25">
      <c r="A861" s="78">
        <f t="shared" si="384"/>
        <v>855</v>
      </c>
      <c r="B861" s="79"/>
      <c r="C861" s="79"/>
      <c r="D861" s="61"/>
      <c r="E861" s="180" t="str">
        <f>_xlfn.IFNA(HLOOKUP(TEXT(C861,"#"),Table_Conduit[#All],2,FALSE),"")</f>
        <v/>
      </c>
      <c r="F861" s="63" t="str">
        <f t="shared" si="385"/>
        <v/>
      </c>
      <c r="G861" s="61"/>
      <c r="H861" s="180" t="str">
        <f>_xlfn.IFNA(IF(HLOOKUP(TEXT(C861,"#"),Table_BoxMaterial[#All],2,FALSE)=0,"",HLOOKUP(TEXT(C861,"#"),Table_BoxMaterial[#All],2,FALSE)),"")</f>
        <v/>
      </c>
      <c r="I861" s="183" t="str">
        <f>_xlfn.IFNA(HLOOKUP(TEXT(C861,"#"),Table_MountingKits[#All],2,FALSE),"")</f>
        <v/>
      </c>
      <c r="J861" s="183" t="str">
        <f>_xlfn.IFNA(HLOOKUP(H861,Table_BoxColors[#All],2,FALSE),"")</f>
        <v/>
      </c>
      <c r="K861" s="61" t="str">
        <f t="shared" si="386"/>
        <v/>
      </c>
      <c r="L861" s="64" t="str">
        <f t="shared" si="387"/>
        <v/>
      </c>
      <c r="M861" s="185" t="str">
        <f>_xlfn.IFNA("E-"&amp;VLOOKUP(C861,Table_PN_DeviceType[],2,TRUE),"")&amp;IF(D861&lt;&gt;"",IF(D861&gt;99,D861,IF(D861&gt;9,"0"&amp;D861,"00"&amp;D861))&amp;VLOOKUP(E861,Table_PN_ConduitSize[],2,FALSE)&amp;VLOOKUP(F861,Table_PN_ConduitColor[],2,FALSE)&amp;IF(G861&lt;10,"0"&amp;G861,G861)&amp;VLOOKUP(H861,Table_PN_BoxMaterial[],2,FALSE)&amp;IF(I861&lt;&gt;"",VLOOKUP(I861,Table_PN_MountingKit[],2,FALSE)&amp;IF(OR(J861="Yes"),VLOOKUP(F861,Table_PN_BoxColor[],2,FALSE),"")&amp;VLOOKUP(K861,Table_PN_CircuitBreaker[],2,FALSE),""),"")</f>
        <v/>
      </c>
      <c r="N861" s="65"/>
      <c r="O861" s="65"/>
      <c r="P861" s="65"/>
      <c r="Q861" s="65"/>
      <c r="R861" s="65"/>
      <c r="S861" s="170" t="str">
        <f>IFERROR(VLOOKUP(C861,Table_DevicePN[],2,FALSE),"")</f>
        <v/>
      </c>
      <c r="T861" s="66" t="str">
        <f t="shared" si="388"/>
        <v/>
      </c>
      <c r="U861" s="80"/>
      <c r="V861" s="81" t="str">
        <f t="shared" si="389"/>
        <v/>
      </c>
      <c r="W861" s="65" t="str">
        <f t="shared" si="390"/>
        <v/>
      </c>
      <c r="X861" s="65" t="str">
        <f t="shared" si="391"/>
        <v/>
      </c>
      <c r="Y861" s="82" t="str">
        <f t="shared" si="392"/>
        <v/>
      </c>
      <c r="Z861" s="83" t="str">
        <f t="shared" si="393"/>
        <v/>
      </c>
      <c r="AA861" s="65" t="str">
        <f t="shared" si="394"/>
        <v/>
      </c>
      <c r="AB861" s="65" t="str">
        <f t="shared" si="395"/>
        <v/>
      </c>
      <c r="AC861" s="65" t="str">
        <f t="shared" si="396"/>
        <v/>
      </c>
      <c r="AD861" s="84" t="str">
        <f t="shared" si="397"/>
        <v/>
      </c>
      <c r="AE861" s="85" t="str">
        <f t="shared" si="398"/>
        <v/>
      </c>
      <c r="AF861" s="85" t="str">
        <f t="shared" si="399"/>
        <v/>
      </c>
      <c r="AG861" s="86" t="str">
        <f t="shared" si="400"/>
        <v/>
      </c>
      <c r="AH861" s="87" t="str">
        <f t="shared" si="401"/>
        <v/>
      </c>
      <c r="AI861" s="84" t="str">
        <f t="shared" si="402"/>
        <v/>
      </c>
      <c r="AJ861" s="84" t="str">
        <f t="shared" si="403"/>
        <v/>
      </c>
      <c r="AK861" s="88" t="str">
        <f t="shared" si="404"/>
        <v/>
      </c>
      <c r="AL861" s="65" t="str">
        <f t="shared" si="405"/>
        <v/>
      </c>
      <c r="AM861" s="84" t="str">
        <f t="shared" si="406"/>
        <v/>
      </c>
      <c r="AN861" s="85" t="str">
        <f t="shared" si="407"/>
        <v/>
      </c>
      <c r="AO861" s="85" t="str">
        <f t="shared" si="408"/>
        <v/>
      </c>
      <c r="AP861" s="86" t="str">
        <f t="shared" si="409"/>
        <v/>
      </c>
    </row>
    <row r="862" spans="1:42" s="76" customFormat="1" x14ac:dyDescent="0.25">
      <c r="A862" s="78">
        <f t="shared" si="384"/>
        <v>856</v>
      </c>
      <c r="B862" s="79"/>
      <c r="C862" s="79"/>
      <c r="D862" s="61"/>
      <c r="E862" s="180" t="str">
        <f>_xlfn.IFNA(HLOOKUP(TEXT(C862,"#"),Table_Conduit[#All],2,FALSE),"")</f>
        <v/>
      </c>
      <c r="F862" s="63" t="str">
        <f t="shared" si="385"/>
        <v/>
      </c>
      <c r="G862" s="61"/>
      <c r="H862" s="180" t="str">
        <f>_xlfn.IFNA(IF(HLOOKUP(TEXT(C862,"#"),Table_BoxMaterial[#All],2,FALSE)=0,"",HLOOKUP(TEXT(C862,"#"),Table_BoxMaterial[#All],2,FALSE)),"")</f>
        <v/>
      </c>
      <c r="I862" s="183" t="str">
        <f>_xlfn.IFNA(HLOOKUP(TEXT(C862,"#"),Table_MountingKits[#All],2,FALSE),"")</f>
        <v/>
      </c>
      <c r="J862" s="183" t="str">
        <f>_xlfn.IFNA(HLOOKUP(H862,Table_BoxColors[#All],2,FALSE),"")</f>
        <v/>
      </c>
      <c r="K862" s="61" t="str">
        <f t="shared" si="386"/>
        <v/>
      </c>
      <c r="L862" s="64" t="str">
        <f t="shared" si="387"/>
        <v/>
      </c>
      <c r="M862" s="185" t="str">
        <f>_xlfn.IFNA("E-"&amp;VLOOKUP(C862,Table_PN_DeviceType[],2,TRUE),"")&amp;IF(D862&lt;&gt;"",IF(D862&gt;99,D862,IF(D862&gt;9,"0"&amp;D862,"00"&amp;D862))&amp;VLOOKUP(E862,Table_PN_ConduitSize[],2,FALSE)&amp;VLOOKUP(F862,Table_PN_ConduitColor[],2,FALSE)&amp;IF(G862&lt;10,"0"&amp;G862,G862)&amp;VLOOKUP(H862,Table_PN_BoxMaterial[],2,FALSE)&amp;IF(I862&lt;&gt;"",VLOOKUP(I862,Table_PN_MountingKit[],2,FALSE)&amp;IF(OR(J862="Yes"),VLOOKUP(F862,Table_PN_BoxColor[],2,FALSE),"")&amp;VLOOKUP(K862,Table_PN_CircuitBreaker[],2,FALSE),""),"")</f>
        <v/>
      </c>
      <c r="N862" s="65"/>
      <c r="O862" s="65"/>
      <c r="P862" s="65"/>
      <c r="Q862" s="65"/>
      <c r="R862" s="65"/>
      <c r="S862" s="170" t="str">
        <f>IFERROR(VLOOKUP(C862,Table_DevicePN[],2,FALSE),"")</f>
        <v/>
      </c>
      <c r="T862" s="66" t="str">
        <f t="shared" si="388"/>
        <v/>
      </c>
      <c r="U862" s="80"/>
      <c r="V862" s="81" t="str">
        <f t="shared" si="389"/>
        <v/>
      </c>
      <c r="W862" s="65" t="str">
        <f t="shared" si="390"/>
        <v/>
      </c>
      <c r="X862" s="65" t="str">
        <f t="shared" si="391"/>
        <v/>
      </c>
      <c r="Y862" s="82" t="str">
        <f t="shared" si="392"/>
        <v/>
      </c>
      <c r="Z862" s="83" t="str">
        <f t="shared" si="393"/>
        <v/>
      </c>
      <c r="AA862" s="65" t="str">
        <f t="shared" si="394"/>
        <v/>
      </c>
      <c r="AB862" s="65" t="str">
        <f t="shared" si="395"/>
        <v/>
      </c>
      <c r="AC862" s="65" t="str">
        <f t="shared" si="396"/>
        <v/>
      </c>
      <c r="AD862" s="84" t="str">
        <f t="shared" si="397"/>
        <v/>
      </c>
      <c r="AE862" s="85" t="str">
        <f t="shared" si="398"/>
        <v/>
      </c>
      <c r="AF862" s="85" t="str">
        <f t="shared" si="399"/>
        <v/>
      </c>
      <c r="AG862" s="86" t="str">
        <f t="shared" si="400"/>
        <v/>
      </c>
      <c r="AH862" s="87" t="str">
        <f t="shared" si="401"/>
        <v/>
      </c>
      <c r="AI862" s="84" t="str">
        <f t="shared" si="402"/>
        <v/>
      </c>
      <c r="AJ862" s="84" t="str">
        <f t="shared" si="403"/>
        <v/>
      </c>
      <c r="AK862" s="88" t="str">
        <f t="shared" si="404"/>
        <v/>
      </c>
      <c r="AL862" s="65" t="str">
        <f t="shared" si="405"/>
        <v/>
      </c>
      <c r="AM862" s="84" t="str">
        <f t="shared" si="406"/>
        <v/>
      </c>
      <c r="AN862" s="85" t="str">
        <f t="shared" si="407"/>
        <v/>
      </c>
      <c r="AO862" s="85" t="str">
        <f t="shared" si="408"/>
        <v/>
      </c>
      <c r="AP862" s="86" t="str">
        <f t="shared" si="409"/>
        <v/>
      </c>
    </row>
    <row r="863" spans="1:42" s="76" customFormat="1" x14ac:dyDescent="0.25">
      <c r="A863" s="78">
        <f t="shared" si="384"/>
        <v>857</v>
      </c>
      <c r="B863" s="79"/>
      <c r="C863" s="79"/>
      <c r="D863" s="61"/>
      <c r="E863" s="180" t="str">
        <f>_xlfn.IFNA(HLOOKUP(TEXT(C863,"#"),Table_Conduit[#All],2,FALSE),"")</f>
        <v/>
      </c>
      <c r="F863" s="63" t="str">
        <f t="shared" si="385"/>
        <v/>
      </c>
      <c r="G863" s="61"/>
      <c r="H863" s="180" t="str">
        <f>_xlfn.IFNA(IF(HLOOKUP(TEXT(C863,"#"),Table_BoxMaterial[#All],2,FALSE)=0,"",HLOOKUP(TEXT(C863,"#"),Table_BoxMaterial[#All],2,FALSE)),"")</f>
        <v/>
      </c>
      <c r="I863" s="183" t="str">
        <f>_xlfn.IFNA(HLOOKUP(TEXT(C863,"#"),Table_MountingKits[#All],2,FALSE),"")</f>
        <v/>
      </c>
      <c r="J863" s="183" t="str">
        <f>_xlfn.IFNA(HLOOKUP(H863,Table_BoxColors[#All],2,FALSE),"")</f>
        <v/>
      </c>
      <c r="K863" s="61" t="str">
        <f t="shared" si="386"/>
        <v/>
      </c>
      <c r="L863" s="64" t="str">
        <f t="shared" si="387"/>
        <v/>
      </c>
      <c r="M863" s="185" t="str">
        <f>_xlfn.IFNA("E-"&amp;VLOOKUP(C863,Table_PN_DeviceType[],2,TRUE),"")&amp;IF(D863&lt;&gt;"",IF(D863&gt;99,D863,IF(D863&gt;9,"0"&amp;D863,"00"&amp;D863))&amp;VLOOKUP(E863,Table_PN_ConduitSize[],2,FALSE)&amp;VLOOKUP(F863,Table_PN_ConduitColor[],2,FALSE)&amp;IF(G863&lt;10,"0"&amp;G863,G863)&amp;VLOOKUP(H863,Table_PN_BoxMaterial[],2,FALSE)&amp;IF(I863&lt;&gt;"",VLOOKUP(I863,Table_PN_MountingKit[],2,FALSE)&amp;IF(OR(J863="Yes"),VLOOKUP(F863,Table_PN_BoxColor[],2,FALSE),"")&amp;VLOOKUP(K863,Table_PN_CircuitBreaker[],2,FALSE),""),"")</f>
        <v/>
      </c>
      <c r="N863" s="65"/>
      <c r="O863" s="65"/>
      <c r="P863" s="65"/>
      <c r="Q863" s="65"/>
      <c r="R863" s="65"/>
      <c r="S863" s="170" t="str">
        <f>IFERROR(VLOOKUP(C863,Table_DevicePN[],2,FALSE),"")</f>
        <v/>
      </c>
      <c r="T863" s="66" t="str">
        <f t="shared" si="388"/>
        <v/>
      </c>
      <c r="U863" s="80"/>
      <c r="V863" s="81" t="str">
        <f t="shared" si="389"/>
        <v/>
      </c>
      <c r="W863" s="65" t="str">
        <f t="shared" si="390"/>
        <v/>
      </c>
      <c r="X863" s="65" t="str">
        <f t="shared" si="391"/>
        <v/>
      </c>
      <c r="Y863" s="82" t="str">
        <f t="shared" si="392"/>
        <v/>
      </c>
      <c r="Z863" s="83" t="str">
        <f t="shared" si="393"/>
        <v/>
      </c>
      <c r="AA863" s="65" t="str">
        <f t="shared" si="394"/>
        <v/>
      </c>
      <c r="AB863" s="65" t="str">
        <f t="shared" si="395"/>
        <v/>
      </c>
      <c r="AC863" s="65" t="str">
        <f t="shared" si="396"/>
        <v/>
      </c>
      <c r="AD863" s="84" t="str">
        <f t="shared" si="397"/>
        <v/>
      </c>
      <c r="AE863" s="85" t="str">
        <f t="shared" si="398"/>
        <v/>
      </c>
      <c r="AF863" s="85" t="str">
        <f t="shared" si="399"/>
        <v/>
      </c>
      <c r="AG863" s="86" t="str">
        <f t="shared" si="400"/>
        <v/>
      </c>
      <c r="AH863" s="87" t="str">
        <f t="shared" si="401"/>
        <v/>
      </c>
      <c r="AI863" s="84" t="str">
        <f t="shared" si="402"/>
        <v/>
      </c>
      <c r="AJ863" s="84" t="str">
        <f t="shared" si="403"/>
        <v/>
      </c>
      <c r="AK863" s="88" t="str">
        <f t="shared" si="404"/>
        <v/>
      </c>
      <c r="AL863" s="65" t="str">
        <f t="shared" si="405"/>
        <v/>
      </c>
      <c r="AM863" s="84" t="str">
        <f t="shared" si="406"/>
        <v/>
      </c>
      <c r="AN863" s="85" t="str">
        <f t="shared" si="407"/>
        <v/>
      </c>
      <c r="AO863" s="85" t="str">
        <f t="shared" si="408"/>
        <v/>
      </c>
      <c r="AP863" s="86" t="str">
        <f t="shared" si="409"/>
        <v/>
      </c>
    </row>
    <row r="864" spans="1:42" s="76" customFormat="1" x14ac:dyDescent="0.25">
      <c r="A864" s="78">
        <f t="shared" si="384"/>
        <v>858</v>
      </c>
      <c r="B864" s="79"/>
      <c r="C864" s="79"/>
      <c r="D864" s="61"/>
      <c r="E864" s="180" t="str">
        <f>_xlfn.IFNA(HLOOKUP(TEXT(C864,"#"),Table_Conduit[#All],2,FALSE),"")</f>
        <v/>
      </c>
      <c r="F864" s="63" t="str">
        <f t="shared" si="385"/>
        <v/>
      </c>
      <c r="G864" s="61"/>
      <c r="H864" s="180" t="str">
        <f>_xlfn.IFNA(IF(HLOOKUP(TEXT(C864,"#"),Table_BoxMaterial[#All],2,FALSE)=0,"",HLOOKUP(TEXT(C864,"#"),Table_BoxMaterial[#All],2,FALSE)),"")</f>
        <v/>
      </c>
      <c r="I864" s="183" t="str">
        <f>_xlfn.IFNA(HLOOKUP(TEXT(C864,"#"),Table_MountingKits[#All],2,FALSE),"")</f>
        <v/>
      </c>
      <c r="J864" s="183" t="str">
        <f>_xlfn.IFNA(HLOOKUP(H864,Table_BoxColors[#All],2,FALSE),"")</f>
        <v/>
      </c>
      <c r="K864" s="61" t="str">
        <f t="shared" si="386"/>
        <v/>
      </c>
      <c r="L864" s="64" t="str">
        <f t="shared" si="387"/>
        <v/>
      </c>
      <c r="M864" s="185" t="str">
        <f>_xlfn.IFNA("E-"&amp;VLOOKUP(C864,Table_PN_DeviceType[],2,TRUE),"")&amp;IF(D864&lt;&gt;"",IF(D864&gt;99,D864,IF(D864&gt;9,"0"&amp;D864,"00"&amp;D864))&amp;VLOOKUP(E864,Table_PN_ConduitSize[],2,FALSE)&amp;VLOOKUP(F864,Table_PN_ConduitColor[],2,FALSE)&amp;IF(G864&lt;10,"0"&amp;G864,G864)&amp;VLOOKUP(H864,Table_PN_BoxMaterial[],2,FALSE)&amp;IF(I864&lt;&gt;"",VLOOKUP(I864,Table_PN_MountingKit[],2,FALSE)&amp;IF(OR(J864="Yes"),VLOOKUP(F864,Table_PN_BoxColor[],2,FALSE),"")&amp;VLOOKUP(K864,Table_PN_CircuitBreaker[],2,FALSE),""),"")</f>
        <v/>
      </c>
      <c r="N864" s="65"/>
      <c r="O864" s="65"/>
      <c r="P864" s="65"/>
      <c r="Q864" s="65"/>
      <c r="R864" s="65"/>
      <c r="S864" s="170" t="str">
        <f>IFERROR(VLOOKUP(C864,Table_DevicePN[],2,FALSE),"")</f>
        <v/>
      </c>
      <c r="T864" s="66" t="str">
        <f t="shared" si="388"/>
        <v/>
      </c>
      <c r="U864" s="80"/>
      <c r="V864" s="81" t="str">
        <f t="shared" si="389"/>
        <v/>
      </c>
      <c r="W864" s="65" t="str">
        <f t="shared" si="390"/>
        <v/>
      </c>
      <c r="X864" s="65" t="str">
        <f t="shared" si="391"/>
        <v/>
      </c>
      <c r="Y864" s="82" t="str">
        <f t="shared" si="392"/>
        <v/>
      </c>
      <c r="Z864" s="83" t="str">
        <f t="shared" si="393"/>
        <v/>
      </c>
      <c r="AA864" s="65" t="str">
        <f t="shared" si="394"/>
        <v/>
      </c>
      <c r="AB864" s="65" t="str">
        <f t="shared" si="395"/>
        <v/>
      </c>
      <c r="AC864" s="65" t="str">
        <f t="shared" si="396"/>
        <v/>
      </c>
      <c r="AD864" s="84" t="str">
        <f t="shared" si="397"/>
        <v/>
      </c>
      <c r="AE864" s="85" t="str">
        <f t="shared" si="398"/>
        <v/>
      </c>
      <c r="AF864" s="85" t="str">
        <f t="shared" si="399"/>
        <v/>
      </c>
      <c r="AG864" s="86" t="str">
        <f t="shared" si="400"/>
        <v/>
      </c>
      <c r="AH864" s="87" t="str">
        <f t="shared" si="401"/>
        <v/>
      </c>
      <c r="AI864" s="84" t="str">
        <f t="shared" si="402"/>
        <v/>
      </c>
      <c r="AJ864" s="84" t="str">
        <f t="shared" si="403"/>
        <v/>
      </c>
      <c r="AK864" s="88" t="str">
        <f t="shared" si="404"/>
        <v/>
      </c>
      <c r="AL864" s="65" t="str">
        <f t="shared" si="405"/>
        <v/>
      </c>
      <c r="AM864" s="84" t="str">
        <f t="shared" si="406"/>
        <v/>
      </c>
      <c r="AN864" s="85" t="str">
        <f t="shared" si="407"/>
        <v/>
      </c>
      <c r="AO864" s="85" t="str">
        <f t="shared" si="408"/>
        <v/>
      </c>
      <c r="AP864" s="86" t="str">
        <f t="shared" si="409"/>
        <v/>
      </c>
    </row>
    <row r="865" spans="1:42" s="76" customFormat="1" x14ac:dyDescent="0.25">
      <c r="A865" s="78">
        <f t="shared" si="384"/>
        <v>859</v>
      </c>
      <c r="B865" s="79"/>
      <c r="C865" s="79"/>
      <c r="D865" s="61"/>
      <c r="E865" s="180" t="str">
        <f>_xlfn.IFNA(HLOOKUP(TEXT(C865,"#"),Table_Conduit[#All],2,FALSE),"")</f>
        <v/>
      </c>
      <c r="F865" s="63" t="str">
        <f t="shared" si="385"/>
        <v/>
      </c>
      <c r="G865" s="61"/>
      <c r="H865" s="180" t="str">
        <f>_xlfn.IFNA(IF(HLOOKUP(TEXT(C865,"#"),Table_BoxMaterial[#All],2,FALSE)=0,"",HLOOKUP(TEXT(C865,"#"),Table_BoxMaterial[#All],2,FALSE)),"")</f>
        <v/>
      </c>
      <c r="I865" s="183" t="str">
        <f>_xlfn.IFNA(HLOOKUP(TEXT(C865,"#"),Table_MountingKits[#All],2,FALSE),"")</f>
        <v/>
      </c>
      <c r="J865" s="183" t="str">
        <f>_xlfn.IFNA(HLOOKUP(H865,Table_BoxColors[#All],2,FALSE),"")</f>
        <v/>
      </c>
      <c r="K865" s="61" t="str">
        <f t="shared" si="386"/>
        <v/>
      </c>
      <c r="L865" s="64" t="str">
        <f t="shared" si="387"/>
        <v/>
      </c>
      <c r="M865" s="185" t="str">
        <f>_xlfn.IFNA("E-"&amp;VLOOKUP(C865,Table_PN_DeviceType[],2,TRUE),"")&amp;IF(D865&lt;&gt;"",IF(D865&gt;99,D865,IF(D865&gt;9,"0"&amp;D865,"00"&amp;D865))&amp;VLOOKUP(E865,Table_PN_ConduitSize[],2,FALSE)&amp;VLOOKUP(F865,Table_PN_ConduitColor[],2,FALSE)&amp;IF(G865&lt;10,"0"&amp;G865,G865)&amp;VLOOKUP(H865,Table_PN_BoxMaterial[],2,FALSE)&amp;IF(I865&lt;&gt;"",VLOOKUP(I865,Table_PN_MountingKit[],2,FALSE)&amp;IF(OR(J865="Yes"),VLOOKUP(F865,Table_PN_BoxColor[],2,FALSE),"")&amp;VLOOKUP(K865,Table_PN_CircuitBreaker[],2,FALSE),""),"")</f>
        <v/>
      </c>
      <c r="N865" s="65"/>
      <c r="O865" s="65"/>
      <c r="P865" s="65"/>
      <c r="Q865" s="65"/>
      <c r="R865" s="65"/>
      <c r="S865" s="170" t="str">
        <f>IFERROR(VLOOKUP(C865,Table_DevicePN[],2,FALSE),"")</f>
        <v/>
      </c>
      <c r="T865" s="66" t="str">
        <f t="shared" si="388"/>
        <v/>
      </c>
      <c r="U865" s="80"/>
      <c r="V865" s="81" t="str">
        <f t="shared" si="389"/>
        <v/>
      </c>
      <c r="W865" s="65" t="str">
        <f t="shared" si="390"/>
        <v/>
      </c>
      <c r="X865" s="65" t="str">
        <f t="shared" si="391"/>
        <v/>
      </c>
      <c r="Y865" s="82" t="str">
        <f t="shared" si="392"/>
        <v/>
      </c>
      <c r="Z865" s="83" t="str">
        <f t="shared" si="393"/>
        <v/>
      </c>
      <c r="AA865" s="65" t="str">
        <f t="shared" si="394"/>
        <v/>
      </c>
      <c r="AB865" s="65" t="str">
        <f t="shared" si="395"/>
        <v/>
      </c>
      <c r="AC865" s="65" t="str">
        <f t="shared" si="396"/>
        <v/>
      </c>
      <c r="AD865" s="84" t="str">
        <f t="shared" si="397"/>
        <v/>
      </c>
      <c r="AE865" s="85" t="str">
        <f t="shared" si="398"/>
        <v/>
      </c>
      <c r="AF865" s="85" t="str">
        <f t="shared" si="399"/>
        <v/>
      </c>
      <c r="AG865" s="86" t="str">
        <f t="shared" si="400"/>
        <v/>
      </c>
      <c r="AH865" s="87" t="str">
        <f t="shared" si="401"/>
        <v/>
      </c>
      <c r="AI865" s="84" t="str">
        <f t="shared" si="402"/>
        <v/>
      </c>
      <c r="AJ865" s="84" t="str">
        <f t="shared" si="403"/>
        <v/>
      </c>
      <c r="AK865" s="88" t="str">
        <f t="shared" si="404"/>
        <v/>
      </c>
      <c r="AL865" s="65" t="str">
        <f t="shared" si="405"/>
        <v/>
      </c>
      <c r="AM865" s="84" t="str">
        <f t="shared" si="406"/>
        <v/>
      </c>
      <c r="AN865" s="85" t="str">
        <f t="shared" si="407"/>
        <v/>
      </c>
      <c r="AO865" s="85" t="str">
        <f t="shared" si="408"/>
        <v/>
      </c>
      <c r="AP865" s="86" t="str">
        <f t="shared" si="409"/>
        <v/>
      </c>
    </row>
    <row r="866" spans="1:42" s="76" customFormat="1" x14ac:dyDescent="0.25">
      <c r="A866" s="78">
        <f t="shared" si="384"/>
        <v>860</v>
      </c>
      <c r="B866" s="79"/>
      <c r="C866" s="79"/>
      <c r="D866" s="61"/>
      <c r="E866" s="180" t="str">
        <f>_xlfn.IFNA(HLOOKUP(TEXT(C866,"#"),Table_Conduit[#All],2,FALSE),"")</f>
        <v/>
      </c>
      <c r="F866" s="63" t="str">
        <f t="shared" si="385"/>
        <v/>
      </c>
      <c r="G866" s="61"/>
      <c r="H866" s="180" t="str">
        <f>_xlfn.IFNA(IF(HLOOKUP(TEXT(C866,"#"),Table_BoxMaterial[#All],2,FALSE)=0,"",HLOOKUP(TEXT(C866,"#"),Table_BoxMaterial[#All],2,FALSE)),"")</f>
        <v/>
      </c>
      <c r="I866" s="183" t="str">
        <f>_xlfn.IFNA(HLOOKUP(TEXT(C866,"#"),Table_MountingKits[#All],2,FALSE),"")</f>
        <v/>
      </c>
      <c r="J866" s="183" t="str">
        <f>_xlfn.IFNA(HLOOKUP(H866,Table_BoxColors[#All],2,FALSE),"")</f>
        <v/>
      </c>
      <c r="K866" s="61" t="str">
        <f t="shared" si="386"/>
        <v/>
      </c>
      <c r="L866" s="64" t="str">
        <f t="shared" si="387"/>
        <v/>
      </c>
      <c r="M866" s="185" t="str">
        <f>_xlfn.IFNA("E-"&amp;VLOOKUP(C866,Table_PN_DeviceType[],2,TRUE),"")&amp;IF(D866&lt;&gt;"",IF(D866&gt;99,D866,IF(D866&gt;9,"0"&amp;D866,"00"&amp;D866))&amp;VLOOKUP(E866,Table_PN_ConduitSize[],2,FALSE)&amp;VLOOKUP(F866,Table_PN_ConduitColor[],2,FALSE)&amp;IF(G866&lt;10,"0"&amp;G866,G866)&amp;VLOOKUP(H866,Table_PN_BoxMaterial[],2,FALSE)&amp;IF(I866&lt;&gt;"",VLOOKUP(I866,Table_PN_MountingKit[],2,FALSE)&amp;IF(OR(J866="Yes"),VLOOKUP(F866,Table_PN_BoxColor[],2,FALSE),"")&amp;VLOOKUP(K866,Table_PN_CircuitBreaker[],2,FALSE),""),"")</f>
        <v/>
      </c>
      <c r="N866" s="65"/>
      <c r="O866" s="65"/>
      <c r="P866" s="65"/>
      <c r="Q866" s="65"/>
      <c r="R866" s="65"/>
      <c r="S866" s="170" t="str">
        <f>IFERROR(VLOOKUP(C866,Table_DevicePN[],2,FALSE),"")</f>
        <v/>
      </c>
      <c r="T866" s="66" t="str">
        <f t="shared" si="388"/>
        <v/>
      </c>
      <c r="U866" s="80"/>
      <c r="V866" s="81" t="str">
        <f t="shared" si="389"/>
        <v/>
      </c>
      <c r="W866" s="65" t="str">
        <f t="shared" si="390"/>
        <v/>
      </c>
      <c r="X866" s="65" t="str">
        <f t="shared" si="391"/>
        <v/>
      </c>
      <c r="Y866" s="82" t="str">
        <f t="shared" si="392"/>
        <v/>
      </c>
      <c r="Z866" s="83" t="str">
        <f t="shared" si="393"/>
        <v/>
      </c>
      <c r="AA866" s="65" t="str">
        <f t="shared" si="394"/>
        <v/>
      </c>
      <c r="AB866" s="65" t="str">
        <f t="shared" si="395"/>
        <v/>
      </c>
      <c r="AC866" s="65" t="str">
        <f t="shared" si="396"/>
        <v/>
      </c>
      <c r="AD866" s="84" t="str">
        <f t="shared" si="397"/>
        <v/>
      </c>
      <c r="AE866" s="85" t="str">
        <f t="shared" si="398"/>
        <v/>
      </c>
      <c r="AF866" s="85" t="str">
        <f t="shared" si="399"/>
        <v/>
      </c>
      <c r="AG866" s="86" t="str">
        <f t="shared" si="400"/>
        <v/>
      </c>
      <c r="AH866" s="87" t="str">
        <f t="shared" si="401"/>
        <v/>
      </c>
      <c r="AI866" s="84" t="str">
        <f t="shared" si="402"/>
        <v/>
      </c>
      <c r="AJ866" s="84" t="str">
        <f t="shared" si="403"/>
        <v/>
      </c>
      <c r="AK866" s="88" t="str">
        <f t="shared" si="404"/>
        <v/>
      </c>
      <c r="AL866" s="65" t="str">
        <f t="shared" si="405"/>
        <v/>
      </c>
      <c r="AM866" s="84" t="str">
        <f t="shared" si="406"/>
        <v/>
      </c>
      <c r="AN866" s="85" t="str">
        <f t="shared" si="407"/>
        <v/>
      </c>
      <c r="AO866" s="85" t="str">
        <f t="shared" si="408"/>
        <v/>
      </c>
      <c r="AP866" s="86" t="str">
        <f t="shared" si="409"/>
        <v/>
      </c>
    </row>
    <row r="867" spans="1:42" s="76" customFormat="1" x14ac:dyDescent="0.25">
      <c r="A867" s="78">
        <f t="shared" si="384"/>
        <v>861</v>
      </c>
      <c r="B867" s="79"/>
      <c r="C867" s="79"/>
      <c r="D867" s="61"/>
      <c r="E867" s="180" t="str">
        <f>_xlfn.IFNA(HLOOKUP(TEXT(C867,"#"),Table_Conduit[#All],2,FALSE),"")</f>
        <v/>
      </c>
      <c r="F867" s="63" t="str">
        <f t="shared" si="385"/>
        <v/>
      </c>
      <c r="G867" s="61"/>
      <c r="H867" s="180" t="str">
        <f>_xlfn.IFNA(IF(HLOOKUP(TEXT(C867,"#"),Table_BoxMaterial[#All],2,FALSE)=0,"",HLOOKUP(TEXT(C867,"#"),Table_BoxMaterial[#All],2,FALSE)),"")</f>
        <v/>
      </c>
      <c r="I867" s="183" t="str">
        <f>_xlfn.IFNA(HLOOKUP(TEXT(C867,"#"),Table_MountingKits[#All],2,FALSE),"")</f>
        <v/>
      </c>
      <c r="J867" s="183" t="str">
        <f>_xlfn.IFNA(HLOOKUP(H867,Table_BoxColors[#All],2,FALSE),"")</f>
        <v/>
      </c>
      <c r="K867" s="61" t="str">
        <f t="shared" si="386"/>
        <v/>
      </c>
      <c r="L867" s="64" t="str">
        <f t="shared" si="387"/>
        <v/>
      </c>
      <c r="M867" s="185" t="str">
        <f>_xlfn.IFNA("E-"&amp;VLOOKUP(C867,Table_PN_DeviceType[],2,TRUE),"")&amp;IF(D867&lt;&gt;"",IF(D867&gt;99,D867,IF(D867&gt;9,"0"&amp;D867,"00"&amp;D867))&amp;VLOOKUP(E867,Table_PN_ConduitSize[],2,FALSE)&amp;VLOOKUP(F867,Table_PN_ConduitColor[],2,FALSE)&amp;IF(G867&lt;10,"0"&amp;G867,G867)&amp;VLOOKUP(H867,Table_PN_BoxMaterial[],2,FALSE)&amp;IF(I867&lt;&gt;"",VLOOKUP(I867,Table_PN_MountingKit[],2,FALSE)&amp;IF(OR(J867="Yes"),VLOOKUP(F867,Table_PN_BoxColor[],2,FALSE),"")&amp;VLOOKUP(K867,Table_PN_CircuitBreaker[],2,FALSE),""),"")</f>
        <v/>
      </c>
      <c r="N867" s="65"/>
      <c r="O867" s="65"/>
      <c r="P867" s="65"/>
      <c r="Q867" s="65"/>
      <c r="R867" s="65"/>
      <c r="S867" s="170" t="str">
        <f>IFERROR(VLOOKUP(C867,Table_DevicePN[],2,FALSE),"")</f>
        <v/>
      </c>
      <c r="T867" s="66" t="str">
        <f t="shared" si="388"/>
        <v/>
      </c>
      <c r="U867" s="80"/>
      <c r="V867" s="81" t="str">
        <f t="shared" si="389"/>
        <v/>
      </c>
      <c r="W867" s="65" t="str">
        <f t="shared" si="390"/>
        <v/>
      </c>
      <c r="X867" s="65" t="str">
        <f t="shared" si="391"/>
        <v/>
      </c>
      <c r="Y867" s="82" t="str">
        <f t="shared" si="392"/>
        <v/>
      </c>
      <c r="Z867" s="83" t="str">
        <f t="shared" si="393"/>
        <v/>
      </c>
      <c r="AA867" s="65" t="str">
        <f t="shared" si="394"/>
        <v/>
      </c>
      <c r="AB867" s="65" t="str">
        <f t="shared" si="395"/>
        <v/>
      </c>
      <c r="AC867" s="65" t="str">
        <f t="shared" si="396"/>
        <v/>
      </c>
      <c r="AD867" s="84" t="str">
        <f t="shared" si="397"/>
        <v/>
      </c>
      <c r="AE867" s="85" t="str">
        <f t="shared" si="398"/>
        <v/>
      </c>
      <c r="AF867" s="85" t="str">
        <f t="shared" si="399"/>
        <v/>
      </c>
      <c r="AG867" s="86" t="str">
        <f t="shared" si="400"/>
        <v/>
      </c>
      <c r="AH867" s="87" t="str">
        <f t="shared" si="401"/>
        <v/>
      </c>
      <c r="AI867" s="84" t="str">
        <f t="shared" si="402"/>
        <v/>
      </c>
      <c r="AJ867" s="84" t="str">
        <f t="shared" si="403"/>
        <v/>
      </c>
      <c r="AK867" s="88" t="str">
        <f t="shared" si="404"/>
        <v/>
      </c>
      <c r="AL867" s="65" t="str">
        <f t="shared" si="405"/>
        <v/>
      </c>
      <c r="AM867" s="84" t="str">
        <f t="shared" si="406"/>
        <v/>
      </c>
      <c r="AN867" s="85" t="str">
        <f t="shared" si="407"/>
        <v/>
      </c>
      <c r="AO867" s="85" t="str">
        <f t="shared" si="408"/>
        <v/>
      </c>
      <c r="AP867" s="86" t="str">
        <f t="shared" si="409"/>
        <v/>
      </c>
    </row>
    <row r="868" spans="1:42" s="76" customFormat="1" x14ac:dyDescent="0.25">
      <c r="A868" s="78">
        <f t="shared" si="384"/>
        <v>862</v>
      </c>
      <c r="B868" s="79"/>
      <c r="C868" s="79"/>
      <c r="D868" s="61"/>
      <c r="E868" s="180" t="str">
        <f>_xlfn.IFNA(HLOOKUP(TEXT(C868,"#"),Table_Conduit[#All],2,FALSE),"")</f>
        <v/>
      </c>
      <c r="F868" s="63" t="str">
        <f t="shared" si="385"/>
        <v/>
      </c>
      <c r="G868" s="61"/>
      <c r="H868" s="180" t="str">
        <f>_xlfn.IFNA(IF(HLOOKUP(TEXT(C868,"#"),Table_BoxMaterial[#All],2,FALSE)=0,"",HLOOKUP(TEXT(C868,"#"),Table_BoxMaterial[#All],2,FALSE)),"")</f>
        <v/>
      </c>
      <c r="I868" s="183" t="str">
        <f>_xlfn.IFNA(HLOOKUP(TEXT(C868,"#"),Table_MountingKits[#All],2,FALSE),"")</f>
        <v/>
      </c>
      <c r="J868" s="183" t="str">
        <f>_xlfn.IFNA(HLOOKUP(H868,Table_BoxColors[#All],2,FALSE),"")</f>
        <v/>
      </c>
      <c r="K868" s="61" t="str">
        <f t="shared" si="386"/>
        <v/>
      </c>
      <c r="L868" s="64" t="str">
        <f t="shared" si="387"/>
        <v/>
      </c>
      <c r="M868" s="185" t="str">
        <f>_xlfn.IFNA("E-"&amp;VLOOKUP(C868,Table_PN_DeviceType[],2,TRUE),"")&amp;IF(D868&lt;&gt;"",IF(D868&gt;99,D868,IF(D868&gt;9,"0"&amp;D868,"00"&amp;D868))&amp;VLOOKUP(E868,Table_PN_ConduitSize[],2,FALSE)&amp;VLOOKUP(F868,Table_PN_ConduitColor[],2,FALSE)&amp;IF(G868&lt;10,"0"&amp;G868,G868)&amp;VLOOKUP(H868,Table_PN_BoxMaterial[],2,FALSE)&amp;IF(I868&lt;&gt;"",VLOOKUP(I868,Table_PN_MountingKit[],2,FALSE)&amp;IF(OR(J868="Yes"),VLOOKUP(F868,Table_PN_BoxColor[],2,FALSE),"")&amp;VLOOKUP(K868,Table_PN_CircuitBreaker[],2,FALSE),""),"")</f>
        <v/>
      </c>
      <c r="N868" s="65"/>
      <c r="O868" s="65"/>
      <c r="P868" s="65"/>
      <c r="Q868" s="65"/>
      <c r="R868" s="65"/>
      <c r="S868" s="170" t="str">
        <f>IFERROR(VLOOKUP(C868,Table_DevicePN[],2,FALSE),"")</f>
        <v/>
      </c>
      <c r="T868" s="66" t="str">
        <f t="shared" si="388"/>
        <v/>
      </c>
      <c r="U868" s="80"/>
      <c r="V868" s="81" t="str">
        <f t="shared" si="389"/>
        <v/>
      </c>
      <c r="W868" s="65" t="str">
        <f t="shared" si="390"/>
        <v/>
      </c>
      <c r="X868" s="65" t="str">
        <f t="shared" si="391"/>
        <v/>
      </c>
      <c r="Y868" s="82" t="str">
        <f t="shared" si="392"/>
        <v/>
      </c>
      <c r="Z868" s="83" t="str">
        <f t="shared" si="393"/>
        <v/>
      </c>
      <c r="AA868" s="65" t="str">
        <f t="shared" si="394"/>
        <v/>
      </c>
      <c r="AB868" s="65" t="str">
        <f t="shared" si="395"/>
        <v/>
      </c>
      <c r="AC868" s="65" t="str">
        <f t="shared" si="396"/>
        <v/>
      </c>
      <c r="AD868" s="84" t="str">
        <f t="shared" si="397"/>
        <v/>
      </c>
      <c r="AE868" s="85" t="str">
        <f t="shared" si="398"/>
        <v/>
      </c>
      <c r="AF868" s="85" t="str">
        <f t="shared" si="399"/>
        <v/>
      </c>
      <c r="AG868" s="86" t="str">
        <f t="shared" si="400"/>
        <v/>
      </c>
      <c r="AH868" s="87" t="str">
        <f t="shared" si="401"/>
        <v/>
      </c>
      <c r="AI868" s="84" t="str">
        <f t="shared" si="402"/>
        <v/>
      </c>
      <c r="AJ868" s="84" t="str">
        <f t="shared" si="403"/>
        <v/>
      </c>
      <c r="AK868" s="88" t="str">
        <f t="shared" si="404"/>
        <v/>
      </c>
      <c r="AL868" s="65" t="str">
        <f t="shared" si="405"/>
        <v/>
      </c>
      <c r="AM868" s="84" t="str">
        <f t="shared" si="406"/>
        <v/>
      </c>
      <c r="AN868" s="85" t="str">
        <f t="shared" si="407"/>
        <v/>
      </c>
      <c r="AO868" s="85" t="str">
        <f t="shared" si="408"/>
        <v/>
      </c>
      <c r="AP868" s="86" t="str">
        <f t="shared" si="409"/>
        <v/>
      </c>
    </row>
    <row r="869" spans="1:42" s="76" customFormat="1" x14ac:dyDescent="0.25">
      <c r="A869" s="78">
        <f t="shared" si="384"/>
        <v>863</v>
      </c>
      <c r="B869" s="79"/>
      <c r="C869" s="79"/>
      <c r="D869" s="61"/>
      <c r="E869" s="180" t="str">
        <f>_xlfn.IFNA(HLOOKUP(TEXT(C869,"#"),Table_Conduit[#All],2,FALSE),"")</f>
        <v/>
      </c>
      <c r="F869" s="63" t="str">
        <f t="shared" si="385"/>
        <v/>
      </c>
      <c r="G869" s="61"/>
      <c r="H869" s="180" t="str">
        <f>_xlfn.IFNA(IF(HLOOKUP(TEXT(C869,"#"),Table_BoxMaterial[#All],2,FALSE)=0,"",HLOOKUP(TEXT(C869,"#"),Table_BoxMaterial[#All],2,FALSE)),"")</f>
        <v/>
      </c>
      <c r="I869" s="183" t="str">
        <f>_xlfn.IFNA(HLOOKUP(TEXT(C869,"#"),Table_MountingKits[#All],2,FALSE),"")</f>
        <v/>
      </c>
      <c r="J869" s="183" t="str">
        <f>_xlfn.IFNA(HLOOKUP(H869,Table_BoxColors[#All],2,FALSE),"")</f>
        <v/>
      </c>
      <c r="K869" s="61" t="str">
        <f t="shared" si="386"/>
        <v/>
      </c>
      <c r="L869" s="64" t="str">
        <f t="shared" si="387"/>
        <v/>
      </c>
      <c r="M869" s="185" t="str">
        <f>_xlfn.IFNA("E-"&amp;VLOOKUP(C869,Table_PN_DeviceType[],2,TRUE),"")&amp;IF(D869&lt;&gt;"",IF(D869&gt;99,D869,IF(D869&gt;9,"0"&amp;D869,"00"&amp;D869))&amp;VLOOKUP(E869,Table_PN_ConduitSize[],2,FALSE)&amp;VLOOKUP(F869,Table_PN_ConduitColor[],2,FALSE)&amp;IF(G869&lt;10,"0"&amp;G869,G869)&amp;VLOOKUP(H869,Table_PN_BoxMaterial[],2,FALSE)&amp;IF(I869&lt;&gt;"",VLOOKUP(I869,Table_PN_MountingKit[],2,FALSE)&amp;IF(OR(J869="Yes"),VLOOKUP(F869,Table_PN_BoxColor[],2,FALSE),"")&amp;VLOOKUP(K869,Table_PN_CircuitBreaker[],2,FALSE),""),"")</f>
        <v/>
      </c>
      <c r="N869" s="65"/>
      <c r="O869" s="65"/>
      <c r="P869" s="65"/>
      <c r="Q869" s="65"/>
      <c r="R869" s="65"/>
      <c r="S869" s="170" t="str">
        <f>IFERROR(VLOOKUP(C869,Table_DevicePN[],2,FALSE),"")</f>
        <v/>
      </c>
      <c r="T869" s="66" t="str">
        <f t="shared" si="388"/>
        <v/>
      </c>
      <c r="U869" s="80"/>
      <c r="V869" s="81" t="str">
        <f t="shared" si="389"/>
        <v/>
      </c>
      <c r="W869" s="65" t="str">
        <f t="shared" si="390"/>
        <v/>
      </c>
      <c r="X869" s="65" t="str">
        <f t="shared" si="391"/>
        <v/>
      </c>
      <c r="Y869" s="82" t="str">
        <f t="shared" si="392"/>
        <v/>
      </c>
      <c r="Z869" s="83" t="str">
        <f t="shared" si="393"/>
        <v/>
      </c>
      <c r="AA869" s="65" t="str">
        <f t="shared" si="394"/>
        <v/>
      </c>
      <c r="AB869" s="65" t="str">
        <f t="shared" si="395"/>
        <v/>
      </c>
      <c r="AC869" s="65" t="str">
        <f t="shared" si="396"/>
        <v/>
      </c>
      <c r="AD869" s="84" t="str">
        <f t="shared" si="397"/>
        <v/>
      </c>
      <c r="AE869" s="85" t="str">
        <f t="shared" si="398"/>
        <v/>
      </c>
      <c r="AF869" s="85" t="str">
        <f t="shared" si="399"/>
        <v/>
      </c>
      <c r="AG869" s="86" t="str">
        <f t="shared" si="400"/>
        <v/>
      </c>
      <c r="AH869" s="87" t="str">
        <f t="shared" si="401"/>
        <v/>
      </c>
      <c r="AI869" s="84" t="str">
        <f t="shared" si="402"/>
        <v/>
      </c>
      <c r="AJ869" s="84" t="str">
        <f t="shared" si="403"/>
        <v/>
      </c>
      <c r="AK869" s="88" t="str">
        <f t="shared" si="404"/>
        <v/>
      </c>
      <c r="AL869" s="65" t="str">
        <f t="shared" si="405"/>
        <v/>
      </c>
      <c r="AM869" s="84" t="str">
        <f t="shared" si="406"/>
        <v/>
      </c>
      <c r="AN869" s="85" t="str">
        <f t="shared" si="407"/>
        <v/>
      </c>
      <c r="AO869" s="85" t="str">
        <f t="shared" si="408"/>
        <v/>
      </c>
      <c r="AP869" s="86" t="str">
        <f t="shared" si="409"/>
        <v/>
      </c>
    </row>
    <row r="870" spans="1:42" s="76" customFormat="1" x14ac:dyDescent="0.25">
      <c r="A870" s="78">
        <f t="shared" si="384"/>
        <v>864</v>
      </c>
      <c r="B870" s="79"/>
      <c r="C870" s="79"/>
      <c r="D870" s="61"/>
      <c r="E870" s="180" t="str">
        <f>_xlfn.IFNA(HLOOKUP(TEXT(C870,"#"),Table_Conduit[#All],2,FALSE),"")</f>
        <v/>
      </c>
      <c r="F870" s="63" t="str">
        <f t="shared" si="385"/>
        <v/>
      </c>
      <c r="G870" s="61"/>
      <c r="H870" s="180" t="str">
        <f>_xlfn.IFNA(IF(HLOOKUP(TEXT(C870,"#"),Table_BoxMaterial[#All],2,FALSE)=0,"",HLOOKUP(TEXT(C870,"#"),Table_BoxMaterial[#All],2,FALSE)),"")</f>
        <v/>
      </c>
      <c r="I870" s="183" t="str">
        <f>_xlfn.IFNA(HLOOKUP(TEXT(C870,"#"),Table_MountingKits[#All],2,FALSE),"")</f>
        <v/>
      </c>
      <c r="J870" s="183" t="str">
        <f>_xlfn.IFNA(HLOOKUP(H870,Table_BoxColors[#All],2,FALSE),"")</f>
        <v/>
      </c>
      <c r="K870" s="61" t="str">
        <f t="shared" si="386"/>
        <v/>
      </c>
      <c r="L870" s="64" t="str">
        <f t="shared" si="387"/>
        <v/>
      </c>
      <c r="M870" s="185" t="str">
        <f>_xlfn.IFNA("E-"&amp;VLOOKUP(C870,Table_PN_DeviceType[],2,TRUE),"")&amp;IF(D870&lt;&gt;"",IF(D870&gt;99,D870,IF(D870&gt;9,"0"&amp;D870,"00"&amp;D870))&amp;VLOOKUP(E870,Table_PN_ConduitSize[],2,FALSE)&amp;VLOOKUP(F870,Table_PN_ConduitColor[],2,FALSE)&amp;IF(G870&lt;10,"0"&amp;G870,G870)&amp;VLOOKUP(H870,Table_PN_BoxMaterial[],2,FALSE)&amp;IF(I870&lt;&gt;"",VLOOKUP(I870,Table_PN_MountingKit[],2,FALSE)&amp;IF(OR(J870="Yes"),VLOOKUP(F870,Table_PN_BoxColor[],2,FALSE),"")&amp;VLOOKUP(K870,Table_PN_CircuitBreaker[],2,FALSE),""),"")</f>
        <v/>
      </c>
      <c r="N870" s="65"/>
      <c r="O870" s="65"/>
      <c r="P870" s="65"/>
      <c r="Q870" s="65"/>
      <c r="R870" s="65"/>
      <c r="S870" s="170" t="str">
        <f>IFERROR(VLOOKUP(C870,Table_DevicePN[],2,FALSE),"")</f>
        <v/>
      </c>
      <c r="T870" s="66" t="str">
        <f t="shared" si="388"/>
        <v/>
      </c>
      <c r="U870" s="80"/>
      <c r="V870" s="81" t="str">
        <f t="shared" si="389"/>
        <v/>
      </c>
      <c r="W870" s="65" t="str">
        <f t="shared" si="390"/>
        <v/>
      </c>
      <c r="X870" s="65" t="str">
        <f t="shared" si="391"/>
        <v/>
      </c>
      <c r="Y870" s="82" t="str">
        <f t="shared" si="392"/>
        <v/>
      </c>
      <c r="Z870" s="83" t="str">
        <f t="shared" si="393"/>
        <v/>
      </c>
      <c r="AA870" s="65" t="str">
        <f t="shared" si="394"/>
        <v/>
      </c>
      <c r="AB870" s="65" t="str">
        <f t="shared" si="395"/>
        <v/>
      </c>
      <c r="AC870" s="65" t="str">
        <f t="shared" si="396"/>
        <v/>
      </c>
      <c r="AD870" s="84" t="str">
        <f t="shared" si="397"/>
        <v/>
      </c>
      <c r="AE870" s="85" t="str">
        <f t="shared" si="398"/>
        <v/>
      </c>
      <c r="AF870" s="85" t="str">
        <f t="shared" si="399"/>
        <v/>
      </c>
      <c r="AG870" s="86" t="str">
        <f t="shared" si="400"/>
        <v/>
      </c>
      <c r="AH870" s="87" t="str">
        <f t="shared" si="401"/>
        <v/>
      </c>
      <c r="AI870" s="84" t="str">
        <f t="shared" si="402"/>
        <v/>
      </c>
      <c r="AJ870" s="84" t="str">
        <f t="shared" si="403"/>
        <v/>
      </c>
      <c r="AK870" s="88" t="str">
        <f t="shared" si="404"/>
        <v/>
      </c>
      <c r="AL870" s="65" t="str">
        <f t="shared" si="405"/>
        <v/>
      </c>
      <c r="AM870" s="84" t="str">
        <f t="shared" si="406"/>
        <v/>
      </c>
      <c r="AN870" s="85" t="str">
        <f t="shared" si="407"/>
        <v/>
      </c>
      <c r="AO870" s="85" t="str">
        <f t="shared" si="408"/>
        <v/>
      </c>
      <c r="AP870" s="86" t="str">
        <f t="shared" si="409"/>
        <v/>
      </c>
    </row>
    <row r="871" spans="1:42" s="76" customFormat="1" x14ac:dyDescent="0.25">
      <c r="A871" s="78">
        <f t="shared" si="384"/>
        <v>865</v>
      </c>
      <c r="B871" s="79"/>
      <c r="C871" s="79"/>
      <c r="D871" s="61"/>
      <c r="E871" s="180" t="str">
        <f>_xlfn.IFNA(HLOOKUP(TEXT(C871,"#"),Table_Conduit[#All],2,FALSE),"")</f>
        <v/>
      </c>
      <c r="F871" s="63" t="str">
        <f t="shared" si="385"/>
        <v/>
      </c>
      <c r="G871" s="61"/>
      <c r="H871" s="180" t="str">
        <f>_xlfn.IFNA(IF(HLOOKUP(TEXT(C871,"#"),Table_BoxMaterial[#All],2,FALSE)=0,"",HLOOKUP(TEXT(C871,"#"),Table_BoxMaterial[#All],2,FALSE)),"")</f>
        <v/>
      </c>
      <c r="I871" s="183" t="str">
        <f>_xlfn.IFNA(HLOOKUP(TEXT(C871,"#"),Table_MountingKits[#All],2,FALSE),"")</f>
        <v/>
      </c>
      <c r="J871" s="183" t="str">
        <f>_xlfn.IFNA(HLOOKUP(H871,Table_BoxColors[#All],2,FALSE),"")</f>
        <v/>
      </c>
      <c r="K871" s="61" t="str">
        <f t="shared" si="386"/>
        <v/>
      </c>
      <c r="L871" s="64" t="str">
        <f t="shared" si="387"/>
        <v/>
      </c>
      <c r="M871" s="185" t="str">
        <f>_xlfn.IFNA("E-"&amp;VLOOKUP(C871,Table_PN_DeviceType[],2,TRUE),"")&amp;IF(D871&lt;&gt;"",IF(D871&gt;99,D871,IF(D871&gt;9,"0"&amp;D871,"00"&amp;D871))&amp;VLOOKUP(E871,Table_PN_ConduitSize[],2,FALSE)&amp;VLOOKUP(F871,Table_PN_ConduitColor[],2,FALSE)&amp;IF(G871&lt;10,"0"&amp;G871,G871)&amp;VLOOKUP(H871,Table_PN_BoxMaterial[],2,FALSE)&amp;IF(I871&lt;&gt;"",VLOOKUP(I871,Table_PN_MountingKit[],2,FALSE)&amp;IF(OR(J871="Yes"),VLOOKUP(F871,Table_PN_BoxColor[],2,FALSE),"")&amp;VLOOKUP(K871,Table_PN_CircuitBreaker[],2,FALSE),""),"")</f>
        <v/>
      </c>
      <c r="N871" s="65"/>
      <c r="O871" s="65"/>
      <c r="P871" s="65"/>
      <c r="Q871" s="65"/>
      <c r="R871" s="65"/>
      <c r="S871" s="170" t="str">
        <f>IFERROR(VLOOKUP(C871,Table_DevicePN[],2,FALSE),"")</f>
        <v/>
      </c>
      <c r="T871" s="66" t="str">
        <f t="shared" si="388"/>
        <v/>
      </c>
      <c r="U871" s="80"/>
      <c r="V871" s="81" t="str">
        <f t="shared" si="389"/>
        <v/>
      </c>
      <c r="W871" s="65" t="str">
        <f t="shared" si="390"/>
        <v/>
      </c>
      <c r="X871" s="65" t="str">
        <f t="shared" si="391"/>
        <v/>
      </c>
      <c r="Y871" s="82" t="str">
        <f t="shared" si="392"/>
        <v/>
      </c>
      <c r="Z871" s="83" t="str">
        <f t="shared" si="393"/>
        <v/>
      </c>
      <c r="AA871" s="65" t="str">
        <f t="shared" si="394"/>
        <v/>
      </c>
      <c r="AB871" s="65" t="str">
        <f t="shared" si="395"/>
        <v/>
      </c>
      <c r="AC871" s="65" t="str">
        <f t="shared" si="396"/>
        <v/>
      </c>
      <c r="AD871" s="84" t="str">
        <f t="shared" si="397"/>
        <v/>
      </c>
      <c r="AE871" s="85" t="str">
        <f t="shared" si="398"/>
        <v/>
      </c>
      <c r="AF871" s="85" t="str">
        <f t="shared" si="399"/>
        <v/>
      </c>
      <c r="AG871" s="86" t="str">
        <f t="shared" si="400"/>
        <v/>
      </c>
      <c r="AH871" s="87" t="str">
        <f t="shared" si="401"/>
        <v/>
      </c>
      <c r="AI871" s="84" t="str">
        <f t="shared" si="402"/>
        <v/>
      </c>
      <c r="AJ871" s="84" t="str">
        <f t="shared" si="403"/>
        <v/>
      </c>
      <c r="AK871" s="88" t="str">
        <f t="shared" si="404"/>
        <v/>
      </c>
      <c r="AL871" s="65" t="str">
        <f t="shared" si="405"/>
        <v/>
      </c>
      <c r="AM871" s="84" t="str">
        <f t="shared" si="406"/>
        <v/>
      </c>
      <c r="AN871" s="85" t="str">
        <f t="shared" si="407"/>
        <v/>
      </c>
      <c r="AO871" s="85" t="str">
        <f t="shared" si="408"/>
        <v/>
      </c>
      <c r="AP871" s="86" t="str">
        <f t="shared" si="409"/>
        <v/>
      </c>
    </row>
    <row r="872" spans="1:42" s="76" customFormat="1" x14ac:dyDescent="0.25">
      <c r="A872" s="78">
        <f t="shared" si="384"/>
        <v>866</v>
      </c>
      <c r="B872" s="79"/>
      <c r="C872" s="79"/>
      <c r="D872" s="61"/>
      <c r="E872" s="180" t="str">
        <f>_xlfn.IFNA(HLOOKUP(TEXT(C872,"#"),Table_Conduit[#All],2,FALSE),"")</f>
        <v/>
      </c>
      <c r="F872" s="63" t="str">
        <f t="shared" si="385"/>
        <v/>
      </c>
      <c r="G872" s="61"/>
      <c r="H872" s="180" t="str">
        <f>_xlfn.IFNA(IF(HLOOKUP(TEXT(C872,"#"),Table_BoxMaterial[#All],2,FALSE)=0,"",HLOOKUP(TEXT(C872,"#"),Table_BoxMaterial[#All],2,FALSE)),"")</f>
        <v/>
      </c>
      <c r="I872" s="183" t="str">
        <f>_xlfn.IFNA(HLOOKUP(TEXT(C872,"#"),Table_MountingKits[#All],2,FALSE),"")</f>
        <v/>
      </c>
      <c r="J872" s="183" t="str">
        <f>_xlfn.IFNA(HLOOKUP(H872,Table_BoxColors[#All],2,FALSE),"")</f>
        <v/>
      </c>
      <c r="K872" s="61" t="str">
        <f t="shared" si="386"/>
        <v/>
      </c>
      <c r="L872" s="64" t="str">
        <f t="shared" si="387"/>
        <v/>
      </c>
      <c r="M872" s="185" t="str">
        <f>_xlfn.IFNA("E-"&amp;VLOOKUP(C872,Table_PN_DeviceType[],2,TRUE),"")&amp;IF(D872&lt;&gt;"",IF(D872&gt;99,D872,IF(D872&gt;9,"0"&amp;D872,"00"&amp;D872))&amp;VLOOKUP(E872,Table_PN_ConduitSize[],2,FALSE)&amp;VLOOKUP(F872,Table_PN_ConduitColor[],2,FALSE)&amp;IF(G872&lt;10,"0"&amp;G872,G872)&amp;VLOOKUP(H872,Table_PN_BoxMaterial[],2,FALSE)&amp;IF(I872&lt;&gt;"",VLOOKUP(I872,Table_PN_MountingKit[],2,FALSE)&amp;IF(OR(J872="Yes"),VLOOKUP(F872,Table_PN_BoxColor[],2,FALSE),"")&amp;VLOOKUP(K872,Table_PN_CircuitBreaker[],2,FALSE),""),"")</f>
        <v/>
      </c>
      <c r="N872" s="65"/>
      <c r="O872" s="65"/>
      <c r="P872" s="65"/>
      <c r="Q872" s="65"/>
      <c r="R872" s="65"/>
      <c r="S872" s="170" t="str">
        <f>IFERROR(VLOOKUP(C872,Table_DevicePN[],2,FALSE),"")</f>
        <v/>
      </c>
      <c r="T872" s="66" t="str">
        <f t="shared" si="388"/>
        <v/>
      </c>
      <c r="U872" s="80"/>
      <c r="V872" s="81" t="str">
        <f t="shared" si="389"/>
        <v/>
      </c>
      <c r="W872" s="65" t="str">
        <f t="shared" si="390"/>
        <v/>
      </c>
      <c r="X872" s="65" t="str">
        <f t="shared" si="391"/>
        <v/>
      </c>
      <c r="Y872" s="82" t="str">
        <f t="shared" si="392"/>
        <v/>
      </c>
      <c r="Z872" s="83" t="str">
        <f t="shared" si="393"/>
        <v/>
      </c>
      <c r="AA872" s="65" t="str">
        <f t="shared" si="394"/>
        <v/>
      </c>
      <c r="AB872" s="65" t="str">
        <f t="shared" si="395"/>
        <v/>
      </c>
      <c r="AC872" s="65" t="str">
        <f t="shared" si="396"/>
        <v/>
      </c>
      <c r="AD872" s="84" t="str">
        <f t="shared" si="397"/>
        <v/>
      </c>
      <c r="AE872" s="85" t="str">
        <f t="shared" si="398"/>
        <v/>
      </c>
      <c r="AF872" s="85" t="str">
        <f t="shared" si="399"/>
        <v/>
      </c>
      <c r="AG872" s="86" t="str">
        <f t="shared" si="400"/>
        <v/>
      </c>
      <c r="AH872" s="87" t="str">
        <f t="shared" si="401"/>
        <v/>
      </c>
      <c r="AI872" s="84" t="str">
        <f t="shared" si="402"/>
        <v/>
      </c>
      <c r="AJ872" s="84" t="str">
        <f t="shared" si="403"/>
        <v/>
      </c>
      <c r="AK872" s="88" t="str">
        <f t="shared" si="404"/>
        <v/>
      </c>
      <c r="AL872" s="65" t="str">
        <f t="shared" si="405"/>
        <v/>
      </c>
      <c r="AM872" s="84" t="str">
        <f t="shared" si="406"/>
        <v/>
      </c>
      <c r="AN872" s="85" t="str">
        <f t="shared" si="407"/>
        <v/>
      </c>
      <c r="AO872" s="85" t="str">
        <f t="shared" si="408"/>
        <v/>
      </c>
      <c r="AP872" s="86" t="str">
        <f t="shared" si="409"/>
        <v/>
      </c>
    </row>
    <row r="873" spans="1:42" s="76" customFormat="1" x14ac:dyDescent="0.25">
      <c r="A873" s="78">
        <f t="shared" si="384"/>
        <v>867</v>
      </c>
      <c r="B873" s="79"/>
      <c r="C873" s="79"/>
      <c r="D873" s="61"/>
      <c r="E873" s="180" t="str">
        <f>_xlfn.IFNA(HLOOKUP(TEXT(C873,"#"),Table_Conduit[#All],2,FALSE),"")</f>
        <v/>
      </c>
      <c r="F873" s="63" t="str">
        <f t="shared" si="385"/>
        <v/>
      </c>
      <c r="G873" s="61"/>
      <c r="H873" s="180" t="str">
        <f>_xlfn.IFNA(IF(HLOOKUP(TEXT(C873,"#"),Table_BoxMaterial[#All],2,FALSE)=0,"",HLOOKUP(TEXT(C873,"#"),Table_BoxMaterial[#All],2,FALSE)),"")</f>
        <v/>
      </c>
      <c r="I873" s="183" t="str">
        <f>_xlfn.IFNA(HLOOKUP(TEXT(C873,"#"),Table_MountingKits[#All],2,FALSE),"")</f>
        <v/>
      </c>
      <c r="J873" s="183" t="str">
        <f>_xlfn.IFNA(HLOOKUP(H873,Table_BoxColors[#All],2,FALSE),"")</f>
        <v/>
      </c>
      <c r="K873" s="61" t="str">
        <f t="shared" si="386"/>
        <v/>
      </c>
      <c r="L873" s="64" t="str">
        <f t="shared" si="387"/>
        <v/>
      </c>
      <c r="M873" s="185" t="str">
        <f>_xlfn.IFNA("E-"&amp;VLOOKUP(C873,Table_PN_DeviceType[],2,TRUE),"")&amp;IF(D873&lt;&gt;"",IF(D873&gt;99,D873,IF(D873&gt;9,"0"&amp;D873,"00"&amp;D873))&amp;VLOOKUP(E873,Table_PN_ConduitSize[],2,FALSE)&amp;VLOOKUP(F873,Table_PN_ConduitColor[],2,FALSE)&amp;IF(G873&lt;10,"0"&amp;G873,G873)&amp;VLOOKUP(H873,Table_PN_BoxMaterial[],2,FALSE)&amp;IF(I873&lt;&gt;"",VLOOKUP(I873,Table_PN_MountingKit[],2,FALSE)&amp;IF(OR(J873="Yes"),VLOOKUP(F873,Table_PN_BoxColor[],2,FALSE),"")&amp;VLOOKUP(K873,Table_PN_CircuitBreaker[],2,FALSE),""),"")</f>
        <v/>
      </c>
      <c r="N873" s="65"/>
      <c r="O873" s="65"/>
      <c r="P873" s="65"/>
      <c r="Q873" s="65"/>
      <c r="R873" s="65"/>
      <c r="S873" s="170" t="str">
        <f>IFERROR(VLOOKUP(C873,Table_DevicePN[],2,FALSE),"")</f>
        <v/>
      </c>
      <c r="T873" s="66" t="str">
        <f t="shared" si="388"/>
        <v/>
      </c>
      <c r="U873" s="80"/>
      <c r="V873" s="81" t="str">
        <f t="shared" si="389"/>
        <v/>
      </c>
      <c r="W873" s="65" t="str">
        <f t="shared" si="390"/>
        <v/>
      </c>
      <c r="X873" s="65" t="str">
        <f t="shared" si="391"/>
        <v/>
      </c>
      <c r="Y873" s="82" t="str">
        <f t="shared" si="392"/>
        <v/>
      </c>
      <c r="Z873" s="83" t="str">
        <f t="shared" si="393"/>
        <v/>
      </c>
      <c r="AA873" s="65" t="str">
        <f t="shared" si="394"/>
        <v/>
      </c>
      <c r="AB873" s="65" t="str">
        <f t="shared" si="395"/>
        <v/>
      </c>
      <c r="AC873" s="65" t="str">
        <f t="shared" si="396"/>
        <v/>
      </c>
      <c r="AD873" s="84" t="str">
        <f t="shared" si="397"/>
        <v/>
      </c>
      <c r="AE873" s="85" t="str">
        <f t="shared" si="398"/>
        <v/>
      </c>
      <c r="AF873" s="85" t="str">
        <f t="shared" si="399"/>
        <v/>
      </c>
      <c r="AG873" s="86" t="str">
        <f t="shared" si="400"/>
        <v/>
      </c>
      <c r="AH873" s="87" t="str">
        <f t="shared" si="401"/>
        <v/>
      </c>
      <c r="AI873" s="84" t="str">
        <f t="shared" si="402"/>
        <v/>
      </c>
      <c r="AJ873" s="84" t="str">
        <f t="shared" si="403"/>
        <v/>
      </c>
      <c r="AK873" s="88" t="str">
        <f t="shared" si="404"/>
        <v/>
      </c>
      <c r="AL873" s="65" t="str">
        <f t="shared" si="405"/>
        <v/>
      </c>
      <c r="AM873" s="84" t="str">
        <f t="shared" si="406"/>
        <v/>
      </c>
      <c r="AN873" s="85" t="str">
        <f t="shared" si="407"/>
        <v/>
      </c>
      <c r="AO873" s="85" t="str">
        <f t="shared" si="408"/>
        <v/>
      </c>
      <c r="AP873" s="86" t="str">
        <f t="shared" si="409"/>
        <v/>
      </c>
    </row>
    <row r="874" spans="1:42" s="76" customFormat="1" x14ac:dyDescent="0.25">
      <c r="A874" s="78">
        <f t="shared" si="384"/>
        <v>868</v>
      </c>
      <c r="B874" s="79"/>
      <c r="C874" s="79"/>
      <c r="D874" s="61"/>
      <c r="E874" s="180" t="str">
        <f>_xlfn.IFNA(HLOOKUP(TEXT(C874,"#"),Table_Conduit[#All],2,FALSE),"")</f>
        <v/>
      </c>
      <c r="F874" s="63" t="str">
        <f t="shared" si="385"/>
        <v/>
      </c>
      <c r="G874" s="61"/>
      <c r="H874" s="180" t="str">
        <f>_xlfn.IFNA(IF(HLOOKUP(TEXT(C874,"#"),Table_BoxMaterial[#All],2,FALSE)=0,"",HLOOKUP(TEXT(C874,"#"),Table_BoxMaterial[#All],2,FALSE)),"")</f>
        <v/>
      </c>
      <c r="I874" s="183" t="str">
        <f>_xlfn.IFNA(HLOOKUP(TEXT(C874,"#"),Table_MountingKits[#All],2,FALSE),"")</f>
        <v/>
      </c>
      <c r="J874" s="183" t="str">
        <f>_xlfn.IFNA(HLOOKUP(H874,Table_BoxColors[#All],2,FALSE),"")</f>
        <v/>
      </c>
      <c r="K874" s="61" t="str">
        <f t="shared" si="386"/>
        <v/>
      </c>
      <c r="L874" s="64" t="str">
        <f t="shared" si="387"/>
        <v/>
      </c>
      <c r="M874" s="185" t="str">
        <f>_xlfn.IFNA("E-"&amp;VLOOKUP(C874,Table_PN_DeviceType[],2,TRUE),"")&amp;IF(D874&lt;&gt;"",IF(D874&gt;99,D874,IF(D874&gt;9,"0"&amp;D874,"00"&amp;D874))&amp;VLOOKUP(E874,Table_PN_ConduitSize[],2,FALSE)&amp;VLOOKUP(F874,Table_PN_ConduitColor[],2,FALSE)&amp;IF(G874&lt;10,"0"&amp;G874,G874)&amp;VLOOKUP(H874,Table_PN_BoxMaterial[],2,FALSE)&amp;IF(I874&lt;&gt;"",VLOOKUP(I874,Table_PN_MountingKit[],2,FALSE)&amp;IF(OR(J874="Yes"),VLOOKUP(F874,Table_PN_BoxColor[],2,FALSE),"")&amp;VLOOKUP(K874,Table_PN_CircuitBreaker[],2,FALSE),""),"")</f>
        <v/>
      </c>
      <c r="N874" s="65"/>
      <c r="O874" s="65"/>
      <c r="P874" s="65"/>
      <c r="Q874" s="65"/>
      <c r="R874" s="65"/>
      <c r="S874" s="170" t="str">
        <f>IFERROR(VLOOKUP(C874,Table_DevicePN[],2,FALSE),"")</f>
        <v/>
      </c>
      <c r="T874" s="66" t="str">
        <f t="shared" si="388"/>
        <v/>
      </c>
      <c r="U874" s="80"/>
      <c r="V874" s="81" t="str">
        <f t="shared" si="389"/>
        <v/>
      </c>
      <c r="W874" s="65" t="str">
        <f t="shared" si="390"/>
        <v/>
      </c>
      <c r="X874" s="65" t="str">
        <f t="shared" si="391"/>
        <v/>
      </c>
      <c r="Y874" s="82" t="str">
        <f t="shared" si="392"/>
        <v/>
      </c>
      <c r="Z874" s="83" t="str">
        <f t="shared" si="393"/>
        <v/>
      </c>
      <c r="AA874" s="65" t="str">
        <f t="shared" si="394"/>
        <v/>
      </c>
      <c r="AB874" s="65" t="str">
        <f t="shared" si="395"/>
        <v/>
      </c>
      <c r="AC874" s="65" t="str">
        <f t="shared" si="396"/>
        <v/>
      </c>
      <c r="AD874" s="84" t="str">
        <f t="shared" si="397"/>
        <v/>
      </c>
      <c r="AE874" s="85" t="str">
        <f t="shared" si="398"/>
        <v/>
      </c>
      <c r="AF874" s="85" t="str">
        <f t="shared" si="399"/>
        <v/>
      </c>
      <c r="AG874" s="86" t="str">
        <f t="shared" si="400"/>
        <v/>
      </c>
      <c r="AH874" s="87" t="str">
        <f t="shared" si="401"/>
        <v/>
      </c>
      <c r="AI874" s="84" t="str">
        <f t="shared" si="402"/>
        <v/>
      </c>
      <c r="AJ874" s="84" t="str">
        <f t="shared" si="403"/>
        <v/>
      </c>
      <c r="AK874" s="88" t="str">
        <f t="shared" si="404"/>
        <v/>
      </c>
      <c r="AL874" s="65" t="str">
        <f t="shared" si="405"/>
        <v/>
      </c>
      <c r="AM874" s="84" t="str">
        <f t="shared" si="406"/>
        <v/>
      </c>
      <c r="AN874" s="85" t="str">
        <f t="shared" si="407"/>
        <v/>
      </c>
      <c r="AO874" s="85" t="str">
        <f t="shared" si="408"/>
        <v/>
      </c>
      <c r="AP874" s="86" t="str">
        <f t="shared" si="409"/>
        <v/>
      </c>
    </row>
    <row r="875" spans="1:42" s="76" customFormat="1" x14ac:dyDescent="0.25">
      <c r="A875" s="78">
        <f t="shared" si="384"/>
        <v>869</v>
      </c>
      <c r="B875" s="79"/>
      <c r="C875" s="79"/>
      <c r="D875" s="61"/>
      <c r="E875" s="180" t="str">
        <f>_xlfn.IFNA(HLOOKUP(TEXT(C875,"#"),Table_Conduit[#All],2,FALSE),"")</f>
        <v/>
      </c>
      <c r="F875" s="63" t="str">
        <f t="shared" si="385"/>
        <v/>
      </c>
      <c r="G875" s="61"/>
      <c r="H875" s="180" t="str">
        <f>_xlfn.IFNA(IF(HLOOKUP(TEXT(C875,"#"),Table_BoxMaterial[#All],2,FALSE)=0,"",HLOOKUP(TEXT(C875,"#"),Table_BoxMaterial[#All],2,FALSE)),"")</f>
        <v/>
      </c>
      <c r="I875" s="183" t="str">
        <f>_xlfn.IFNA(HLOOKUP(TEXT(C875,"#"),Table_MountingKits[#All],2,FALSE),"")</f>
        <v/>
      </c>
      <c r="J875" s="183" t="str">
        <f>_xlfn.IFNA(HLOOKUP(H875,Table_BoxColors[#All],2,FALSE),"")</f>
        <v/>
      </c>
      <c r="K875" s="61" t="str">
        <f t="shared" si="386"/>
        <v/>
      </c>
      <c r="L875" s="64" t="str">
        <f t="shared" si="387"/>
        <v/>
      </c>
      <c r="M875" s="185" t="str">
        <f>_xlfn.IFNA("E-"&amp;VLOOKUP(C875,Table_PN_DeviceType[],2,TRUE),"")&amp;IF(D875&lt;&gt;"",IF(D875&gt;99,D875,IF(D875&gt;9,"0"&amp;D875,"00"&amp;D875))&amp;VLOOKUP(E875,Table_PN_ConduitSize[],2,FALSE)&amp;VLOOKUP(F875,Table_PN_ConduitColor[],2,FALSE)&amp;IF(G875&lt;10,"0"&amp;G875,G875)&amp;VLOOKUP(H875,Table_PN_BoxMaterial[],2,FALSE)&amp;IF(I875&lt;&gt;"",VLOOKUP(I875,Table_PN_MountingKit[],2,FALSE)&amp;IF(OR(J875="Yes"),VLOOKUP(F875,Table_PN_BoxColor[],2,FALSE),"")&amp;VLOOKUP(K875,Table_PN_CircuitBreaker[],2,FALSE),""),"")</f>
        <v/>
      </c>
      <c r="N875" s="65"/>
      <c r="O875" s="65"/>
      <c r="P875" s="65"/>
      <c r="Q875" s="65"/>
      <c r="R875" s="65"/>
      <c r="S875" s="170" t="str">
        <f>IFERROR(VLOOKUP(C875,Table_DevicePN[],2,FALSE),"")</f>
        <v/>
      </c>
      <c r="T875" s="66" t="str">
        <f t="shared" si="388"/>
        <v/>
      </c>
      <c r="U875" s="80"/>
      <c r="V875" s="81" t="str">
        <f t="shared" si="389"/>
        <v/>
      </c>
      <c r="W875" s="65" t="str">
        <f t="shared" si="390"/>
        <v/>
      </c>
      <c r="X875" s="65" t="str">
        <f t="shared" si="391"/>
        <v/>
      </c>
      <c r="Y875" s="82" t="str">
        <f t="shared" si="392"/>
        <v/>
      </c>
      <c r="Z875" s="83" t="str">
        <f t="shared" si="393"/>
        <v/>
      </c>
      <c r="AA875" s="65" t="str">
        <f t="shared" si="394"/>
        <v/>
      </c>
      <c r="AB875" s="65" t="str">
        <f t="shared" si="395"/>
        <v/>
      </c>
      <c r="AC875" s="65" t="str">
        <f t="shared" si="396"/>
        <v/>
      </c>
      <c r="AD875" s="84" t="str">
        <f t="shared" si="397"/>
        <v/>
      </c>
      <c r="AE875" s="85" t="str">
        <f t="shared" si="398"/>
        <v/>
      </c>
      <c r="AF875" s="85" t="str">
        <f t="shared" si="399"/>
        <v/>
      </c>
      <c r="AG875" s="86" t="str">
        <f t="shared" si="400"/>
        <v/>
      </c>
      <c r="AH875" s="87" t="str">
        <f t="shared" si="401"/>
        <v/>
      </c>
      <c r="AI875" s="84" t="str">
        <f t="shared" si="402"/>
        <v/>
      </c>
      <c r="AJ875" s="84" t="str">
        <f t="shared" si="403"/>
        <v/>
      </c>
      <c r="AK875" s="88" t="str">
        <f t="shared" si="404"/>
        <v/>
      </c>
      <c r="AL875" s="65" t="str">
        <f t="shared" si="405"/>
        <v/>
      </c>
      <c r="AM875" s="84" t="str">
        <f t="shared" si="406"/>
        <v/>
      </c>
      <c r="AN875" s="85" t="str">
        <f t="shared" si="407"/>
        <v/>
      </c>
      <c r="AO875" s="85" t="str">
        <f t="shared" si="408"/>
        <v/>
      </c>
      <c r="AP875" s="86" t="str">
        <f t="shared" si="409"/>
        <v/>
      </c>
    </row>
    <row r="876" spans="1:42" s="76" customFormat="1" x14ac:dyDescent="0.25">
      <c r="A876" s="78">
        <f t="shared" si="384"/>
        <v>870</v>
      </c>
      <c r="B876" s="79"/>
      <c r="C876" s="79"/>
      <c r="D876" s="61"/>
      <c r="E876" s="180" t="str">
        <f>_xlfn.IFNA(HLOOKUP(TEXT(C876,"#"),Table_Conduit[#All],2,FALSE),"")</f>
        <v/>
      </c>
      <c r="F876" s="63" t="str">
        <f t="shared" si="385"/>
        <v/>
      </c>
      <c r="G876" s="61"/>
      <c r="H876" s="180" t="str">
        <f>_xlfn.IFNA(IF(HLOOKUP(TEXT(C876,"#"),Table_BoxMaterial[#All],2,FALSE)=0,"",HLOOKUP(TEXT(C876,"#"),Table_BoxMaterial[#All],2,FALSE)),"")</f>
        <v/>
      </c>
      <c r="I876" s="183" t="str">
        <f>_xlfn.IFNA(HLOOKUP(TEXT(C876,"#"),Table_MountingKits[#All],2,FALSE),"")</f>
        <v/>
      </c>
      <c r="J876" s="183" t="str">
        <f>_xlfn.IFNA(HLOOKUP(H876,Table_BoxColors[#All],2,FALSE),"")</f>
        <v/>
      </c>
      <c r="K876" s="61" t="str">
        <f t="shared" si="386"/>
        <v/>
      </c>
      <c r="L876" s="64" t="str">
        <f t="shared" si="387"/>
        <v/>
      </c>
      <c r="M876" s="185" t="str">
        <f>_xlfn.IFNA("E-"&amp;VLOOKUP(C876,Table_PN_DeviceType[],2,TRUE),"")&amp;IF(D876&lt;&gt;"",IF(D876&gt;99,D876,IF(D876&gt;9,"0"&amp;D876,"00"&amp;D876))&amp;VLOOKUP(E876,Table_PN_ConduitSize[],2,FALSE)&amp;VLOOKUP(F876,Table_PN_ConduitColor[],2,FALSE)&amp;IF(G876&lt;10,"0"&amp;G876,G876)&amp;VLOOKUP(H876,Table_PN_BoxMaterial[],2,FALSE)&amp;IF(I876&lt;&gt;"",VLOOKUP(I876,Table_PN_MountingKit[],2,FALSE)&amp;IF(OR(J876="Yes"),VLOOKUP(F876,Table_PN_BoxColor[],2,FALSE),"")&amp;VLOOKUP(K876,Table_PN_CircuitBreaker[],2,FALSE),""),"")</f>
        <v/>
      </c>
      <c r="N876" s="65"/>
      <c r="O876" s="65"/>
      <c r="P876" s="65"/>
      <c r="Q876" s="65"/>
      <c r="R876" s="65"/>
      <c r="S876" s="170" t="str">
        <f>IFERROR(VLOOKUP(C876,Table_DevicePN[],2,FALSE),"")</f>
        <v/>
      </c>
      <c r="T876" s="66" t="str">
        <f t="shared" si="388"/>
        <v/>
      </c>
      <c r="U876" s="80"/>
      <c r="V876" s="81" t="str">
        <f t="shared" si="389"/>
        <v/>
      </c>
      <c r="W876" s="65" t="str">
        <f t="shared" si="390"/>
        <v/>
      </c>
      <c r="X876" s="65" t="str">
        <f t="shared" si="391"/>
        <v/>
      </c>
      <c r="Y876" s="82" t="str">
        <f t="shared" si="392"/>
        <v/>
      </c>
      <c r="Z876" s="83" t="str">
        <f t="shared" si="393"/>
        <v/>
      </c>
      <c r="AA876" s="65" t="str">
        <f t="shared" si="394"/>
        <v/>
      </c>
      <c r="AB876" s="65" t="str">
        <f t="shared" si="395"/>
        <v/>
      </c>
      <c r="AC876" s="65" t="str">
        <f t="shared" si="396"/>
        <v/>
      </c>
      <c r="AD876" s="84" t="str">
        <f t="shared" si="397"/>
        <v/>
      </c>
      <c r="AE876" s="85" t="str">
        <f t="shared" si="398"/>
        <v/>
      </c>
      <c r="AF876" s="85" t="str">
        <f t="shared" si="399"/>
        <v/>
      </c>
      <c r="AG876" s="86" t="str">
        <f t="shared" si="400"/>
        <v/>
      </c>
      <c r="AH876" s="87" t="str">
        <f t="shared" si="401"/>
        <v/>
      </c>
      <c r="AI876" s="84" t="str">
        <f t="shared" si="402"/>
        <v/>
      </c>
      <c r="AJ876" s="84" t="str">
        <f t="shared" si="403"/>
        <v/>
      </c>
      <c r="AK876" s="88" t="str">
        <f t="shared" si="404"/>
        <v/>
      </c>
      <c r="AL876" s="65" t="str">
        <f t="shared" si="405"/>
        <v/>
      </c>
      <c r="AM876" s="84" t="str">
        <f t="shared" si="406"/>
        <v/>
      </c>
      <c r="AN876" s="85" t="str">
        <f t="shared" si="407"/>
        <v/>
      </c>
      <c r="AO876" s="85" t="str">
        <f t="shared" si="408"/>
        <v/>
      </c>
      <c r="AP876" s="86" t="str">
        <f t="shared" si="409"/>
        <v/>
      </c>
    </row>
    <row r="877" spans="1:42" s="76" customFormat="1" x14ac:dyDescent="0.25">
      <c r="A877" s="78">
        <f t="shared" si="384"/>
        <v>871</v>
      </c>
      <c r="B877" s="79"/>
      <c r="C877" s="79"/>
      <c r="D877" s="61"/>
      <c r="E877" s="180" t="str">
        <f>_xlfn.IFNA(HLOOKUP(TEXT(C877,"#"),Table_Conduit[#All],2,FALSE),"")</f>
        <v/>
      </c>
      <c r="F877" s="63" t="str">
        <f t="shared" si="385"/>
        <v/>
      </c>
      <c r="G877" s="61"/>
      <c r="H877" s="180" t="str">
        <f>_xlfn.IFNA(IF(HLOOKUP(TEXT(C877,"#"),Table_BoxMaterial[#All],2,FALSE)=0,"",HLOOKUP(TEXT(C877,"#"),Table_BoxMaterial[#All],2,FALSE)),"")</f>
        <v/>
      </c>
      <c r="I877" s="183" t="str">
        <f>_xlfn.IFNA(HLOOKUP(TEXT(C877,"#"),Table_MountingKits[#All],2,FALSE),"")</f>
        <v/>
      </c>
      <c r="J877" s="183" t="str">
        <f>_xlfn.IFNA(HLOOKUP(H877,Table_BoxColors[#All],2,FALSE),"")</f>
        <v/>
      </c>
      <c r="K877" s="61" t="str">
        <f t="shared" si="386"/>
        <v/>
      </c>
      <c r="L877" s="64" t="str">
        <f t="shared" si="387"/>
        <v/>
      </c>
      <c r="M877" s="185" t="str">
        <f>_xlfn.IFNA("E-"&amp;VLOOKUP(C877,Table_PN_DeviceType[],2,TRUE),"")&amp;IF(D877&lt;&gt;"",IF(D877&gt;99,D877,IF(D877&gt;9,"0"&amp;D877,"00"&amp;D877))&amp;VLOOKUP(E877,Table_PN_ConduitSize[],2,FALSE)&amp;VLOOKUP(F877,Table_PN_ConduitColor[],2,FALSE)&amp;IF(G877&lt;10,"0"&amp;G877,G877)&amp;VLOOKUP(H877,Table_PN_BoxMaterial[],2,FALSE)&amp;IF(I877&lt;&gt;"",VLOOKUP(I877,Table_PN_MountingKit[],2,FALSE)&amp;IF(OR(J877="Yes"),VLOOKUP(F877,Table_PN_BoxColor[],2,FALSE),"")&amp;VLOOKUP(K877,Table_PN_CircuitBreaker[],2,FALSE),""),"")</f>
        <v/>
      </c>
      <c r="N877" s="65"/>
      <c r="O877" s="65"/>
      <c r="P877" s="65"/>
      <c r="Q877" s="65"/>
      <c r="R877" s="65"/>
      <c r="S877" s="170" t="str">
        <f>IFERROR(VLOOKUP(C877,Table_DevicePN[],2,FALSE),"")</f>
        <v/>
      </c>
      <c r="T877" s="66" t="str">
        <f t="shared" si="388"/>
        <v/>
      </c>
      <c r="U877" s="80"/>
      <c r="V877" s="81" t="str">
        <f t="shared" si="389"/>
        <v/>
      </c>
      <c r="W877" s="65" t="str">
        <f t="shared" si="390"/>
        <v/>
      </c>
      <c r="X877" s="65" t="str">
        <f t="shared" si="391"/>
        <v/>
      </c>
      <c r="Y877" s="82" t="str">
        <f t="shared" si="392"/>
        <v/>
      </c>
      <c r="Z877" s="83" t="str">
        <f t="shared" si="393"/>
        <v/>
      </c>
      <c r="AA877" s="65" t="str">
        <f t="shared" si="394"/>
        <v/>
      </c>
      <c r="AB877" s="65" t="str">
        <f t="shared" si="395"/>
        <v/>
      </c>
      <c r="AC877" s="65" t="str">
        <f t="shared" si="396"/>
        <v/>
      </c>
      <c r="AD877" s="84" t="str">
        <f t="shared" si="397"/>
        <v/>
      </c>
      <c r="AE877" s="85" t="str">
        <f t="shared" si="398"/>
        <v/>
      </c>
      <c r="AF877" s="85" t="str">
        <f t="shared" si="399"/>
        <v/>
      </c>
      <c r="AG877" s="86" t="str">
        <f t="shared" si="400"/>
        <v/>
      </c>
      <c r="AH877" s="87" t="str">
        <f t="shared" si="401"/>
        <v/>
      </c>
      <c r="AI877" s="84" t="str">
        <f t="shared" si="402"/>
        <v/>
      </c>
      <c r="AJ877" s="84" t="str">
        <f t="shared" si="403"/>
        <v/>
      </c>
      <c r="AK877" s="88" t="str">
        <f t="shared" si="404"/>
        <v/>
      </c>
      <c r="AL877" s="65" t="str">
        <f t="shared" si="405"/>
        <v/>
      </c>
      <c r="AM877" s="84" t="str">
        <f t="shared" si="406"/>
        <v/>
      </c>
      <c r="AN877" s="85" t="str">
        <f t="shared" si="407"/>
        <v/>
      </c>
      <c r="AO877" s="85" t="str">
        <f t="shared" si="408"/>
        <v/>
      </c>
      <c r="AP877" s="86" t="str">
        <f t="shared" si="409"/>
        <v/>
      </c>
    </row>
    <row r="878" spans="1:42" s="76" customFormat="1" x14ac:dyDescent="0.25">
      <c r="A878" s="78">
        <f t="shared" si="384"/>
        <v>872</v>
      </c>
      <c r="B878" s="79"/>
      <c r="C878" s="79"/>
      <c r="D878" s="61"/>
      <c r="E878" s="180" t="str">
        <f>_xlfn.IFNA(HLOOKUP(TEXT(C878,"#"),Table_Conduit[#All],2,FALSE),"")</f>
        <v/>
      </c>
      <c r="F878" s="63" t="str">
        <f t="shared" si="385"/>
        <v/>
      </c>
      <c r="G878" s="61"/>
      <c r="H878" s="180" t="str">
        <f>_xlfn.IFNA(IF(HLOOKUP(TEXT(C878,"#"),Table_BoxMaterial[#All],2,FALSE)=0,"",HLOOKUP(TEXT(C878,"#"),Table_BoxMaterial[#All],2,FALSE)),"")</f>
        <v/>
      </c>
      <c r="I878" s="183" t="str">
        <f>_xlfn.IFNA(HLOOKUP(TEXT(C878,"#"),Table_MountingKits[#All],2,FALSE),"")</f>
        <v/>
      </c>
      <c r="J878" s="183" t="str">
        <f>_xlfn.IFNA(HLOOKUP(H878,Table_BoxColors[#All],2,FALSE),"")</f>
        <v/>
      </c>
      <c r="K878" s="61" t="str">
        <f t="shared" si="386"/>
        <v/>
      </c>
      <c r="L878" s="64" t="str">
        <f t="shared" si="387"/>
        <v/>
      </c>
      <c r="M878" s="185" t="str">
        <f>_xlfn.IFNA("E-"&amp;VLOOKUP(C878,Table_PN_DeviceType[],2,TRUE),"")&amp;IF(D878&lt;&gt;"",IF(D878&gt;99,D878,IF(D878&gt;9,"0"&amp;D878,"00"&amp;D878))&amp;VLOOKUP(E878,Table_PN_ConduitSize[],2,FALSE)&amp;VLOOKUP(F878,Table_PN_ConduitColor[],2,FALSE)&amp;IF(G878&lt;10,"0"&amp;G878,G878)&amp;VLOOKUP(H878,Table_PN_BoxMaterial[],2,FALSE)&amp;IF(I878&lt;&gt;"",VLOOKUP(I878,Table_PN_MountingKit[],2,FALSE)&amp;IF(OR(J878="Yes"),VLOOKUP(F878,Table_PN_BoxColor[],2,FALSE),"")&amp;VLOOKUP(K878,Table_PN_CircuitBreaker[],2,FALSE),""),"")</f>
        <v/>
      </c>
      <c r="N878" s="65"/>
      <c r="O878" s="65"/>
      <c r="P878" s="65"/>
      <c r="Q878" s="65"/>
      <c r="R878" s="65"/>
      <c r="S878" s="170" t="str">
        <f>IFERROR(VLOOKUP(C878,Table_DevicePN[],2,FALSE),"")</f>
        <v/>
      </c>
      <c r="T878" s="66" t="str">
        <f t="shared" si="388"/>
        <v/>
      </c>
      <c r="U878" s="80"/>
      <c r="V878" s="81" t="str">
        <f t="shared" si="389"/>
        <v/>
      </c>
      <c r="W878" s="65" t="str">
        <f t="shared" si="390"/>
        <v/>
      </c>
      <c r="X878" s="65" t="str">
        <f t="shared" si="391"/>
        <v/>
      </c>
      <c r="Y878" s="82" t="str">
        <f t="shared" si="392"/>
        <v/>
      </c>
      <c r="Z878" s="83" t="str">
        <f t="shared" si="393"/>
        <v/>
      </c>
      <c r="AA878" s="65" t="str">
        <f t="shared" si="394"/>
        <v/>
      </c>
      <c r="AB878" s="65" t="str">
        <f t="shared" si="395"/>
        <v/>
      </c>
      <c r="AC878" s="65" t="str">
        <f t="shared" si="396"/>
        <v/>
      </c>
      <c r="AD878" s="84" t="str">
        <f t="shared" si="397"/>
        <v/>
      </c>
      <c r="AE878" s="85" t="str">
        <f t="shared" si="398"/>
        <v/>
      </c>
      <c r="AF878" s="85" t="str">
        <f t="shared" si="399"/>
        <v/>
      </c>
      <c r="AG878" s="86" t="str">
        <f t="shared" si="400"/>
        <v/>
      </c>
      <c r="AH878" s="87" t="str">
        <f t="shared" si="401"/>
        <v/>
      </c>
      <c r="AI878" s="84" t="str">
        <f t="shared" si="402"/>
        <v/>
      </c>
      <c r="AJ878" s="84" t="str">
        <f t="shared" si="403"/>
        <v/>
      </c>
      <c r="AK878" s="88" t="str">
        <f t="shared" si="404"/>
        <v/>
      </c>
      <c r="AL878" s="65" t="str">
        <f t="shared" si="405"/>
        <v/>
      </c>
      <c r="AM878" s="84" t="str">
        <f t="shared" si="406"/>
        <v/>
      </c>
      <c r="AN878" s="85" t="str">
        <f t="shared" si="407"/>
        <v/>
      </c>
      <c r="AO878" s="85" t="str">
        <f t="shared" si="408"/>
        <v/>
      </c>
      <c r="AP878" s="86" t="str">
        <f t="shared" si="409"/>
        <v/>
      </c>
    </row>
    <row r="879" spans="1:42" s="76" customFormat="1" x14ac:dyDescent="0.25">
      <c r="A879" s="78">
        <f t="shared" si="384"/>
        <v>873</v>
      </c>
      <c r="B879" s="79"/>
      <c r="C879" s="79"/>
      <c r="D879" s="61"/>
      <c r="E879" s="180" t="str">
        <f>_xlfn.IFNA(HLOOKUP(TEXT(C879,"#"),Table_Conduit[#All],2,FALSE),"")</f>
        <v/>
      </c>
      <c r="F879" s="63" t="str">
        <f t="shared" si="385"/>
        <v/>
      </c>
      <c r="G879" s="61"/>
      <c r="H879" s="180" t="str">
        <f>_xlfn.IFNA(IF(HLOOKUP(TEXT(C879,"#"),Table_BoxMaterial[#All],2,FALSE)=0,"",HLOOKUP(TEXT(C879,"#"),Table_BoxMaterial[#All],2,FALSE)),"")</f>
        <v/>
      </c>
      <c r="I879" s="183" t="str">
        <f>_xlfn.IFNA(HLOOKUP(TEXT(C879,"#"),Table_MountingKits[#All],2,FALSE),"")</f>
        <v/>
      </c>
      <c r="J879" s="183" t="str">
        <f>_xlfn.IFNA(HLOOKUP(H879,Table_BoxColors[#All],2,FALSE),"")</f>
        <v/>
      </c>
      <c r="K879" s="61" t="str">
        <f t="shared" si="386"/>
        <v/>
      </c>
      <c r="L879" s="64" t="str">
        <f t="shared" si="387"/>
        <v/>
      </c>
      <c r="M879" s="185" t="str">
        <f>_xlfn.IFNA("E-"&amp;VLOOKUP(C879,Table_PN_DeviceType[],2,TRUE),"")&amp;IF(D879&lt;&gt;"",IF(D879&gt;99,D879,IF(D879&gt;9,"0"&amp;D879,"00"&amp;D879))&amp;VLOOKUP(E879,Table_PN_ConduitSize[],2,FALSE)&amp;VLOOKUP(F879,Table_PN_ConduitColor[],2,FALSE)&amp;IF(G879&lt;10,"0"&amp;G879,G879)&amp;VLOOKUP(H879,Table_PN_BoxMaterial[],2,FALSE)&amp;IF(I879&lt;&gt;"",VLOOKUP(I879,Table_PN_MountingKit[],2,FALSE)&amp;IF(OR(J879="Yes"),VLOOKUP(F879,Table_PN_BoxColor[],2,FALSE),"")&amp;VLOOKUP(K879,Table_PN_CircuitBreaker[],2,FALSE),""),"")</f>
        <v/>
      </c>
      <c r="N879" s="65"/>
      <c r="O879" s="65"/>
      <c r="P879" s="65"/>
      <c r="Q879" s="65"/>
      <c r="R879" s="65"/>
      <c r="S879" s="170" t="str">
        <f>IFERROR(VLOOKUP(C879,Table_DevicePN[],2,FALSE),"")</f>
        <v/>
      </c>
      <c r="T879" s="66" t="str">
        <f t="shared" si="388"/>
        <v/>
      </c>
      <c r="U879" s="80"/>
      <c r="V879" s="81" t="str">
        <f t="shared" si="389"/>
        <v/>
      </c>
      <c r="W879" s="65" t="str">
        <f t="shared" si="390"/>
        <v/>
      </c>
      <c r="X879" s="65" t="str">
        <f t="shared" si="391"/>
        <v/>
      </c>
      <c r="Y879" s="82" t="str">
        <f t="shared" si="392"/>
        <v/>
      </c>
      <c r="Z879" s="83" t="str">
        <f t="shared" si="393"/>
        <v/>
      </c>
      <c r="AA879" s="65" t="str">
        <f t="shared" si="394"/>
        <v/>
      </c>
      <c r="AB879" s="65" t="str">
        <f t="shared" si="395"/>
        <v/>
      </c>
      <c r="AC879" s="65" t="str">
        <f t="shared" si="396"/>
        <v/>
      </c>
      <c r="AD879" s="84" t="str">
        <f t="shared" si="397"/>
        <v/>
      </c>
      <c r="AE879" s="85" t="str">
        <f t="shared" si="398"/>
        <v/>
      </c>
      <c r="AF879" s="85" t="str">
        <f t="shared" si="399"/>
        <v/>
      </c>
      <c r="AG879" s="86" t="str">
        <f t="shared" si="400"/>
        <v/>
      </c>
      <c r="AH879" s="87" t="str">
        <f t="shared" si="401"/>
        <v/>
      </c>
      <c r="AI879" s="84" t="str">
        <f t="shared" si="402"/>
        <v/>
      </c>
      <c r="AJ879" s="84" t="str">
        <f t="shared" si="403"/>
        <v/>
      </c>
      <c r="AK879" s="88" t="str">
        <f t="shared" si="404"/>
        <v/>
      </c>
      <c r="AL879" s="65" t="str">
        <f t="shared" si="405"/>
        <v/>
      </c>
      <c r="AM879" s="84" t="str">
        <f t="shared" si="406"/>
        <v/>
      </c>
      <c r="AN879" s="85" t="str">
        <f t="shared" si="407"/>
        <v/>
      </c>
      <c r="AO879" s="85" t="str">
        <f t="shared" si="408"/>
        <v/>
      </c>
      <c r="AP879" s="86" t="str">
        <f t="shared" si="409"/>
        <v/>
      </c>
    </row>
    <row r="880" spans="1:42" s="76" customFormat="1" x14ac:dyDescent="0.25">
      <c r="A880" s="78">
        <f t="shared" si="384"/>
        <v>874</v>
      </c>
      <c r="B880" s="79"/>
      <c r="C880" s="79"/>
      <c r="D880" s="61"/>
      <c r="E880" s="180" t="str">
        <f>_xlfn.IFNA(HLOOKUP(TEXT(C880,"#"),Table_Conduit[#All],2,FALSE),"")</f>
        <v/>
      </c>
      <c r="F880" s="63" t="str">
        <f t="shared" si="385"/>
        <v/>
      </c>
      <c r="G880" s="61"/>
      <c r="H880" s="180" t="str">
        <f>_xlfn.IFNA(IF(HLOOKUP(TEXT(C880,"#"),Table_BoxMaterial[#All],2,FALSE)=0,"",HLOOKUP(TEXT(C880,"#"),Table_BoxMaterial[#All],2,FALSE)),"")</f>
        <v/>
      </c>
      <c r="I880" s="183" t="str">
        <f>_xlfn.IFNA(HLOOKUP(TEXT(C880,"#"),Table_MountingKits[#All],2,FALSE),"")</f>
        <v/>
      </c>
      <c r="J880" s="183" t="str">
        <f>_xlfn.IFNA(HLOOKUP(H880,Table_BoxColors[#All],2,FALSE),"")</f>
        <v/>
      </c>
      <c r="K880" s="61" t="str">
        <f t="shared" si="386"/>
        <v/>
      </c>
      <c r="L880" s="64" t="str">
        <f t="shared" si="387"/>
        <v/>
      </c>
      <c r="M880" s="185" t="str">
        <f>_xlfn.IFNA("E-"&amp;VLOOKUP(C880,Table_PN_DeviceType[],2,TRUE),"")&amp;IF(D880&lt;&gt;"",IF(D880&gt;99,D880,IF(D880&gt;9,"0"&amp;D880,"00"&amp;D880))&amp;VLOOKUP(E880,Table_PN_ConduitSize[],2,FALSE)&amp;VLOOKUP(F880,Table_PN_ConduitColor[],2,FALSE)&amp;IF(G880&lt;10,"0"&amp;G880,G880)&amp;VLOOKUP(H880,Table_PN_BoxMaterial[],2,FALSE)&amp;IF(I880&lt;&gt;"",VLOOKUP(I880,Table_PN_MountingKit[],2,FALSE)&amp;IF(OR(J880="Yes"),VLOOKUP(F880,Table_PN_BoxColor[],2,FALSE),"")&amp;VLOOKUP(K880,Table_PN_CircuitBreaker[],2,FALSE),""),"")</f>
        <v/>
      </c>
      <c r="N880" s="65"/>
      <c r="O880" s="65"/>
      <c r="P880" s="65"/>
      <c r="Q880" s="65"/>
      <c r="R880" s="65"/>
      <c r="S880" s="170" t="str">
        <f>IFERROR(VLOOKUP(C880,Table_DevicePN[],2,FALSE),"")</f>
        <v/>
      </c>
      <c r="T880" s="66" t="str">
        <f t="shared" si="388"/>
        <v/>
      </c>
      <c r="U880" s="80"/>
      <c r="V880" s="81" t="str">
        <f t="shared" si="389"/>
        <v/>
      </c>
      <c r="W880" s="65" t="str">
        <f t="shared" si="390"/>
        <v/>
      </c>
      <c r="X880" s="65" t="str">
        <f t="shared" si="391"/>
        <v/>
      </c>
      <c r="Y880" s="82" t="str">
        <f t="shared" si="392"/>
        <v/>
      </c>
      <c r="Z880" s="83" t="str">
        <f t="shared" si="393"/>
        <v/>
      </c>
      <c r="AA880" s="65" t="str">
        <f t="shared" si="394"/>
        <v/>
      </c>
      <c r="AB880" s="65" t="str">
        <f t="shared" si="395"/>
        <v/>
      </c>
      <c r="AC880" s="65" t="str">
        <f t="shared" si="396"/>
        <v/>
      </c>
      <c r="AD880" s="84" t="str">
        <f t="shared" si="397"/>
        <v/>
      </c>
      <c r="AE880" s="85" t="str">
        <f t="shared" si="398"/>
        <v/>
      </c>
      <c r="AF880" s="85" t="str">
        <f t="shared" si="399"/>
        <v/>
      </c>
      <c r="AG880" s="86" t="str">
        <f t="shared" si="400"/>
        <v/>
      </c>
      <c r="AH880" s="87" t="str">
        <f t="shared" si="401"/>
        <v/>
      </c>
      <c r="AI880" s="84" t="str">
        <f t="shared" si="402"/>
        <v/>
      </c>
      <c r="AJ880" s="84" t="str">
        <f t="shared" si="403"/>
        <v/>
      </c>
      <c r="AK880" s="88" t="str">
        <f t="shared" si="404"/>
        <v/>
      </c>
      <c r="AL880" s="65" t="str">
        <f t="shared" si="405"/>
        <v/>
      </c>
      <c r="AM880" s="84" t="str">
        <f t="shared" si="406"/>
        <v/>
      </c>
      <c r="AN880" s="85" t="str">
        <f t="shared" si="407"/>
        <v/>
      </c>
      <c r="AO880" s="85" t="str">
        <f t="shared" si="408"/>
        <v/>
      </c>
      <c r="AP880" s="86" t="str">
        <f t="shared" si="409"/>
        <v/>
      </c>
    </row>
    <row r="881" spans="1:42" s="76" customFormat="1" x14ac:dyDescent="0.25">
      <c r="A881" s="78">
        <f t="shared" si="384"/>
        <v>875</v>
      </c>
      <c r="B881" s="79"/>
      <c r="C881" s="79"/>
      <c r="D881" s="61"/>
      <c r="E881" s="180" t="str">
        <f>_xlfn.IFNA(HLOOKUP(TEXT(C881,"#"),Table_Conduit[#All],2,FALSE),"")</f>
        <v/>
      </c>
      <c r="F881" s="63" t="str">
        <f t="shared" si="385"/>
        <v/>
      </c>
      <c r="G881" s="61"/>
      <c r="H881" s="180" t="str">
        <f>_xlfn.IFNA(IF(HLOOKUP(TEXT(C881,"#"),Table_BoxMaterial[#All],2,FALSE)=0,"",HLOOKUP(TEXT(C881,"#"),Table_BoxMaterial[#All],2,FALSE)),"")</f>
        <v/>
      </c>
      <c r="I881" s="183" t="str">
        <f>_xlfn.IFNA(HLOOKUP(TEXT(C881,"#"),Table_MountingKits[#All],2,FALSE),"")</f>
        <v/>
      </c>
      <c r="J881" s="183" t="str">
        <f>_xlfn.IFNA(HLOOKUP(H881,Table_BoxColors[#All],2,FALSE),"")</f>
        <v/>
      </c>
      <c r="K881" s="61" t="str">
        <f t="shared" si="386"/>
        <v/>
      </c>
      <c r="L881" s="64" t="str">
        <f t="shared" si="387"/>
        <v/>
      </c>
      <c r="M881" s="185" t="str">
        <f>_xlfn.IFNA("E-"&amp;VLOOKUP(C881,Table_PN_DeviceType[],2,TRUE),"")&amp;IF(D881&lt;&gt;"",IF(D881&gt;99,D881,IF(D881&gt;9,"0"&amp;D881,"00"&amp;D881))&amp;VLOOKUP(E881,Table_PN_ConduitSize[],2,FALSE)&amp;VLOOKUP(F881,Table_PN_ConduitColor[],2,FALSE)&amp;IF(G881&lt;10,"0"&amp;G881,G881)&amp;VLOOKUP(H881,Table_PN_BoxMaterial[],2,FALSE)&amp;IF(I881&lt;&gt;"",VLOOKUP(I881,Table_PN_MountingKit[],2,FALSE)&amp;IF(OR(J881="Yes"),VLOOKUP(F881,Table_PN_BoxColor[],2,FALSE),"")&amp;VLOOKUP(K881,Table_PN_CircuitBreaker[],2,FALSE),""),"")</f>
        <v/>
      </c>
      <c r="N881" s="65"/>
      <c r="O881" s="65"/>
      <c r="P881" s="65"/>
      <c r="Q881" s="65"/>
      <c r="R881" s="65"/>
      <c r="S881" s="170" t="str">
        <f>IFERROR(VLOOKUP(C881,Table_DevicePN[],2,FALSE),"")</f>
        <v/>
      </c>
      <c r="T881" s="66" t="str">
        <f t="shared" si="388"/>
        <v/>
      </c>
      <c r="U881" s="80"/>
      <c r="V881" s="81" t="str">
        <f t="shared" si="389"/>
        <v/>
      </c>
      <c r="W881" s="65" t="str">
        <f t="shared" si="390"/>
        <v/>
      </c>
      <c r="X881" s="65" t="str">
        <f t="shared" si="391"/>
        <v/>
      </c>
      <c r="Y881" s="82" t="str">
        <f t="shared" si="392"/>
        <v/>
      </c>
      <c r="Z881" s="83" t="str">
        <f t="shared" si="393"/>
        <v/>
      </c>
      <c r="AA881" s="65" t="str">
        <f t="shared" si="394"/>
        <v/>
      </c>
      <c r="AB881" s="65" t="str">
        <f t="shared" si="395"/>
        <v/>
      </c>
      <c r="AC881" s="65" t="str">
        <f t="shared" si="396"/>
        <v/>
      </c>
      <c r="AD881" s="84" t="str">
        <f t="shared" si="397"/>
        <v/>
      </c>
      <c r="AE881" s="85" t="str">
        <f t="shared" si="398"/>
        <v/>
      </c>
      <c r="AF881" s="85" t="str">
        <f t="shared" si="399"/>
        <v/>
      </c>
      <c r="AG881" s="86" t="str">
        <f t="shared" si="400"/>
        <v/>
      </c>
      <c r="AH881" s="87" t="str">
        <f t="shared" si="401"/>
        <v/>
      </c>
      <c r="AI881" s="84" t="str">
        <f t="shared" si="402"/>
        <v/>
      </c>
      <c r="AJ881" s="84" t="str">
        <f t="shared" si="403"/>
        <v/>
      </c>
      <c r="AK881" s="88" t="str">
        <f t="shared" si="404"/>
        <v/>
      </c>
      <c r="AL881" s="65" t="str">
        <f t="shared" si="405"/>
        <v/>
      </c>
      <c r="AM881" s="84" t="str">
        <f t="shared" si="406"/>
        <v/>
      </c>
      <c r="AN881" s="85" t="str">
        <f t="shared" si="407"/>
        <v/>
      </c>
      <c r="AO881" s="85" t="str">
        <f t="shared" si="408"/>
        <v/>
      </c>
      <c r="AP881" s="86" t="str">
        <f t="shared" si="409"/>
        <v/>
      </c>
    </row>
    <row r="882" spans="1:42" s="76" customFormat="1" x14ac:dyDescent="0.25">
      <c r="A882" s="78">
        <f t="shared" si="384"/>
        <v>876</v>
      </c>
      <c r="B882" s="79"/>
      <c r="C882" s="79"/>
      <c r="D882" s="61"/>
      <c r="E882" s="180" t="str">
        <f>_xlfn.IFNA(HLOOKUP(TEXT(C882,"#"),Table_Conduit[#All],2,FALSE),"")</f>
        <v/>
      </c>
      <c r="F882" s="63" t="str">
        <f t="shared" si="385"/>
        <v/>
      </c>
      <c r="G882" s="61"/>
      <c r="H882" s="180" t="str">
        <f>_xlfn.IFNA(IF(HLOOKUP(TEXT(C882,"#"),Table_BoxMaterial[#All],2,FALSE)=0,"",HLOOKUP(TEXT(C882,"#"),Table_BoxMaterial[#All],2,FALSE)),"")</f>
        <v/>
      </c>
      <c r="I882" s="183" t="str">
        <f>_xlfn.IFNA(HLOOKUP(TEXT(C882,"#"),Table_MountingKits[#All],2,FALSE),"")</f>
        <v/>
      </c>
      <c r="J882" s="183" t="str">
        <f>_xlfn.IFNA(HLOOKUP(H882,Table_BoxColors[#All],2,FALSE),"")</f>
        <v/>
      </c>
      <c r="K882" s="61" t="str">
        <f t="shared" si="386"/>
        <v/>
      </c>
      <c r="L882" s="64" t="str">
        <f t="shared" si="387"/>
        <v/>
      </c>
      <c r="M882" s="185" t="str">
        <f>_xlfn.IFNA("E-"&amp;VLOOKUP(C882,Table_PN_DeviceType[],2,TRUE),"")&amp;IF(D882&lt;&gt;"",IF(D882&gt;99,D882,IF(D882&gt;9,"0"&amp;D882,"00"&amp;D882))&amp;VLOOKUP(E882,Table_PN_ConduitSize[],2,FALSE)&amp;VLOOKUP(F882,Table_PN_ConduitColor[],2,FALSE)&amp;IF(G882&lt;10,"0"&amp;G882,G882)&amp;VLOOKUP(H882,Table_PN_BoxMaterial[],2,FALSE)&amp;IF(I882&lt;&gt;"",VLOOKUP(I882,Table_PN_MountingKit[],2,FALSE)&amp;IF(OR(J882="Yes"),VLOOKUP(F882,Table_PN_BoxColor[],2,FALSE),"")&amp;VLOOKUP(K882,Table_PN_CircuitBreaker[],2,FALSE),""),"")</f>
        <v/>
      </c>
      <c r="N882" s="65"/>
      <c r="O882" s="65"/>
      <c r="P882" s="65"/>
      <c r="Q882" s="65"/>
      <c r="R882" s="65"/>
      <c r="S882" s="170" t="str">
        <f>IFERROR(VLOOKUP(C882,Table_DevicePN[],2,FALSE),"")</f>
        <v/>
      </c>
      <c r="T882" s="66" t="str">
        <f t="shared" si="388"/>
        <v/>
      </c>
      <c r="U882" s="80"/>
      <c r="V882" s="81" t="str">
        <f t="shared" si="389"/>
        <v/>
      </c>
      <c r="W882" s="65" t="str">
        <f t="shared" si="390"/>
        <v/>
      </c>
      <c r="X882" s="65" t="str">
        <f t="shared" si="391"/>
        <v/>
      </c>
      <c r="Y882" s="82" t="str">
        <f t="shared" si="392"/>
        <v/>
      </c>
      <c r="Z882" s="83" t="str">
        <f t="shared" si="393"/>
        <v/>
      </c>
      <c r="AA882" s="65" t="str">
        <f t="shared" si="394"/>
        <v/>
      </c>
      <c r="AB882" s="65" t="str">
        <f t="shared" si="395"/>
        <v/>
      </c>
      <c r="AC882" s="65" t="str">
        <f t="shared" si="396"/>
        <v/>
      </c>
      <c r="AD882" s="84" t="str">
        <f t="shared" si="397"/>
        <v/>
      </c>
      <c r="AE882" s="85" t="str">
        <f t="shared" si="398"/>
        <v/>
      </c>
      <c r="AF882" s="85" t="str">
        <f t="shared" si="399"/>
        <v/>
      </c>
      <c r="AG882" s="86" t="str">
        <f t="shared" si="400"/>
        <v/>
      </c>
      <c r="AH882" s="87" t="str">
        <f t="shared" si="401"/>
        <v/>
      </c>
      <c r="AI882" s="84" t="str">
        <f t="shared" si="402"/>
        <v/>
      </c>
      <c r="AJ882" s="84" t="str">
        <f t="shared" si="403"/>
        <v/>
      </c>
      <c r="AK882" s="88" t="str">
        <f t="shared" si="404"/>
        <v/>
      </c>
      <c r="AL882" s="65" t="str">
        <f t="shared" si="405"/>
        <v/>
      </c>
      <c r="AM882" s="84" t="str">
        <f t="shared" si="406"/>
        <v/>
      </c>
      <c r="AN882" s="85" t="str">
        <f t="shared" si="407"/>
        <v/>
      </c>
      <c r="AO882" s="85" t="str">
        <f t="shared" si="408"/>
        <v/>
      </c>
      <c r="AP882" s="86" t="str">
        <f t="shared" si="409"/>
        <v/>
      </c>
    </row>
    <row r="883" spans="1:42" s="76" customFormat="1" x14ac:dyDescent="0.25">
      <c r="A883" s="78">
        <f t="shared" si="384"/>
        <v>877</v>
      </c>
      <c r="B883" s="79"/>
      <c r="C883" s="79"/>
      <c r="D883" s="61"/>
      <c r="E883" s="180" t="str">
        <f>_xlfn.IFNA(HLOOKUP(TEXT(C883,"#"),Table_Conduit[#All],2,FALSE),"")</f>
        <v/>
      </c>
      <c r="F883" s="63" t="str">
        <f t="shared" si="385"/>
        <v/>
      </c>
      <c r="G883" s="61"/>
      <c r="H883" s="180" t="str">
        <f>_xlfn.IFNA(IF(HLOOKUP(TEXT(C883,"#"),Table_BoxMaterial[#All],2,FALSE)=0,"",HLOOKUP(TEXT(C883,"#"),Table_BoxMaterial[#All],2,FALSE)),"")</f>
        <v/>
      </c>
      <c r="I883" s="183" t="str">
        <f>_xlfn.IFNA(HLOOKUP(TEXT(C883,"#"),Table_MountingKits[#All],2,FALSE),"")</f>
        <v/>
      </c>
      <c r="J883" s="183" t="str">
        <f>_xlfn.IFNA(HLOOKUP(H883,Table_BoxColors[#All],2,FALSE),"")</f>
        <v/>
      </c>
      <c r="K883" s="61" t="str">
        <f t="shared" si="386"/>
        <v/>
      </c>
      <c r="L883" s="64" t="str">
        <f t="shared" si="387"/>
        <v/>
      </c>
      <c r="M883" s="185" t="str">
        <f>_xlfn.IFNA("E-"&amp;VLOOKUP(C883,Table_PN_DeviceType[],2,TRUE),"")&amp;IF(D883&lt;&gt;"",IF(D883&gt;99,D883,IF(D883&gt;9,"0"&amp;D883,"00"&amp;D883))&amp;VLOOKUP(E883,Table_PN_ConduitSize[],2,FALSE)&amp;VLOOKUP(F883,Table_PN_ConduitColor[],2,FALSE)&amp;IF(G883&lt;10,"0"&amp;G883,G883)&amp;VLOOKUP(H883,Table_PN_BoxMaterial[],2,FALSE)&amp;IF(I883&lt;&gt;"",VLOOKUP(I883,Table_PN_MountingKit[],2,FALSE)&amp;IF(OR(J883="Yes"),VLOOKUP(F883,Table_PN_BoxColor[],2,FALSE),"")&amp;VLOOKUP(K883,Table_PN_CircuitBreaker[],2,FALSE),""),"")</f>
        <v/>
      </c>
      <c r="N883" s="65"/>
      <c r="O883" s="65"/>
      <c r="P883" s="65"/>
      <c r="Q883" s="65"/>
      <c r="R883" s="65"/>
      <c r="S883" s="170" t="str">
        <f>IFERROR(VLOOKUP(C883,Table_DevicePN[],2,FALSE),"")</f>
        <v/>
      </c>
      <c r="T883" s="66" t="str">
        <f t="shared" si="388"/>
        <v/>
      </c>
      <c r="U883" s="80"/>
      <c r="V883" s="81" t="str">
        <f t="shared" si="389"/>
        <v/>
      </c>
      <c r="W883" s="65" t="str">
        <f t="shared" si="390"/>
        <v/>
      </c>
      <c r="X883" s="65" t="str">
        <f t="shared" si="391"/>
        <v/>
      </c>
      <c r="Y883" s="82" t="str">
        <f t="shared" si="392"/>
        <v/>
      </c>
      <c r="Z883" s="83" t="str">
        <f t="shared" si="393"/>
        <v/>
      </c>
      <c r="AA883" s="65" t="str">
        <f t="shared" si="394"/>
        <v/>
      </c>
      <c r="AB883" s="65" t="str">
        <f t="shared" si="395"/>
        <v/>
      </c>
      <c r="AC883" s="65" t="str">
        <f t="shared" si="396"/>
        <v/>
      </c>
      <c r="AD883" s="84" t="str">
        <f t="shared" si="397"/>
        <v/>
      </c>
      <c r="AE883" s="85" t="str">
        <f t="shared" si="398"/>
        <v/>
      </c>
      <c r="AF883" s="85" t="str">
        <f t="shared" si="399"/>
        <v/>
      </c>
      <c r="AG883" s="86" t="str">
        <f t="shared" si="400"/>
        <v/>
      </c>
      <c r="AH883" s="87" t="str">
        <f t="shared" si="401"/>
        <v/>
      </c>
      <c r="AI883" s="84" t="str">
        <f t="shared" si="402"/>
        <v/>
      </c>
      <c r="AJ883" s="84" t="str">
        <f t="shared" si="403"/>
        <v/>
      </c>
      <c r="AK883" s="88" t="str">
        <f t="shared" si="404"/>
        <v/>
      </c>
      <c r="AL883" s="65" t="str">
        <f t="shared" si="405"/>
        <v/>
      </c>
      <c r="AM883" s="84" t="str">
        <f t="shared" si="406"/>
        <v/>
      </c>
      <c r="AN883" s="85" t="str">
        <f t="shared" si="407"/>
        <v/>
      </c>
      <c r="AO883" s="85" t="str">
        <f t="shared" si="408"/>
        <v/>
      </c>
      <c r="AP883" s="86" t="str">
        <f t="shared" si="409"/>
        <v/>
      </c>
    </row>
    <row r="884" spans="1:42" s="76" customFormat="1" x14ac:dyDescent="0.25">
      <c r="A884" s="78">
        <f t="shared" si="384"/>
        <v>878</v>
      </c>
      <c r="B884" s="79"/>
      <c r="C884" s="79"/>
      <c r="D884" s="61"/>
      <c r="E884" s="180" t="str">
        <f>_xlfn.IFNA(HLOOKUP(TEXT(C884,"#"),Table_Conduit[#All],2,FALSE),"")</f>
        <v/>
      </c>
      <c r="F884" s="63" t="str">
        <f t="shared" si="385"/>
        <v/>
      </c>
      <c r="G884" s="61"/>
      <c r="H884" s="180" t="str">
        <f>_xlfn.IFNA(IF(HLOOKUP(TEXT(C884,"#"),Table_BoxMaterial[#All],2,FALSE)=0,"",HLOOKUP(TEXT(C884,"#"),Table_BoxMaterial[#All],2,FALSE)),"")</f>
        <v/>
      </c>
      <c r="I884" s="183" t="str">
        <f>_xlfn.IFNA(HLOOKUP(TEXT(C884,"#"),Table_MountingKits[#All],2,FALSE),"")</f>
        <v/>
      </c>
      <c r="J884" s="183" t="str">
        <f>_xlfn.IFNA(HLOOKUP(H884,Table_BoxColors[#All],2,FALSE),"")</f>
        <v/>
      </c>
      <c r="K884" s="61" t="str">
        <f t="shared" si="386"/>
        <v/>
      </c>
      <c r="L884" s="64" t="str">
        <f t="shared" si="387"/>
        <v/>
      </c>
      <c r="M884" s="185" t="str">
        <f>_xlfn.IFNA("E-"&amp;VLOOKUP(C884,Table_PN_DeviceType[],2,TRUE),"")&amp;IF(D884&lt;&gt;"",IF(D884&gt;99,D884,IF(D884&gt;9,"0"&amp;D884,"00"&amp;D884))&amp;VLOOKUP(E884,Table_PN_ConduitSize[],2,FALSE)&amp;VLOOKUP(F884,Table_PN_ConduitColor[],2,FALSE)&amp;IF(G884&lt;10,"0"&amp;G884,G884)&amp;VLOOKUP(H884,Table_PN_BoxMaterial[],2,FALSE)&amp;IF(I884&lt;&gt;"",VLOOKUP(I884,Table_PN_MountingKit[],2,FALSE)&amp;IF(OR(J884="Yes"),VLOOKUP(F884,Table_PN_BoxColor[],2,FALSE),"")&amp;VLOOKUP(K884,Table_PN_CircuitBreaker[],2,FALSE),""),"")</f>
        <v/>
      </c>
      <c r="N884" s="65"/>
      <c r="O884" s="65"/>
      <c r="P884" s="65"/>
      <c r="Q884" s="65"/>
      <c r="R884" s="65"/>
      <c r="S884" s="170" t="str">
        <f>IFERROR(VLOOKUP(C884,Table_DevicePN[],2,FALSE),"")</f>
        <v/>
      </c>
      <c r="T884" s="66" t="str">
        <f t="shared" si="388"/>
        <v/>
      </c>
      <c r="U884" s="80"/>
      <c r="V884" s="81" t="str">
        <f t="shared" si="389"/>
        <v/>
      </c>
      <c r="W884" s="65" t="str">
        <f t="shared" si="390"/>
        <v/>
      </c>
      <c r="X884" s="65" t="str">
        <f t="shared" si="391"/>
        <v/>
      </c>
      <c r="Y884" s="82" t="str">
        <f t="shared" si="392"/>
        <v/>
      </c>
      <c r="Z884" s="83" t="str">
        <f t="shared" si="393"/>
        <v/>
      </c>
      <c r="AA884" s="65" t="str">
        <f t="shared" si="394"/>
        <v/>
      </c>
      <c r="AB884" s="65" t="str">
        <f t="shared" si="395"/>
        <v/>
      </c>
      <c r="AC884" s="65" t="str">
        <f t="shared" si="396"/>
        <v/>
      </c>
      <c r="AD884" s="84" t="str">
        <f t="shared" si="397"/>
        <v/>
      </c>
      <c r="AE884" s="85" t="str">
        <f t="shared" si="398"/>
        <v/>
      </c>
      <c r="AF884" s="85" t="str">
        <f t="shared" si="399"/>
        <v/>
      </c>
      <c r="AG884" s="86" t="str">
        <f t="shared" si="400"/>
        <v/>
      </c>
      <c r="AH884" s="87" t="str">
        <f t="shared" si="401"/>
        <v/>
      </c>
      <c r="AI884" s="84" t="str">
        <f t="shared" si="402"/>
        <v/>
      </c>
      <c r="AJ884" s="84" t="str">
        <f t="shared" si="403"/>
        <v/>
      </c>
      <c r="AK884" s="88" t="str">
        <f t="shared" si="404"/>
        <v/>
      </c>
      <c r="AL884" s="65" t="str">
        <f t="shared" si="405"/>
        <v/>
      </c>
      <c r="AM884" s="84" t="str">
        <f t="shared" si="406"/>
        <v/>
      </c>
      <c r="AN884" s="85" t="str">
        <f t="shared" si="407"/>
        <v/>
      </c>
      <c r="AO884" s="85" t="str">
        <f t="shared" si="408"/>
        <v/>
      </c>
      <c r="AP884" s="86" t="str">
        <f t="shared" si="409"/>
        <v/>
      </c>
    </row>
    <row r="885" spans="1:42" s="76" customFormat="1" x14ac:dyDescent="0.25">
      <c r="A885" s="78">
        <f t="shared" si="384"/>
        <v>879</v>
      </c>
      <c r="B885" s="79"/>
      <c r="C885" s="79"/>
      <c r="D885" s="61"/>
      <c r="E885" s="180" t="str">
        <f>_xlfn.IFNA(HLOOKUP(TEXT(C885,"#"),Table_Conduit[#All],2,FALSE),"")</f>
        <v/>
      </c>
      <c r="F885" s="63" t="str">
        <f t="shared" si="385"/>
        <v/>
      </c>
      <c r="G885" s="61"/>
      <c r="H885" s="180" t="str">
        <f>_xlfn.IFNA(IF(HLOOKUP(TEXT(C885,"#"),Table_BoxMaterial[#All],2,FALSE)=0,"",HLOOKUP(TEXT(C885,"#"),Table_BoxMaterial[#All],2,FALSE)),"")</f>
        <v/>
      </c>
      <c r="I885" s="183" t="str">
        <f>_xlfn.IFNA(HLOOKUP(TEXT(C885,"#"),Table_MountingKits[#All],2,FALSE),"")</f>
        <v/>
      </c>
      <c r="J885" s="183" t="str">
        <f>_xlfn.IFNA(HLOOKUP(H885,Table_BoxColors[#All],2,FALSE),"")</f>
        <v/>
      </c>
      <c r="K885" s="61" t="str">
        <f t="shared" si="386"/>
        <v/>
      </c>
      <c r="L885" s="64" t="str">
        <f t="shared" si="387"/>
        <v/>
      </c>
      <c r="M885" s="185" t="str">
        <f>_xlfn.IFNA("E-"&amp;VLOOKUP(C885,Table_PN_DeviceType[],2,TRUE),"")&amp;IF(D885&lt;&gt;"",IF(D885&gt;99,D885,IF(D885&gt;9,"0"&amp;D885,"00"&amp;D885))&amp;VLOOKUP(E885,Table_PN_ConduitSize[],2,FALSE)&amp;VLOOKUP(F885,Table_PN_ConduitColor[],2,FALSE)&amp;IF(G885&lt;10,"0"&amp;G885,G885)&amp;VLOOKUP(H885,Table_PN_BoxMaterial[],2,FALSE)&amp;IF(I885&lt;&gt;"",VLOOKUP(I885,Table_PN_MountingKit[],2,FALSE)&amp;IF(OR(J885="Yes"),VLOOKUP(F885,Table_PN_BoxColor[],2,FALSE),"")&amp;VLOOKUP(K885,Table_PN_CircuitBreaker[],2,FALSE),""),"")</f>
        <v/>
      </c>
      <c r="N885" s="65"/>
      <c r="O885" s="65"/>
      <c r="P885" s="65"/>
      <c r="Q885" s="65"/>
      <c r="R885" s="65"/>
      <c r="S885" s="170" t="str">
        <f>IFERROR(VLOOKUP(C885,Table_DevicePN[],2,FALSE),"")</f>
        <v/>
      </c>
      <c r="T885" s="66" t="str">
        <f t="shared" si="388"/>
        <v/>
      </c>
      <c r="U885" s="80"/>
      <c r="V885" s="81" t="str">
        <f t="shared" si="389"/>
        <v/>
      </c>
      <c r="W885" s="65" t="str">
        <f t="shared" si="390"/>
        <v/>
      </c>
      <c r="X885" s="65" t="str">
        <f t="shared" si="391"/>
        <v/>
      </c>
      <c r="Y885" s="82" t="str">
        <f t="shared" si="392"/>
        <v/>
      </c>
      <c r="Z885" s="83" t="str">
        <f t="shared" si="393"/>
        <v/>
      </c>
      <c r="AA885" s="65" t="str">
        <f t="shared" si="394"/>
        <v/>
      </c>
      <c r="AB885" s="65" t="str">
        <f t="shared" si="395"/>
        <v/>
      </c>
      <c r="AC885" s="65" t="str">
        <f t="shared" si="396"/>
        <v/>
      </c>
      <c r="AD885" s="84" t="str">
        <f t="shared" si="397"/>
        <v/>
      </c>
      <c r="AE885" s="85" t="str">
        <f t="shared" si="398"/>
        <v/>
      </c>
      <c r="AF885" s="85" t="str">
        <f t="shared" si="399"/>
        <v/>
      </c>
      <c r="AG885" s="86" t="str">
        <f t="shared" si="400"/>
        <v/>
      </c>
      <c r="AH885" s="87" t="str">
        <f t="shared" si="401"/>
        <v/>
      </c>
      <c r="AI885" s="84" t="str">
        <f t="shared" si="402"/>
        <v/>
      </c>
      <c r="AJ885" s="84" t="str">
        <f t="shared" si="403"/>
        <v/>
      </c>
      <c r="AK885" s="88" t="str">
        <f t="shared" si="404"/>
        <v/>
      </c>
      <c r="AL885" s="65" t="str">
        <f t="shared" si="405"/>
        <v/>
      </c>
      <c r="AM885" s="84" t="str">
        <f t="shared" si="406"/>
        <v/>
      </c>
      <c r="AN885" s="85" t="str">
        <f t="shared" si="407"/>
        <v/>
      </c>
      <c r="AO885" s="85" t="str">
        <f t="shared" si="408"/>
        <v/>
      </c>
      <c r="AP885" s="86" t="str">
        <f t="shared" si="409"/>
        <v/>
      </c>
    </row>
    <row r="886" spans="1:42" s="76" customFormat="1" x14ac:dyDescent="0.25">
      <c r="A886" s="78">
        <f t="shared" si="384"/>
        <v>880</v>
      </c>
      <c r="B886" s="79"/>
      <c r="C886" s="79"/>
      <c r="D886" s="61"/>
      <c r="E886" s="180" t="str">
        <f>_xlfn.IFNA(HLOOKUP(TEXT(C886,"#"),Table_Conduit[#All],2,FALSE),"")</f>
        <v/>
      </c>
      <c r="F886" s="63" t="str">
        <f t="shared" si="385"/>
        <v/>
      </c>
      <c r="G886" s="61"/>
      <c r="H886" s="180" t="str">
        <f>_xlfn.IFNA(IF(HLOOKUP(TEXT(C886,"#"),Table_BoxMaterial[#All],2,FALSE)=0,"",HLOOKUP(TEXT(C886,"#"),Table_BoxMaterial[#All],2,FALSE)),"")</f>
        <v/>
      </c>
      <c r="I886" s="183" t="str">
        <f>_xlfn.IFNA(HLOOKUP(TEXT(C886,"#"),Table_MountingKits[#All],2,FALSE),"")</f>
        <v/>
      </c>
      <c r="J886" s="183" t="str">
        <f>_xlfn.IFNA(HLOOKUP(H886,Table_BoxColors[#All],2,FALSE),"")</f>
        <v/>
      </c>
      <c r="K886" s="61" t="str">
        <f t="shared" si="386"/>
        <v/>
      </c>
      <c r="L886" s="64" t="str">
        <f t="shared" si="387"/>
        <v/>
      </c>
      <c r="M886" s="185" t="str">
        <f>_xlfn.IFNA("E-"&amp;VLOOKUP(C886,Table_PN_DeviceType[],2,TRUE),"")&amp;IF(D886&lt;&gt;"",IF(D886&gt;99,D886,IF(D886&gt;9,"0"&amp;D886,"00"&amp;D886))&amp;VLOOKUP(E886,Table_PN_ConduitSize[],2,FALSE)&amp;VLOOKUP(F886,Table_PN_ConduitColor[],2,FALSE)&amp;IF(G886&lt;10,"0"&amp;G886,G886)&amp;VLOOKUP(H886,Table_PN_BoxMaterial[],2,FALSE)&amp;IF(I886&lt;&gt;"",VLOOKUP(I886,Table_PN_MountingKit[],2,FALSE)&amp;IF(OR(J886="Yes"),VLOOKUP(F886,Table_PN_BoxColor[],2,FALSE),"")&amp;VLOOKUP(K886,Table_PN_CircuitBreaker[],2,FALSE),""),"")</f>
        <v/>
      </c>
      <c r="N886" s="65"/>
      <c r="O886" s="65"/>
      <c r="P886" s="65"/>
      <c r="Q886" s="65"/>
      <c r="R886" s="65"/>
      <c r="S886" s="170" t="str">
        <f>IFERROR(VLOOKUP(C886,Table_DevicePN[],2,FALSE),"")</f>
        <v/>
      </c>
      <c r="T886" s="66" t="str">
        <f t="shared" si="388"/>
        <v/>
      </c>
      <c r="U886" s="80"/>
      <c r="V886" s="81" t="str">
        <f t="shared" si="389"/>
        <v/>
      </c>
      <c r="W886" s="65" t="str">
        <f t="shared" si="390"/>
        <v/>
      </c>
      <c r="X886" s="65" t="str">
        <f t="shared" si="391"/>
        <v/>
      </c>
      <c r="Y886" s="82" t="str">
        <f t="shared" si="392"/>
        <v/>
      </c>
      <c r="Z886" s="83" t="str">
        <f t="shared" si="393"/>
        <v/>
      </c>
      <c r="AA886" s="65" t="str">
        <f t="shared" si="394"/>
        <v/>
      </c>
      <c r="AB886" s="65" t="str">
        <f t="shared" si="395"/>
        <v/>
      </c>
      <c r="AC886" s="65" t="str">
        <f t="shared" si="396"/>
        <v/>
      </c>
      <c r="AD886" s="84" t="str">
        <f t="shared" si="397"/>
        <v/>
      </c>
      <c r="AE886" s="85" t="str">
        <f t="shared" si="398"/>
        <v/>
      </c>
      <c r="AF886" s="85" t="str">
        <f t="shared" si="399"/>
        <v/>
      </c>
      <c r="AG886" s="86" t="str">
        <f t="shared" si="400"/>
        <v/>
      </c>
      <c r="AH886" s="87" t="str">
        <f t="shared" si="401"/>
        <v/>
      </c>
      <c r="AI886" s="84" t="str">
        <f t="shared" si="402"/>
        <v/>
      </c>
      <c r="AJ886" s="84" t="str">
        <f t="shared" si="403"/>
        <v/>
      </c>
      <c r="AK886" s="88" t="str">
        <f t="shared" si="404"/>
        <v/>
      </c>
      <c r="AL886" s="65" t="str">
        <f t="shared" si="405"/>
        <v/>
      </c>
      <c r="AM886" s="84" t="str">
        <f t="shared" si="406"/>
        <v/>
      </c>
      <c r="AN886" s="85" t="str">
        <f t="shared" si="407"/>
        <v/>
      </c>
      <c r="AO886" s="85" t="str">
        <f t="shared" si="408"/>
        <v/>
      </c>
      <c r="AP886" s="86" t="str">
        <f t="shared" si="409"/>
        <v/>
      </c>
    </row>
    <row r="887" spans="1:42" s="76" customFormat="1" x14ac:dyDescent="0.25">
      <c r="A887" s="78">
        <f t="shared" si="384"/>
        <v>881</v>
      </c>
      <c r="B887" s="79"/>
      <c r="C887" s="79"/>
      <c r="D887" s="61"/>
      <c r="E887" s="180" t="str">
        <f>_xlfn.IFNA(HLOOKUP(TEXT(C887,"#"),Table_Conduit[#All],2,FALSE),"")</f>
        <v/>
      </c>
      <c r="F887" s="63" t="str">
        <f t="shared" si="385"/>
        <v/>
      </c>
      <c r="G887" s="61"/>
      <c r="H887" s="180" t="str">
        <f>_xlfn.IFNA(IF(HLOOKUP(TEXT(C887,"#"),Table_BoxMaterial[#All],2,FALSE)=0,"",HLOOKUP(TEXT(C887,"#"),Table_BoxMaterial[#All],2,FALSE)),"")</f>
        <v/>
      </c>
      <c r="I887" s="183" t="str">
        <f>_xlfn.IFNA(HLOOKUP(TEXT(C887,"#"),Table_MountingKits[#All],2,FALSE),"")</f>
        <v/>
      </c>
      <c r="J887" s="183" t="str">
        <f>_xlfn.IFNA(HLOOKUP(H887,Table_BoxColors[#All],2,FALSE),"")</f>
        <v/>
      </c>
      <c r="K887" s="61" t="str">
        <f t="shared" si="386"/>
        <v/>
      </c>
      <c r="L887" s="64" t="str">
        <f t="shared" si="387"/>
        <v/>
      </c>
      <c r="M887" s="185" t="str">
        <f>_xlfn.IFNA("E-"&amp;VLOOKUP(C887,Table_PN_DeviceType[],2,TRUE),"")&amp;IF(D887&lt;&gt;"",IF(D887&gt;99,D887,IF(D887&gt;9,"0"&amp;D887,"00"&amp;D887))&amp;VLOOKUP(E887,Table_PN_ConduitSize[],2,FALSE)&amp;VLOOKUP(F887,Table_PN_ConduitColor[],2,FALSE)&amp;IF(G887&lt;10,"0"&amp;G887,G887)&amp;VLOOKUP(H887,Table_PN_BoxMaterial[],2,FALSE)&amp;IF(I887&lt;&gt;"",VLOOKUP(I887,Table_PN_MountingKit[],2,FALSE)&amp;IF(OR(J887="Yes"),VLOOKUP(F887,Table_PN_BoxColor[],2,FALSE),"")&amp;VLOOKUP(K887,Table_PN_CircuitBreaker[],2,FALSE),""),"")</f>
        <v/>
      </c>
      <c r="N887" s="65"/>
      <c r="O887" s="65"/>
      <c r="P887" s="65"/>
      <c r="Q887" s="65"/>
      <c r="R887" s="65"/>
      <c r="S887" s="170" t="str">
        <f>IFERROR(VLOOKUP(C887,Table_DevicePN[],2,FALSE),"")</f>
        <v/>
      </c>
      <c r="T887" s="66" t="str">
        <f t="shared" si="388"/>
        <v/>
      </c>
      <c r="U887" s="80"/>
      <c r="V887" s="81" t="str">
        <f t="shared" si="389"/>
        <v/>
      </c>
      <c r="W887" s="65" t="str">
        <f t="shared" si="390"/>
        <v/>
      </c>
      <c r="X887" s="65" t="str">
        <f t="shared" si="391"/>
        <v/>
      </c>
      <c r="Y887" s="82" t="str">
        <f t="shared" si="392"/>
        <v/>
      </c>
      <c r="Z887" s="83" t="str">
        <f t="shared" si="393"/>
        <v/>
      </c>
      <c r="AA887" s="65" t="str">
        <f t="shared" si="394"/>
        <v/>
      </c>
      <c r="AB887" s="65" t="str">
        <f t="shared" si="395"/>
        <v/>
      </c>
      <c r="AC887" s="65" t="str">
        <f t="shared" si="396"/>
        <v/>
      </c>
      <c r="AD887" s="84" t="str">
        <f t="shared" si="397"/>
        <v/>
      </c>
      <c r="AE887" s="85" t="str">
        <f t="shared" si="398"/>
        <v/>
      </c>
      <c r="AF887" s="85" t="str">
        <f t="shared" si="399"/>
        <v/>
      </c>
      <c r="AG887" s="86" t="str">
        <f t="shared" si="400"/>
        <v/>
      </c>
      <c r="AH887" s="87" t="str">
        <f t="shared" si="401"/>
        <v/>
      </c>
      <c r="AI887" s="84" t="str">
        <f t="shared" si="402"/>
        <v/>
      </c>
      <c r="AJ887" s="84" t="str">
        <f t="shared" si="403"/>
        <v/>
      </c>
      <c r="AK887" s="88" t="str">
        <f t="shared" si="404"/>
        <v/>
      </c>
      <c r="AL887" s="65" t="str">
        <f t="shared" si="405"/>
        <v/>
      </c>
      <c r="AM887" s="84" t="str">
        <f t="shared" si="406"/>
        <v/>
      </c>
      <c r="AN887" s="85" t="str">
        <f t="shared" si="407"/>
        <v/>
      </c>
      <c r="AO887" s="85" t="str">
        <f t="shared" si="408"/>
        <v/>
      </c>
      <c r="AP887" s="86" t="str">
        <f t="shared" si="409"/>
        <v/>
      </c>
    </row>
    <row r="888" spans="1:42" s="76" customFormat="1" x14ac:dyDescent="0.25">
      <c r="A888" s="78">
        <f t="shared" si="384"/>
        <v>882</v>
      </c>
      <c r="B888" s="79"/>
      <c r="C888" s="79"/>
      <c r="D888" s="61"/>
      <c r="E888" s="180" t="str">
        <f>_xlfn.IFNA(HLOOKUP(TEXT(C888,"#"),Table_Conduit[#All],2,FALSE),"")</f>
        <v/>
      </c>
      <c r="F888" s="63" t="str">
        <f t="shared" si="385"/>
        <v/>
      </c>
      <c r="G888" s="61"/>
      <c r="H888" s="180" t="str">
        <f>_xlfn.IFNA(IF(HLOOKUP(TEXT(C888,"#"),Table_BoxMaterial[#All],2,FALSE)=0,"",HLOOKUP(TEXT(C888,"#"),Table_BoxMaterial[#All],2,FALSE)),"")</f>
        <v/>
      </c>
      <c r="I888" s="183" t="str">
        <f>_xlfn.IFNA(HLOOKUP(TEXT(C888,"#"),Table_MountingKits[#All],2,FALSE),"")</f>
        <v/>
      </c>
      <c r="J888" s="183" t="str">
        <f>_xlfn.IFNA(HLOOKUP(H888,Table_BoxColors[#All],2,FALSE),"")</f>
        <v/>
      </c>
      <c r="K888" s="61" t="str">
        <f t="shared" si="386"/>
        <v/>
      </c>
      <c r="L888" s="64" t="str">
        <f t="shared" si="387"/>
        <v/>
      </c>
      <c r="M888" s="185" t="str">
        <f>_xlfn.IFNA("E-"&amp;VLOOKUP(C888,Table_PN_DeviceType[],2,TRUE),"")&amp;IF(D888&lt;&gt;"",IF(D888&gt;99,D888,IF(D888&gt;9,"0"&amp;D888,"00"&amp;D888))&amp;VLOOKUP(E888,Table_PN_ConduitSize[],2,FALSE)&amp;VLOOKUP(F888,Table_PN_ConduitColor[],2,FALSE)&amp;IF(G888&lt;10,"0"&amp;G888,G888)&amp;VLOOKUP(H888,Table_PN_BoxMaterial[],2,FALSE)&amp;IF(I888&lt;&gt;"",VLOOKUP(I888,Table_PN_MountingKit[],2,FALSE)&amp;IF(OR(J888="Yes"),VLOOKUP(F888,Table_PN_BoxColor[],2,FALSE),"")&amp;VLOOKUP(K888,Table_PN_CircuitBreaker[],2,FALSE),""),"")</f>
        <v/>
      </c>
      <c r="N888" s="65"/>
      <c r="O888" s="65"/>
      <c r="P888" s="65"/>
      <c r="Q888" s="65"/>
      <c r="R888" s="65"/>
      <c r="S888" s="170" t="str">
        <f>IFERROR(VLOOKUP(C888,Table_DevicePN[],2,FALSE),"")</f>
        <v/>
      </c>
      <c r="T888" s="66" t="str">
        <f t="shared" si="388"/>
        <v/>
      </c>
      <c r="U888" s="80"/>
      <c r="V888" s="81" t="str">
        <f t="shared" si="389"/>
        <v/>
      </c>
      <c r="W888" s="65" t="str">
        <f t="shared" si="390"/>
        <v/>
      </c>
      <c r="X888" s="65" t="str">
        <f t="shared" si="391"/>
        <v/>
      </c>
      <c r="Y888" s="82" t="str">
        <f t="shared" si="392"/>
        <v/>
      </c>
      <c r="Z888" s="83" t="str">
        <f t="shared" si="393"/>
        <v/>
      </c>
      <c r="AA888" s="65" t="str">
        <f t="shared" si="394"/>
        <v/>
      </c>
      <c r="AB888" s="65" t="str">
        <f t="shared" si="395"/>
        <v/>
      </c>
      <c r="AC888" s="65" t="str">
        <f t="shared" si="396"/>
        <v/>
      </c>
      <c r="AD888" s="84" t="str">
        <f t="shared" si="397"/>
        <v/>
      </c>
      <c r="AE888" s="85" t="str">
        <f t="shared" si="398"/>
        <v/>
      </c>
      <c r="AF888" s="85" t="str">
        <f t="shared" si="399"/>
        <v/>
      </c>
      <c r="AG888" s="86" t="str">
        <f t="shared" si="400"/>
        <v/>
      </c>
      <c r="AH888" s="87" t="str">
        <f t="shared" si="401"/>
        <v/>
      </c>
      <c r="AI888" s="84" t="str">
        <f t="shared" si="402"/>
        <v/>
      </c>
      <c r="AJ888" s="84" t="str">
        <f t="shared" si="403"/>
        <v/>
      </c>
      <c r="AK888" s="88" t="str">
        <f t="shared" si="404"/>
        <v/>
      </c>
      <c r="AL888" s="65" t="str">
        <f t="shared" si="405"/>
        <v/>
      </c>
      <c r="AM888" s="84" t="str">
        <f t="shared" si="406"/>
        <v/>
      </c>
      <c r="AN888" s="85" t="str">
        <f t="shared" si="407"/>
        <v/>
      </c>
      <c r="AO888" s="85" t="str">
        <f t="shared" si="408"/>
        <v/>
      </c>
      <c r="AP888" s="86" t="str">
        <f t="shared" si="409"/>
        <v/>
      </c>
    </row>
    <row r="889" spans="1:42" s="76" customFormat="1" x14ac:dyDescent="0.25">
      <c r="A889" s="78">
        <f t="shared" si="384"/>
        <v>883</v>
      </c>
      <c r="B889" s="79"/>
      <c r="C889" s="79"/>
      <c r="D889" s="61"/>
      <c r="E889" s="180" t="str">
        <f>_xlfn.IFNA(HLOOKUP(TEXT(C889,"#"),Table_Conduit[#All],2,FALSE),"")</f>
        <v/>
      </c>
      <c r="F889" s="63" t="str">
        <f t="shared" si="385"/>
        <v/>
      </c>
      <c r="G889" s="61"/>
      <c r="H889" s="180" t="str">
        <f>_xlfn.IFNA(IF(HLOOKUP(TEXT(C889,"#"),Table_BoxMaterial[#All],2,FALSE)=0,"",HLOOKUP(TEXT(C889,"#"),Table_BoxMaterial[#All],2,FALSE)),"")</f>
        <v/>
      </c>
      <c r="I889" s="183" t="str">
        <f>_xlfn.IFNA(HLOOKUP(TEXT(C889,"#"),Table_MountingKits[#All],2,FALSE),"")</f>
        <v/>
      </c>
      <c r="J889" s="183" t="str">
        <f>_xlfn.IFNA(HLOOKUP(H889,Table_BoxColors[#All],2,FALSE),"")</f>
        <v/>
      </c>
      <c r="K889" s="61" t="str">
        <f t="shared" si="386"/>
        <v/>
      </c>
      <c r="L889" s="64" t="str">
        <f t="shared" si="387"/>
        <v/>
      </c>
      <c r="M889" s="185" t="str">
        <f>_xlfn.IFNA("E-"&amp;VLOOKUP(C889,Table_PN_DeviceType[],2,TRUE),"")&amp;IF(D889&lt;&gt;"",IF(D889&gt;99,D889,IF(D889&gt;9,"0"&amp;D889,"00"&amp;D889))&amp;VLOOKUP(E889,Table_PN_ConduitSize[],2,FALSE)&amp;VLOOKUP(F889,Table_PN_ConduitColor[],2,FALSE)&amp;IF(G889&lt;10,"0"&amp;G889,G889)&amp;VLOOKUP(H889,Table_PN_BoxMaterial[],2,FALSE)&amp;IF(I889&lt;&gt;"",VLOOKUP(I889,Table_PN_MountingKit[],2,FALSE)&amp;IF(OR(J889="Yes"),VLOOKUP(F889,Table_PN_BoxColor[],2,FALSE),"")&amp;VLOOKUP(K889,Table_PN_CircuitBreaker[],2,FALSE),""),"")</f>
        <v/>
      </c>
      <c r="N889" s="65"/>
      <c r="O889" s="65"/>
      <c r="P889" s="65"/>
      <c r="Q889" s="65"/>
      <c r="R889" s="65"/>
      <c r="S889" s="170" t="str">
        <f>IFERROR(VLOOKUP(C889,Table_DevicePN[],2,FALSE),"")</f>
        <v/>
      </c>
      <c r="T889" s="66" t="str">
        <f t="shared" si="388"/>
        <v/>
      </c>
      <c r="U889" s="80"/>
      <c r="V889" s="81" t="str">
        <f t="shared" si="389"/>
        <v/>
      </c>
      <c r="W889" s="65" t="str">
        <f t="shared" si="390"/>
        <v/>
      </c>
      <c r="X889" s="65" t="str">
        <f t="shared" si="391"/>
        <v/>
      </c>
      <c r="Y889" s="82" t="str">
        <f t="shared" si="392"/>
        <v/>
      </c>
      <c r="Z889" s="83" t="str">
        <f t="shared" si="393"/>
        <v/>
      </c>
      <c r="AA889" s="65" t="str">
        <f t="shared" si="394"/>
        <v/>
      </c>
      <c r="AB889" s="65" t="str">
        <f t="shared" si="395"/>
        <v/>
      </c>
      <c r="AC889" s="65" t="str">
        <f t="shared" si="396"/>
        <v/>
      </c>
      <c r="AD889" s="84" t="str">
        <f t="shared" si="397"/>
        <v/>
      </c>
      <c r="AE889" s="85" t="str">
        <f t="shared" si="398"/>
        <v/>
      </c>
      <c r="AF889" s="85" t="str">
        <f t="shared" si="399"/>
        <v/>
      </c>
      <c r="AG889" s="86" t="str">
        <f t="shared" si="400"/>
        <v/>
      </c>
      <c r="AH889" s="87" t="str">
        <f t="shared" si="401"/>
        <v/>
      </c>
      <c r="AI889" s="84" t="str">
        <f t="shared" si="402"/>
        <v/>
      </c>
      <c r="AJ889" s="84" t="str">
        <f t="shared" si="403"/>
        <v/>
      </c>
      <c r="AK889" s="88" t="str">
        <f t="shared" si="404"/>
        <v/>
      </c>
      <c r="AL889" s="65" t="str">
        <f t="shared" si="405"/>
        <v/>
      </c>
      <c r="AM889" s="84" t="str">
        <f t="shared" si="406"/>
        <v/>
      </c>
      <c r="AN889" s="85" t="str">
        <f t="shared" si="407"/>
        <v/>
      </c>
      <c r="AO889" s="85" t="str">
        <f t="shared" si="408"/>
        <v/>
      </c>
      <c r="AP889" s="86" t="str">
        <f t="shared" si="409"/>
        <v/>
      </c>
    </row>
    <row r="890" spans="1:42" s="76" customFormat="1" x14ac:dyDescent="0.25">
      <c r="A890" s="78">
        <f t="shared" si="384"/>
        <v>884</v>
      </c>
      <c r="B890" s="79"/>
      <c r="C890" s="79"/>
      <c r="D890" s="61"/>
      <c r="E890" s="180" t="str">
        <f>_xlfn.IFNA(HLOOKUP(TEXT(C890,"#"),Table_Conduit[#All],2,FALSE),"")</f>
        <v/>
      </c>
      <c r="F890" s="63" t="str">
        <f t="shared" si="385"/>
        <v/>
      </c>
      <c r="G890" s="61"/>
      <c r="H890" s="180" t="str">
        <f>_xlfn.IFNA(IF(HLOOKUP(TEXT(C890,"#"),Table_BoxMaterial[#All],2,FALSE)=0,"",HLOOKUP(TEXT(C890,"#"),Table_BoxMaterial[#All],2,FALSE)),"")</f>
        <v/>
      </c>
      <c r="I890" s="183" t="str">
        <f>_xlfn.IFNA(HLOOKUP(TEXT(C890,"#"),Table_MountingKits[#All],2,FALSE),"")</f>
        <v/>
      </c>
      <c r="J890" s="183" t="str">
        <f>_xlfn.IFNA(HLOOKUP(H890,Table_BoxColors[#All],2,FALSE),"")</f>
        <v/>
      </c>
      <c r="K890" s="61" t="str">
        <f t="shared" si="386"/>
        <v/>
      </c>
      <c r="L890" s="64" t="str">
        <f t="shared" si="387"/>
        <v/>
      </c>
      <c r="M890" s="185" t="str">
        <f>_xlfn.IFNA("E-"&amp;VLOOKUP(C890,Table_PN_DeviceType[],2,TRUE),"")&amp;IF(D890&lt;&gt;"",IF(D890&gt;99,D890,IF(D890&gt;9,"0"&amp;D890,"00"&amp;D890))&amp;VLOOKUP(E890,Table_PN_ConduitSize[],2,FALSE)&amp;VLOOKUP(F890,Table_PN_ConduitColor[],2,FALSE)&amp;IF(G890&lt;10,"0"&amp;G890,G890)&amp;VLOOKUP(H890,Table_PN_BoxMaterial[],2,FALSE)&amp;IF(I890&lt;&gt;"",VLOOKUP(I890,Table_PN_MountingKit[],2,FALSE)&amp;IF(OR(J890="Yes"),VLOOKUP(F890,Table_PN_BoxColor[],2,FALSE),"")&amp;VLOOKUP(K890,Table_PN_CircuitBreaker[],2,FALSE),""),"")</f>
        <v/>
      </c>
      <c r="N890" s="65"/>
      <c r="O890" s="65"/>
      <c r="P890" s="65"/>
      <c r="Q890" s="65"/>
      <c r="R890" s="65"/>
      <c r="S890" s="170" t="str">
        <f>IFERROR(VLOOKUP(C890,Table_DevicePN[],2,FALSE),"")</f>
        <v/>
      </c>
      <c r="T890" s="66" t="str">
        <f t="shared" si="388"/>
        <v/>
      </c>
      <c r="U890" s="80"/>
      <c r="V890" s="81" t="str">
        <f t="shared" si="389"/>
        <v/>
      </c>
      <c r="W890" s="65" t="str">
        <f t="shared" si="390"/>
        <v/>
      </c>
      <c r="X890" s="65" t="str">
        <f t="shared" si="391"/>
        <v/>
      </c>
      <c r="Y890" s="82" t="str">
        <f t="shared" si="392"/>
        <v/>
      </c>
      <c r="Z890" s="83" t="str">
        <f t="shared" si="393"/>
        <v/>
      </c>
      <c r="AA890" s="65" t="str">
        <f t="shared" si="394"/>
        <v/>
      </c>
      <c r="AB890" s="65" t="str">
        <f t="shared" si="395"/>
        <v/>
      </c>
      <c r="AC890" s="65" t="str">
        <f t="shared" si="396"/>
        <v/>
      </c>
      <c r="AD890" s="84" t="str">
        <f t="shared" si="397"/>
        <v/>
      </c>
      <c r="AE890" s="85" t="str">
        <f t="shared" si="398"/>
        <v/>
      </c>
      <c r="AF890" s="85" t="str">
        <f t="shared" si="399"/>
        <v/>
      </c>
      <c r="AG890" s="86" t="str">
        <f t="shared" si="400"/>
        <v/>
      </c>
      <c r="AH890" s="87" t="str">
        <f t="shared" si="401"/>
        <v/>
      </c>
      <c r="AI890" s="84" t="str">
        <f t="shared" si="402"/>
        <v/>
      </c>
      <c r="AJ890" s="84" t="str">
        <f t="shared" si="403"/>
        <v/>
      </c>
      <c r="AK890" s="88" t="str">
        <f t="shared" si="404"/>
        <v/>
      </c>
      <c r="AL890" s="65" t="str">
        <f t="shared" si="405"/>
        <v/>
      </c>
      <c r="AM890" s="84" t="str">
        <f t="shared" si="406"/>
        <v/>
      </c>
      <c r="AN890" s="85" t="str">
        <f t="shared" si="407"/>
        <v/>
      </c>
      <c r="AO890" s="85" t="str">
        <f t="shared" si="408"/>
        <v/>
      </c>
      <c r="AP890" s="86" t="str">
        <f t="shared" si="409"/>
        <v/>
      </c>
    </row>
    <row r="891" spans="1:42" s="76" customFormat="1" x14ac:dyDescent="0.25">
      <c r="A891" s="78">
        <f t="shared" si="384"/>
        <v>885</v>
      </c>
      <c r="B891" s="79"/>
      <c r="C891" s="79"/>
      <c r="D891" s="61"/>
      <c r="E891" s="180" t="str">
        <f>_xlfn.IFNA(HLOOKUP(TEXT(C891,"#"),Table_Conduit[#All],2,FALSE),"")</f>
        <v/>
      </c>
      <c r="F891" s="63" t="str">
        <f t="shared" si="385"/>
        <v/>
      </c>
      <c r="G891" s="61"/>
      <c r="H891" s="180" t="str">
        <f>_xlfn.IFNA(IF(HLOOKUP(TEXT(C891,"#"),Table_BoxMaterial[#All],2,FALSE)=0,"",HLOOKUP(TEXT(C891,"#"),Table_BoxMaterial[#All],2,FALSE)),"")</f>
        <v/>
      </c>
      <c r="I891" s="183" t="str">
        <f>_xlfn.IFNA(HLOOKUP(TEXT(C891,"#"),Table_MountingKits[#All],2,FALSE),"")</f>
        <v/>
      </c>
      <c r="J891" s="183" t="str">
        <f>_xlfn.IFNA(HLOOKUP(H891,Table_BoxColors[#All],2,FALSE),"")</f>
        <v/>
      </c>
      <c r="K891" s="61" t="str">
        <f t="shared" si="386"/>
        <v/>
      </c>
      <c r="L891" s="64" t="str">
        <f t="shared" si="387"/>
        <v/>
      </c>
      <c r="M891" s="185" t="str">
        <f>_xlfn.IFNA("E-"&amp;VLOOKUP(C891,Table_PN_DeviceType[],2,TRUE),"")&amp;IF(D891&lt;&gt;"",IF(D891&gt;99,D891,IF(D891&gt;9,"0"&amp;D891,"00"&amp;D891))&amp;VLOOKUP(E891,Table_PN_ConduitSize[],2,FALSE)&amp;VLOOKUP(F891,Table_PN_ConduitColor[],2,FALSE)&amp;IF(G891&lt;10,"0"&amp;G891,G891)&amp;VLOOKUP(H891,Table_PN_BoxMaterial[],2,FALSE)&amp;IF(I891&lt;&gt;"",VLOOKUP(I891,Table_PN_MountingKit[],2,FALSE)&amp;IF(OR(J891="Yes"),VLOOKUP(F891,Table_PN_BoxColor[],2,FALSE),"")&amp;VLOOKUP(K891,Table_PN_CircuitBreaker[],2,FALSE),""),"")</f>
        <v/>
      </c>
      <c r="N891" s="65"/>
      <c r="O891" s="65"/>
      <c r="P891" s="65"/>
      <c r="Q891" s="65"/>
      <c r="R891" s="65"/>
      <c r="S891" s="170" t="str">
        <f>IFERROR(VLOOKUP(C891,Table_DevicePN[],2,FALSE),"")</f>
        <v/>
      </c>
      <c r="T891" s="66" t="str">
        <f t="shared" si="388"/>
        <v/>
      </c>
      <c r="U891" s="80"/>
      <c r="V891" s="81" t="str">
        <f t="shared" si="389"/>
        <v/>
      </c>
      <c r="W891" s="65" t="str">
        <f t="shared" si="390"/>
        <v/>
      </c>
      <c r="X891" s="65" t="str">
        <f t="shared" si="391"/>
        <v/>
      </c>
      <c r="Y891" s="82" t="str">
        <f t="shared" si="392"/>
        <v/>
      </c>
      <c r="Z891" s="83" t="str">
        <f t="shared" si="393"/>
        <v/>
      </c>
      <c r="AA891" s="65" t="str">
        <f t="shared" si="394"/>
        <v/>
      </c>
      <c r="AB891" s="65" t="str">
        <f t="shared" si="395"/>
        <v/>
      </c>
      <c r="AC891" s="65" t="str">
        <f t="shared" si="396"/>
        <v/>
      </c>
      <c r="AD891" s="84" t="str">
        <f t="shared" si="397"/>
        <v/>
      </c>
      <c r="AE891" s="85" t="str">
        <f t="shared" si="398"/>
        <v/>
      </c>
      <c r="AF891" s="85" t="str">
        <f t="shared" si="399"/>
        <v/>
      </c>
      <c r="AG891" s="86" t="str">
        <f t="shared" si="400"/>
        <v/>
      </c>
      <c r="AH891" s="87" t="str">
        <f t="shared" si="401"/>
        <v/>
      </c>
      <c r="AI891" s="84" t="str">
        <f t="shared" si="402"/>
        <v/>
      </c>
      <c r="AJ891" s="84" t="str">
        <f t="shared" si="403"/>
        <v/>
      </c>
      <c r="AK891" s="88" t="str">
        <f t="shared" si="404"/>
        <v/>
      </c>
      <c r="AL891" s="65" t="str">
        <f t="shared" si="405"/>
        <v/>
      </c>
      <c r="AM891" s="84" t="str">
        <f t="shared" si="406"/>
        <v/>
      </c>
      <c r="AN891" s="85" t="str">
        <f t="shared" si="407"/>
        <v/>
      </c>
      <c r="AO891" s="85" t="str">
        <f t="shared" si="408"/>
        <v/>
      </c>
      <c r="AP891" s="86" t="str">
        <f t="shared" si="409"/>
        <v/>
      </c>
    </row>
    <row r="892" spans="1:42" s="76" customFormat="1" x14ac:dyDescent="0.25">
      <c r="A892" s="78">
        <f t="shared" si="384"/>
        <v>886</v>
      </c>
      <c r="B892" s="79"/>
      <c r="C892" s="79"/>
      <c r="D892" s="61"/>
      <c r="E892" s="180" t="str">
        <f>_xlfn.IFNA(HLOOKUP(TEXT(C892,"#"),Table_Conduit[#All],2,FALSE),"")</f>
        <v/>
      </c>
      <c r="F892" s="63" t="str">
        <f t="shared" si="385"/>
        <v/>
      </c>
      <c r="G892" s="61"/>
      <c r="H892" s="180" t="str">
        <f>_xlfn.IFNA(IF(HLOOKUP(TEXT(C892,"#"),Table_BoxMaterial[#All],2,FALSE)=0,"",HLOOKUP(TEXT(C892,"#"),Table_BoxMaterial[#All],2,FALSE)),"")</f>
        <v/>
      </c>
      <c r="I892" s="183" t="str">
        <f>_xlfn.IFNA(HLOOKUP(TEXT(C892,"#"),Table_MountingKits[#All],2,FALSE),"")</f>
        <v/>
      </c>
      <c r="J892" s="183" t="str">
        <f>_xlfn.IFNA(HLOOKUP(H892,Table_BoxColors[#All],2,FALSE),"")</f>
        <v/>
      </c>
      <c r="K892" s="61" t="str">
        <f t="shared" si="386"/>
        <v/>
      </c>
      <c r="L892" s="64" t="str">
        <f t="shared" si="387"/>
        <v/>
      </c>
      <c r="M892" s="185" t="str">
        <f>_xlfn.IFNA("E-"&amp;VLOOKUP(C892,Table_PN_DeviceType[],2,TRUE),"")&amp;IF(D892&lt;&gt;"",IF(D892&gt;99,D892,IF(D892&gt;9,"0"&amp;D892,"00"&amp;D892))&amp;VLOOKUP(E892,Table_PN_ConduitSize[],2,FALSE)&amp;VLOOKUP(F892,Table_PN_ConduitColor[],2,FALSE)&amp;IF(G892&lt;10,"0"&amp;G892,G892)&amp;VLOOKUP(H892,Table_PN_BoxMaterial[],2,FALSE)&amp;IF(I892&lt;&gt;"",VLOOKUP(I892,Table_PN_MountingKit[],2,FALSE)&amp;IF(OR(J892="Yes"),VLOOKUP(F892,Table_PN_BoxColor[],2,FALSE),"")&amp;VLOOKUP(K892,Table_PN_CircuitBreaker[],2,FALSE),""),"")</f>
        <v/>
      </c>
      <c r="N892" s="65"/>
      <c r="O892" s="65"/>
      <c r="P892" s="65"/>
      <c r="Q892" s="65"/>
      <c r="R892" s="65"/>
      <c r="S892" s="170" t="str">
        <f>IFERROR(VLOOKUP(C892,Table_DevicePN[],2,FALSE),"")</f>
        <v/>
      </c>
      <c r="T892" s="66" t="str">
        <f t="shared" si="388"/>
        <v/>
      </c>
      <c r="U892" s="80"/>
      <c r="V892" s="81" t="str">
        <f t="shared" si="389"/>
        <v/>
      </c>
      <c r="W892" s="65" t="str">
        <f t="shared" si="390"/>
        <v/>
      </c>
      <c r="X892" s="65" t="str">
        <f t="shared" si="391"/>
        <v/>
      </c>
      <c r="Y892" s="82" t="str">
        <f t="shared" si="392"/>
        <v/>
      </c>
      <c r="Z892" s="83" t="str">
        <f t="shared" si="393"/>
        <v/>
      </c>
      <c r="AA892" s="65" t="str">
        <f t="shared" si="394"/>
        <v/>
      </c>
      <c r="AB892" s="65" t="str">
        <f t="shared" si="395"/>
        <v/>
      </c>
      <c r="AC892" s="65" t="str">
        <f t="shared" si="396"/>
        <v/>
      </c>
      <c r="AD892" s="84" t="str">
        <f t="shared" si="397"/>
        <v/>
      </c>
      <c r="AE892" s="85" t="str">
        <f t="shared" si="398"/>
        <v/>
      </c>
      <c r="AF892" s="85" t="str">
        <f t="shared" si="399"/>
        <v/>
      </c>
      <c r="AG892" s="86" t="str">
        <f t="shared" si="400"/>
        <v/>
      </c>
      <c r="AH892" s="87" t="str">
        <f t="shared" si="401"/>
        <v/>
      </c>
      <c r="AI892" s="84" t="str">
        <f t="shared" si="402"/>
        <v/>
      </c>
      <c r="AJ892" s="84" t="str">
        <f t="shared" si="403"/>
        <v/>
      </c>
      <c r="AK892" s="88" t="str">
        <f t="shared" si="404"/>
        <v/>
      </c>
      <c r="AL892" s="65" t="str">
        <f t="shared" si="405"/>
        <v/>
      </c>
      <c r="AM892" s="84" t="str">
        <f t="shared" si="406"/>
        <v/>
      </c>
      <c r="AN892" s="85" t="str">
        <f t="shared" si="407"/>
        <v/>
      </c>
      <c r="AO892" s="85" t="str">
        <f t="shared" si="408"/>
        <v/>
      </c>
      <c r="AP892" s="86" t="str">
        <f t="shared" si="409"/>
        <v/>
      </c>
    </row>
    <row r="893" spans="1:42" s="76" customFormat="1" x14ac:dyDescent="0.25">
      <c r="A893" s="78">
        <f t="shared" si="384"/>
        <v>887</v>
      </c>
      <c r="B893" s="79"/>
      <c r="C893" s="79"/>
      <c r="D893" s="61"/>
      <c r="E893" s="180" t="str">
        <f>_xlfn.IFNA(HLOOKUP(TEXT(C893,"#"),Table_Conduit[#All],2,FALSE),"")</f>
        <v/>
      </c>
      <c r="F893" s="63" t="str">
        <f t="shared" si="385"/>
        <v/>
      </c>
      <c r="G893" s="61"/>
      <c r="H893" s="180" t="str">
        <f>_xlfn.IFNA(IF(HLOOKUP(TEXT(C893,"#"),Table_BoxMaterial[#All],2,FALSE)=0,"",HLOOKUP(TEXT(C893,"#"),Table_BoxMaterial[#All],2,FALSE)),"")</f>
        <v/>
      </c>
      <c r="I893" s="183" t="str">
        <f>_xlfn.IFNA(HLOOKUP(TEXT(C893,"#"),Table_MountingKits[#All],2,FALSE),"")</f>
        <v/>
      </c>
      <c r="J893" s="183" t="str">
        <f>_xlfn.IFNA(HLOOKUP(H893,Table_BoxColors[#All],2,FALSE),"")</f>
        <v/>
      </c>
      <c r="K893" s="61" t="str">
        <f t="shared" si="386"/>
        <v/>
      </c>
      <c r="L893" s="64" t="str">
        <f t="shared" si="387"/>
        <v/>
      </c>
      <c r="M893" s="185" t="str">
        <f>_xlfn.IFNA("E-"&amp;VLOOKUP(C893,Table_PN_DeviceType[],2,TRUE),"")&amp;IF(D893&lt;&gt;"",IF(D893&gt;99,D893,IF(D893&gt;9,"0"&amp;D893,"00"&amp;D893))&amp;VLOOKUP(E893,Table_PN_ConduitSize[],2,FALSE)&amp;VLOOKUP(F893,Table_PN_ConduitColor[],2,FALSE)&amp;IF(G893&lt;10,"0"&amp;G893,G893)&amp;VLOOKUP(H893,Table_PN_BoxMaterial[],2,FALSE)&amp;IF(I893&lt;&gt;"",VLOOKUP(I893,Table_PN_MountingKit[],2,FALSE)&amp;IF(OR(J893="Yes"),VLOOKUP(F893,Table_PN_BoxColor[],2,FALSE),"")&amp;VLOOKUP(K893,Table_PN_CircuitBreaker[],2,FALSE),""),"")</f>
        <v/>
      </c>
      <c r="N893" s="65"/>
      <c r="O893" s="65"/>
      <c r="P893" s="65"/>
      <c r="Q893" s="65"/>
      <c r="R893" s="65"/>
      <c r="S893" s="170" t="str">
        <f>IFERROR(VLOOKUP(C893,Table_DevicePN[],2,FALSE),"")</f>
        <v/>
      </c>
      <c r="T893" s="66" t="str">
        <f t="shared" si="388"/>
        <v/>
      </c>
      <c r="U893" s="80"/>
      <c r="V893" s="81" t="str">
        <f t="shared" si="389"/>
        <v/>
      </c>
      <c r="W893" s="65" t="str">
        <f t="shared" si="390"/>
        <v/>
      </c>
      <c r="X893" s="65" t="str">
        <f t="shared" si="391"/>
        <v/>
      </c>
      <c r="Y893" s="82" t="str">
        <f t="shared" si="392"/>
        <v/>
      </c>
      <c r="Z893" s="83" t="str">
        <f t="shared" si="393"/>
        <v/>
      </c>
      <c r="AA893" s="65" t="str">
        <f t="shared" si="394"/>
        <v/>
      </c>
      <c r="AB893" s="65" t="str">
        <f t="shared" si="395"/>
        <v/>
      </c>
      <c r="AC893" s="65" t="str">
        <f t="shared" si="396"/>
        <v/>
      </c>
      <c r="AD893" s="84" t="str">
        <f t="shared" si="397"/>
        <v/>
      </c>
      <c r="AE893" s="85" t="str">
        <f t="shared" si="398"/>
        <v/>
      </c>
      <c r="AF893" s="85" t="str">
        <f t="shared" si="399"/>
        <v/>
      </c>
      <c r="AG893" s="86" t="str">
        <f t="shared" si="400"/>
        <v/>
      </c>
      <c r="AH893" s="87" t="str">
        <f t="shared" si="401"/>
        <v/>
      </c>
      <c r="AI893" s="84" t="str">
        <f t="shared" si="402"/>
        <v/>
      </c>
      <c r="AJ893" s="84" t="str">
        <f t="shared" si="403"/>
        <v/>
      </c>
      <c r="AK893" s="88" t="str">
        <f t="shared" si="404"/>
        <v/>
      </c>
      <c r="AL893" s="65" t="str">
        <f t="shared" si="405"/>
        <v/>
      </c>
      <c r="AM893" s="84" t="str">
        <f t="shared" si="406"/>
        <v/>
      </c>
      <c r="AN893" s="85" t="str">
        <f t="shared" si="407"/>
        <v/>
      </c>
      <c r="AO893" s="85" t="str">
        <f t="shared" si="408"/>
        <v/>
      </c>
      <c r="AP893" s="86" t="str">
        <f t="shared" si="409"/>
        <v/>
      </c>
    </row>
    <row r="894" spans="1:42" s="76" customFormat="1" x14ac:dyDescent="0.25">
      <c r="A894" s="78">
        <f t="shared" si="384"/>
        <v>888</v>
      </c>
      <c r="B894" s="79"/>
      <c r="C894" s="79"/>
      <c r="D894" s="61"/>
      <c r="E894" s="180" t="str">
        <f>_xlfn.IFNA(HLOOKUP(TEXT(C894,"#"),Table_Conduit[#All],2,FALSE),"")</f>
        <v/>
      </c>
      <c r="F894" s="63" t="str">
        <f t="shared" si="385"/>
        <v/>
      </c>
      <c r="G894" s="61"/>
      <c r="H894" s="180" t="str">
        <f>_xlfn.IFNA(IF(HLOOKUP(TEXT(C894,"#"),Table_BoxMaterial[#All],2,FALSE)=0,"",HLOOKUP(TEXT(C894,"#"),Table_BoxMaterial[#All],2,FALSE)),"")</f>
        <v/>
      </c>
      <c r="I894" s="183" t="str">
        <f>_xlfn.IFNA(HLOOKUP(TEXT(C894,"#"),Table_MountingKits[#All],2,FALSE),"")</f>
        <v/>
      </c>
      <c r="J894" s="183" t="str">
        <f>_xlfn.IFNA(HLOOKUP(H894,Table_BoxColors[#All],2,FALSE),"")</f>
        <v/>
      </c>
      <c r="K894" s="61" t="str">
        <f t="shared" si="386"/>
        <v/>
      </c>
      <c r="L894" s="64" t="str">
        <f t="shared" si="387"/>
        <v/>
      </c>
      <c r="M894" s="185" t="str">
        <f>_xlfn.IFNA("E-"&amp;VLOOKUP(C894,Table_PN_DeviceType[],2,TRUE),"")&amp;IF(D894&lt;&gt;"",IF(D894&gt;99,D894,IF(D894&gt;9,"0"&amp;D894,"00"&amp;D894))&amp;VLOOKUP(E894,Table_PN_ConduitSize[],2,FALSE)&amp;VLOOKUP(F894,Table_PN_ConduitColor[],2,FALSE)&amp;IF(G894&lt;10,"0"&amp;G894,G894)&amp;VLOOKUP(H894,Table_PN_BoxMaterial[],2,FALSE)&amp;IF(I894&lt;&gt;"",VLOOKUP(I894,Table_PN_MountingKit[],2,FALSE)&amp;IF(OR(J894="Yes"),VLOOKUP(F894,Table_PN_BoxColor[],2,FALSE),"")&amp;VLOOKUP(K894,Table_PN_CircuitBreaker[],2,FALSE),""),"")</f>
        <v/>
      </c>
      <c r="N894" s="65"/>
      <c r="O894" s="65"/>
      <c r="P894" s="65"/>
      <c r="Q894" s="65"/>
      <c r="R894" s="65"/>
      <c r="S894" s="170" t="str">
        <f>IFERROR(VLOOKUP(C894,Table_DevicePN[],2,FALSE),"")</f>
        <v/>
      </c>
      <c r="T894" s="66" t="str">
        <f t="shared" si="388"/>
        <v/>
      </c>
      <c r="U894" s="80"/>
      <c r="V894" s="81" t="str">
        <f t="shared" si="389"/>
        <v/>
      </c>
      <c r="W894" s="65" t="str">
        <f t="shared" si="390"/>
        <v/>
      </c>
      <c r="X894" s="65" t="str">
        <f t="shared" si="391"/>
        <v/>
      </c>
      <c r="Y894" s="82" t="str">
        <f t="shared" si="392"/>
        <v/>
      </c>
      <c r="Z894" s="83" t="str">
        <f t="shared" si="393"/>
        <v/>
      </c>
      <c r="AA894" s="65" t="str">
        <f t="shared" si="394"/>
        <v/>
      </c>
      <c r="AB894" s="65" t="str">
        <f t="shared" si="395"/>
        <v/>
      </c>
      <c r="AC894" s="65" t="str">
        <f t="shared" si="396"/>
        <v/>
      </c>
      <c r="AD894" s="84" t="str">
        <f t="shared" si="397"/>
        <v/>
      </c>
      <c r="AE894" s="85" t="str">
        <f t="shared" si="398"/>
        <v/>
      </c>
      <c r="AF894" s="85" t="str">
        <f t="shared" si="399"/>
        <v/>
      </c>
      <c r="AG894" s="86" t="str">
        <f t="shared" si="400"/>
        <v/>
      </c>
      <c r="AH894" s="87" t="str">
        <f t="shared" si="401"/>
        <v/>
      </c>
      <c r="AI894" s="84" t="str">
        <f t="shared" si="402"/>
        <v/>
      </c>
      <c r="AJ894" s="84" t="str">
        <f t="shared" si="403"/>
        <v/>
      </c>
      <c r="AK894" s="88" t="str">
        <f t="shared" si="404"/>
        <v/>
      </c>
      <c r="AL894" s="65" t="str">
        <f t="shared" si="405"/>
        <v/>
      </c>
      <c r="AM894" s="84" t="str">
        <f t="shared" si="406"/>
        <v/>
      </c>
      <c r="AN894" s="85" t="str">
        <f t="shared" si="407"/>
        <v/>
      </c>
      <c r="AO894" s="85" t="str">
        <f t="shared" si="408"/>
        <v/>
      </c>
      <c r="AP894" s="86" t="str">
        <f t="shared" si="409"/>
        <v/>
      </c>
    </row>
    <row r="895" spans="1:42" s="76" customFormat="1" x14ac:dyDescent="0.25">
      <c r="A895" s="78">
        <f t="shared" si="384"/>
        <v>889</v>
      </c>
      <c r="B895" s="79"/>
      <c r="C895" s="79"/>
      <c r="D895" s="61"/>
      <c r="E895" s="180" t="str">
        <f>_xlfn.IFNA(HLOOKUP(TEXT(C895,"#"),Table_Conduit[#All],2,FALSE),"")</f>
        <v/>
      </c>
      <c r="F895" s="63" t="str">
        <f t="shared" si="385"/>
        <v/>
      </c>
      <c r="G895" s="61"/>
      <c r="H895" s="180" t="str">
        <f>_xlfn.IFNA(IF(HLOOKUP(TEXT(C895,"#"),Table_BoxMaterial[#All],2,FALSE)=0,"",HLOOKUP(TEXT(C895,"#"),Table_BoxMaterial[#All],2,FALSE)),"")</f>
        <v/>
      </c>
      <c r="I895" s="183" t="str">
        <f>_xlfn.IFNA(HLOOKUP(TEXT(C895,"#"),Table_MountingKits[#All],2,FALSE),"")</f>
        <v/>
      </c>
      <c r="J895" s="183" t="str">
        <f>_xlfn.IFNA(HLOOKUP(H895,Table_BoxColors[#All],2,FALSE),"")</f>
        <v/>
      </c>
      <c r="K895" s="61" t="str">
        <f t="shared" si="386"/>
        <v/>
      </c>
      <c r="L895" s="64" t="str">
        <f t="shared" si="387"/>
        <v/>
      </c>
      <c r="M895" s="185" t="str">
        <f>_xlfn.IFNA("E-"&amp;VLOOKUP(C895,Table_PN_DeviceType[],2,TRUE),"")&amp;IF(D895&lt;&gt;"",IF(D895&gt;99,D895,IF(D895&gt;9,"0"&amp;D895,"00"&amp;D895))&amp;VLOOKUP(E895,Table_PN_ConduitSize[],2,FALSE)&amp;VLOOKUP(F895,Table_PN_ConduitColor[],2,FALSE)&amp;IF(G895&lt;10,"0"&amp;G895,G895)&amp;VLOOKUP(H895,Table_PN_BoxMaterial[],2,FALSE)&amp;IF(I895&lt;&gt;"",VLOOKUP(I895,Table_PN_MountingKit[],2,FALSE)&amp;IF(OR(J895="Yes"),VLOOKUP(F895,Table_PN_BoxColor[],2,FALSE),"")&amp;VLOOKUP(K895,Table_PN_CircuitBreaker[],2,FALSE),""),"")</f>
        <v/>
      </c>
      <c r="N895" s="65"/>
      <c r="O895" s="65"/>
      <c r="P895" s="65"/>
      <c r="Q895" s="65"/>
      <c r="R895" s="65"/>
      <c r="S895" s="170" t="str">
        <f>IFERROR(VLOOKUP(C895,Table_DevicePN[],2,FALSE),"")</f>
        <v/>
      </c>
      <c r="T895" s="66" t="str">
        <f t="shared" si="388"/>
        <v/>
      </c>
      <c r="U895" s="80"/>
      <c r="V895" s="81" t="str">
        <f t="shared" si="389"/>
        <v/>
      </c>
      <c r="W895" s="65" t="str">
        <f t="shared" si="390"/>
        <v/>
      </c>
      <c r="X895" s="65" t="str">
        <f t="shared" si="391"/>
        <v/>
      </c>
      <c r="Y895" s="82" t="str">
        <f t="shared" si="392"/>
        <v/>
      </c>
      <c r="Z895" s="83" t="str">
        <f t="shared" si="393"/>
        <v/>
      </c>
      <c r="AA895" s="65" t="str">
        <f t="shared" si="394"/>
        <v/>
      </c>
      <c r="AB895" s="65" t="str">
        <f t="shared" si="395"/>
        <v/>
      </c>
      <c r="AC895" s="65" t="str">
        <f t="shared" si="396"/>
        <v/>
      </c>
      <c r="AD895" s="84" t="str">
        <f t="shared" si="397"/>
        <v/>
      </c>
      <c r="AE895" s="85" t="str">
        <f t="shared" si="398"/>
        <v/>
      </c>
      <c r="AF895" s="85" t="str">
        <f t="shared" si="399"/>
        <v/>
      </c>
      <c r="AG895" s="86" t="str">
        <f t="shared" si="400"/>
        <v/>
      </c>
      <c r="AH895" s="87" t="str">
        <f t="shared" si="401"/>
        <v/>
      </c>
      <c r="AI895" s="84" t="str">
        <f t="shared" si="402"/>
        <v/>
      </c>
      <c r="AJ895" s="84" t="str">
        <f t="shared" si="403"/>
        <v/>
      </c>
      <c r="AK895" s="88" t="str">
        <f t="shared" si="404"/>
        <v/>
      </c>
      <c r="AL895" s="65" t="str">
        <f t="shared" si="405"/>
        <v/>
      </c>
      <c r="AM895" s="84" t="str">
        <f t="shared" si="406"/>
        <v/>
      </c>
      <c r="AN895" s="85" t="str">
        <f t="shared" si="407"/>
        <v/>
      </c>
      <c r="AO895" s="85" t="str">
        <f t="shared" si="408"/>
        <v/>
      </c>
      <c r="AP895" s="86" t="str">
        <f t="shared" si="409"/>
        <v/>
      </c>
    </row>
    <row r="896" spans="1:42" s="76" customFormat="1" x14ac:dyDescent="0.25">
      <c r="A896" s="78">
        <f t="shared" si="384"/>
        <v>890</v>
      </c>
      <c r="B896" s="79"/>
      <c r="C896" s="79"/>
      <c r="D896" s="61"/>
      <c r="E896" s="180" t="str">
        <f>_xlfn.IFNA(HLOOKUP(TEXT(C896,"#"),Table_Conduit[#All],2,FALSE),"")</f>
        <v/>
      </c>
      <c r="F896" s="63" t="str">
        <f t="shared" si="385"/>
        <v/>
      </c>
      <c r="G896" s="61"/>
      <c r="H896" s="180" t="str">
        <f>_xlfn.IFNA(IF(HLOOKUP(TEXT(C896,"#"),Table_BoxMaterial[#All],2,FALSE)=0,"",HLOOKUP(TEXT(C896,"#"),Table_BoxMaterial[#All],2,FALSE)),"")</f>
        <v/>
      </c>
      <c r="I896" s="183" t="str">
        <f>_xlfn.IFNA(HLOOKUP(TEXT(C896,"#"),Table_MountingKits[#All],2,FALSE),"")</f>
        <v/>
      </c>
      <c r="J896" s="183" t="str">
        <f>_xlfn.IFNA(HLOOKUP(H896,Table_BoxColors[#All],2,FALSE),"")</f>
        <v/>
      </c>
      <c r="K896" s="61" t="str">
        <f t="shared" si="386"/>
        <v/>
      </c>
      <c r="L896" s="64" t="str">
        <f t="shared" si="387"/>
        <v/>
      </c>
      <c r="M896" s="185" t="str">
        <f>_xlfn.IFNA("E-"&amp;VLOOKUP(C896,Table_PN_DeviceType[],2,TRUE),"")&amp;IF(D896&lt;&gt;"",IF(D896&gt;99,D896,IF(D896&gt;9,"0"&amp;D896,"00"&amp;D896))&amp;VLOOKUP(E896,Table_PN_ConduitSize[],2,FALSE)&amp;VLOOKUP(F896,Table_PN_ConduitColor[],2,FALSE)&amp;IF(G896&lt;10,"0"&amp;G896,G896)&amp;VLOOKUP(H896,Table_PN_BoxMaterial[],2,FALSE)&amp;IF(I896&lt;&gt;"",VLOOKUP(I896,Table_PN_MountingKit[],2,FALSE)&amp;IF(OR(J896="Yes"),VLOOKUP(F896,Table_PN_BoxColor[],2,FALSE),"")&amp;VLOOKUP(K896,Table_PN_CircuitBreaker[],2,FALSE),""),"")</f>
        <v/>
      </c>
      <c r="N896" s="65"/>
      <c r="O896" s="65"/>
      <c r="P896" s="65"/>
      <c r="Q896" s="65"/>
      <c r="R896" s="65"/>
      <c r="S896" s="170" t="str">
        <f>IFERROR(VLOOKUP(C896,Table_DevicePN[],2,FALSE),"")</f>
        <v/>
      </c>
      <c r="T896" s="66" t="str">
        <f t="shared" si="388"/>
        <v/>
      </c>
      <c r="U896" s="80"/>
      <c r="V896" s="81" t="str">
        <f t="shared" si="389"/>
        <v/>
      </c>
      <c r="W896" s="65" t="str">
        <f t="shared" si="390"/>
        <v/>
      </c>
      <c r="X896" s="65" t="str">
        <f t="shared" si="391"/>
        <v/>
      </c>
      <c r="Y896" s="82" t="str">
        <f t="shared" si="392"/>
        <v/>
      </c>
      <c r="Z896" s="83" t="str">
        <f t="shared" si="393"/>
        <v/>
      </c>
      <c r="AA896" s="65" t="str">
        <f t="shared" si="394"/>
        <v/>
      </c>
      <c r="AB896" s="65" t="str">
        <f t="shared" si="395"/>
        <v/>
      </c>
      <c r="AC896" s="65" t="str">
        <f t="shared" si="396"/>
        <v/>
      </c>
      <c r="AD896" s="84" t="str">
        <f t="shared" si="397"/>
        <v/>
      </c>
      <c r="AE896" s="85" t="str">
        <f t="shared" si="398"/>
        <v/>
      </c>
      <c r="AF896" s="85" t="str">
        <f t="shared" si="399"/>
        <v/>
      </c>
      <c r="AG896" s="86" t="str">
        <f t="shared" si="400"/>
        <v/>
      </c>
      <c r="AH896" s="87" t="str">
        <f t="shared" si="401"/>
        <v/>
      </c>
      <c r="AI896" s="84" t="str">
        <f t="shared" si="402"/>
        <v/>
      </c>
      <c r="AJ896" s="84" t="str">
        <f t="shared" si="403"/>
        <v/>
      </c>
      <c r="AK896" s="88" t="str">
        <f t="shared" si="404"/>
        <v/>
      </c>
      <c r="AL896" s="65" t="str">
        <f t="shared" si="405"/>
        <v/>
      </c>
      <c r="AM896" s="84" t="str">
        <f t="shared" si="406"/>
        <v/>
      </c>
      <c r="AN896" s="85" t="str">
        <f t="shared" si="407"/>
        <v/>
      </c>
      <c r="AO896" s="85" t="str">
        <f t="shared" si="408"/>
        <v/>
      </c>
      <c r="AP896" s="86" t="str">
        <f t="shared" si="409"/>
        <v/>
      </c>
    </row>
    <row r="897" spans="1:42" s="76" customFormat="1" x14ac:dyDescent="0.25">
      <c r="A897" s="78">
        <f t="shared" si="384"/>
        <v>891</v>
      </c>
      <c r="B897" s="79"/>
      <c r="C897" s="79"/>
      <c r="D897" s="61"/>
      <c r="E897" s="180" t="str">
        <f>_xlfn.IFNA(HLOOKUP(TEXT(C897,"#"),Table_Conduit[#All],2,FALSE),"")</f>
        <v/>
      </c>
      <c r="F897" s="63" t="str">
        <f t="shared" si="385"/>
        <v/>
      </c>
      <c r="G897" s="61"/>
      <c r="H897" s="180" t="str">
        <f>_xlfn.IFNA(IF(HLOOKUP(TEXT(C897,"#"),Table_BoxMaterial[#All],2,FALSE)=0,"",HLOOKUP(TEXT(C897,"#"),Table_BoxMaterial[#All],2,FALSE)),"")</f>
        <v/>
      </c>
      <c r="I897" s="183" t="str">
        <f>_xlfn.IFNA(HLOOKUP(TEXT(C897,"#"),Table_MountingKits[#All],2,FALSE),"")</f>
        <v/>
      </c>
      <c r="J897" s="183" t="str">
        <f>_xlfn.IFNA(HLOOKUP(H897,Table_BoxColors[#All],2,FALSE),"")</f>
        <v/>
      </c>
      <c r="K897" s="61" t="str">
        <f t="shared" si="386"/>
        <v/>
      </c>
      <c r="L897" s="64" t="str">
        <f t="shared" si="387"/>
        <v/>
      </c>
      <c r="M897" s="185" t="str">
        <f>_xlfn.IFNA("E-"&amp;VLOOKUP(C897,Table_PN_DeviceType[],2,TRUE),"")&amp;IF(D897&lt;&gt;"",IF(D897&gt;99,D897,IF(D897&gt;9,"0"&amp;D897,"00"&amp;D897))&amp;VLOOKUP(E897,Table_PN_ConduitSize[],2,FALSE)&amp;VLOOKUP(F897,Table_PN_ConduitColor[],2,FALSE)&amp;IF(G897&lt;10,"0"&amp;G897,G897)&amp;VLOOKUP(H897,Table_PN_BoxMaterial[],2,FALSE)&amp;IF(I897&lt;&gt;"",VLOOKUP(I897,Table_PN_MountingKit[],2,FALSE)&amp;IF(OR(J897="Yes"),VLOOKUP(F897,Table_PN_BoxColor[],2,FALSE),"")&amp;VLOOKUP(K897,Table_PN_CircuitBreaker[],2,FALSE),""),"")</f>
        <v/>
      </c>
      <c r="N897" s="65"/>
      <c r="O897" s="65"/>
      <c r="P897" s="65"/>
      <c r="Q897" s="65"/>
      <c r="R897" s="65"/>
      <c r="S897" s="170" t="str">
        <f>IFERROR(VLOOKUP(C897,Table_DevicePN[],2,FALSE),"")</f>
        <v/>
      </c>
      <c r="T897" s="66" t="str">
        <f t="shared" si="388"/>
        <v/>
      </c>
      <c r="U897" s="80"/>
      <c r="V897" s="81" t="str">
        <f t="shared" si="389"/>
        <v/>
      </c>
      <c r="W897" s="65" t="str">
        <f t="shared" si="390"/>
        <v/>
      </c>
      <c r="X897" s="65" t="str">
        <f t="shared" si="391"/>
        <v/>
      </c>
      <c r="Y897" s="82" t="str">
        <f t="shared" si="392"/>
        <v/>
      </c>
      <c r="Z897" s="83" t="str">
        <f t="shared" si="393"/>
        <v/>
      </c>
      <c r="AA897" s="65" t="str">
        <f t="shared" si="394"/>
        <v/>
      </c>
      <c r="AB897" s="65" t="str">
        <f t="shared" si="395"/>
        <v/>
      </c>
      <c r="AC897" s="65" t="str">
        <f t="shared" si="396"/>
        <v/>
      </c>
      <c r="AD897" s="84" t="str">
        <f t="shared" si="397"/>
        <v/>
      </c>
      <c r="AE897" s="85" t="str">
        <f t="shared" si="398"/>
        <v/>
      </c>
      <c r="AF897" s="85" t="str">
        <f t="shared" si="399"/>
        <v/>
      </c>
      <c r="AG897" s="86" t="str">
        <f t="shared" si="400"/>
        <v/>
      </c>
      <c r="AH897" s="87" t="str">
        <f t="shared" si="401"/>
        <v/>
      </c>
      <c r="AI897" s="84" t="str">
        <f t="shared" si="402"/>
        <v/>
      </c>
      <c r="AJ897" s="84" t="str">
        <f t="shared" si="403"/>
        <v/>
      </c>
      <c r="AK897" s="88" t="str">
        <f t="shared" si="404"/>
        <v/>
      </c>
      <c r="AL897" s="65" t="str">
        <f t="shared" si="405"/>
        <v/>
      </c>
      <c r="AM897" s="84" t="str">
        <f t="shared" si="406"/>
        <v/>
      </c>
      <c r="AN897" s="85" t="str">
        <f t="shared" si="407"/>
        <v/>
      </c>
      <c r="AO897" s="85" t="str">
        <f t="shared" si="408"/>
        <v/>
      </c>
      <c r="AP897" s="86" t="str">
        <f t="shared" si="409"/>
        <v/>
      </c>
    </row>
    <row r="898" spans="1:42" s="76" customFormat="1" x14ac:dyDescent="0.25">
      <c r="A898" s="78">
        <f t="shared" si="384"/>
        <v>892</v>
      </c>
      <c r="B898" s="79"/>
      <c r="C898" s="79"/>
      <c r="D898" s="61"/>
      <c r="E898" s="180" t="str">
        <f>_xlfn.IFNA(HLOOKUP(TEXT(C898,"#"),Table_Conduit[#All],2,FALSE),"")</f>
        <v/>
      </c>
      <c r="F898" s="63" t="str">
        <f t="shared" si="385"/>
        <v/>
      </c>
      <c r="G898" s="61"/>
      <c r="H898" s="180" t="str">
        <f>_xlfn.IFNA(IF(HLOOKUP(TEXT(C898,"#"),Table_BoxMaterial[#All],2,FALSE)=0,"",HLOOKUP(TEXT(C898,"#"),Table_BoxMaterial[#All],2,FALSE)),"")</f>
        <v/>
      </c>
      <c r="I898" s="183" t="str">
        <f>_xlfn.IFNA(HLOOKUP(TEXT(C898,"#"),Table_MountingKits[#All],2,FALSE),"")</f>
        <v/>
      </c>
      <c r="J898" s="183" t="str">
        <f>_xlfn.IFNA(HLOOKUP(H898,Table_BoxColors[#All],2,FALSE),"")</f>
        <v/>
      </c>
      <c r="K898" s="61" t="str">
        <f t="shared" si="386"/>
        <v/>
      </c>
      <c r="L898" s="64" t="str">
        <f t="shared" si="387"/>
        <v/>
      </c>
      <c r="M898" s="185" t="str">
        <f>_xlfn.IFNA("E-"&amp;VLOOKUP(C898,Table_PN_DeviceType[],2,TRUE),"")&amp;IF(D898&lt;&gt;"",IF(D898&gt;99,D898,IF(D898&gt;9,"0"&amp;D898,"00"&amp;D898))&amp;VLOOKUP(E898,Table_PN_ConduitSize[],2,FALSE)&amp;VLOOKUP(F898,Table_PN_ConduitColor[],2,FALSE)&amp;IF(G898&lt;10,"0"&amp;G898,G898)&amp;VLOOKUP(H898,Table_PN_BoxMaterial[],2,FALSE)&amp;IF(I898&lt;&gt;"",VLOOKUP(I898,Table_PN_MountingKit[],2,FALSE)&amp;IF(OR(J898="Yes"),VLOOKUP(F898,Table_PN_BoxColor[],2,FALSE),"")&amp;VLOOKUP(K898,Table_PN_CircuitBreaker[],2,FALSE),""),"")</f>
        <v/>
      </c>
      <c r="N898" s="65"/>
      <c r="O898" s="65"/>
      <c r="P898" s="65"/>
      <c r="Q898" s="65"/>
      <c r="R898" s="65"/>
      <c r="S898" s="170" t="str">
        <f>IFERROR(VLOOKUP(C898,Table_DevicePN[],2,FALSE),"")</f>
        <v/>
      </c>
      <c r="T898" s="66" t="str">
        <f t="shared" si="388"/>
        <v/>
      </c>
      <c r="U898" s="80"/>
      <c r="V898" s="81" t="str">
        <f t="shared" si="389"/>
        <v/>
      </c>
      <c r="W898" s="65" t="str">
        <f t="shared" si="390"/>
        <v/>
      </c>
      <c r="X898" s="65" t="str">
        <f t="shared" si="391"/>
        <v/>
      </c>
      <c r="Y898" s="82" t="str">
        <f t="shared" si="392"/>
        <v/>
      </c>
      <c r="Z898" s="83" t="str">
        <f t="shared" si="393"/>
        <v/>
      </c>
      <c r="AA898" s="65" t="str">
        <f t="shared" si="394"/>
        <v/>
      </c>
      <c r="AB898" s="65" t="str">
        <f t="shared" si="395"/>
        <v/>
      </c>
      <c r="AC898" s="65" t="str">
        <f t="shared" si="396"/>
        <v/>
      </c>
      <c r="AD898" s="84" t="str">
        <f t="shared" si="397"/>
        <v/>
      </c>
      <c r="AE898" s="85" t="str">
        <f t="shared" si="398"/>
        <v/>
      </c>
      <c r="AF898" s="85" t="str">
        <f t="shared" si="399"/>
        <v/>
      </c>
      <c r="AG898" s="86" t="str">
        <f t="shared" si="400"/>
        <v/>
      </c>
      <c r="AH898" s="87" t="str">
        <f t="shared" si="401"/>
        <v/>
      </c>
      <c r="AI898" s="84" t="str">
        <f t="shared" si="402"/>
        <v/>
      </c>
      <c r="AJ898" s="84" t="str">
        <f t="shared" si="403"/>
        <v/>
      </c>
      <c r="AK898" s="88" t="str">
        <f t="shared" si="404"/>
        <v/>
      </c>
      <c r="AL898" s="65" t="str">
        <f t="shared" si="405"/>
        <v/>
      </c>
      <c r="AM898" s="84" t="str">
        <f t="shared" si="406"/>
        <v/>
      </c>
      <c r="AN898" s="85" t="str">
        <f t="shared" si="407"/>
        <v/>
      </c>
      <c r="AO898" s="85" t="str">
        <f t="shared" si="408"/>
        <v/>
      </c>
      <c r="AP898" s="86" t="str">
        <f t="shared" si="409"/>
        <v/>
      </c>
    </row>
    <row r="899" spans="1:42" s="76" customFormat="1" x14ac:dyDescent="0.25">
      <c r="A899" s="78">
        <f t="shared" si="384"/>
        <v>893</v>
      </c>
      <c r="B899" s="79"/>
      <c r="C899" s="79"/>
      <c r="D899" s="61"/>
      <c r="E899" s="180" t="str">
        <f>_xlfn.IFNA(HLOOKUP(TEXT(C899,"#"),Table_Conduit[#All],2,FALSE),"")</f>
        <v/>
      </c>
      <c r="F899" s="63" t="str">
        <f t="shared" si="385"/>
        <v/>
      </c>
      <c r="G899" s="61"/>
      <c r="H899" s="180" t="str">
        <f>_xlfn.IFNA(IF(HLOOKUP(TEXT(C899,"#"),Table_BoxMaterial[#All],2,FALSE)=0,"",HLOOKUP(TEXT(C899,"#"),Table_BoxMaterial[#All],2,FALSE)),"")</f>
        <v/>
      </c>
      <c r="I899" s="183" t="str">
        <f>_xlfn.IFNA(HLOOKUP(TEXT(C899,"#"),Table_MountingKits[#All],2,FALSE),"")</f>
        <v/>
      </c>
      <c r="J899" s="183" t="str">
        <f>_xlfn.IFNA(HLOOKUP(H899,Table_BoxColors[#All],2,FALSE),"")</f>
        <v/>
      </c>
      <c r="K899" s="61" t="str">
        <f t="shared" si="386"/>
        <v/>
      </c>
      <c r="L899" s="64" t="str">
        <f t="shared" si="387"/>
        <v/>
      </c>
      <c r="M899" s="185" t="str">
        <f>_xlfn.IFNA("E-"&amp;VLOOKUP(C899,Table_PN_DeviceType[],2,TRUE),"")&amp;IF(D899&lt;&gt;"",IF(D899&gt;99,D899,IF(D899&gt;9,"0"&amp;D899,"00"&amp;D899))&amp;VLOOKUP(E899,Table_PN_ConduitSize[],2,FALSE)&amp;VLOOKUP(F899,Table_PN_ConduitColor[],2,FALSE)&amp;IF(G899&lt;10,"0"&amp;G899,G899)&amp;VLOOKUP(H899,Table_PN_BoxMaterial[],2,FALSE)&amp;IF(I899&lt;&gt;"",VLOOKUP(I899,Table_PN_MountingKit[],2,FALSE)&amp;IF(OR(J899="Yes"),VLOOKUP(F899,Table_PN_BoxColor[],2,FALSE),"")&amp;VLOOKUP(K899,Table_PN_CircuitBreaker[],2,FALSE),""),"")</f>
        <v/>
      </c>
      <c r="N899" s="65"/>
      <c r="O899" s="65"/>
      <c r="P899" s="65"/>
      <c r="Q899" s="65"/>
      <c r="R899" s="65"/>
      <c r="S899" s="170" t="str">
        <f>IFERROR(VLOOKUP(C899,Table_DevicePN[],2,FALSE),"")</f>
        <v/>
      </c>
      <c r="T899" s="66" t="str">
        <f t="shared" si="388"/>
        <v/>
      </c>
      <c r="U899" s="80"/>
      <c r="V899" s="81" t="str">
        <f t="shared" si="389"/>
        <v/>
      </c>
      <c r="W899" s="65" t="str">
        <f t="shared" si="390"/>
        <v/>
      </c>
      <c r="X899" s="65" t="str">
        <f t="shared" si="391"/>
        <v/>
      </c>
      <c r="Y899" s="82" t="str">
        <f t="shared" si="392"/>
        <v/>
      </c>
      <c r="Z899" s="83" t="str">
        <f t="shared" si="393"/>
        <v/>
      </c>
      <c r="AA899" s="65" t="str">
        <f t="shared" si="394"/>
        <v/>
      </c>
      <c r="AB899" s="65" t="str">
        <f t="shared" si="395"/>
        <v/>
      </c>
      <c r="AC899" s="65" t="str">
        <f t="shared" si="396"/>
        <v/>
      </c>
      <c r="AD899" s="84" t="str">
        <f t="shared" si="397"/>
        <v/>
      </c>
      <c r="AE899" s="85" t="str">
        <f t="shared" si="398"/>
        <v/>
      </c>
      <c r="AF899" s="85" t="str">
        <f t="shared" si="399"/>
        <v/>
      </c>
      <c r="AG899" s="86" t="str">
        <f t="shared" si="400"/>
        <v/>
      </c>
      <c r="AH899" s="87" t="str">
        <f t="shared" si="401"/>
        <v/>
      </c>
      <c r="AI899" s="84" t="str">
        <f t="shared" si="402"/>
        <v/>
      </c>
      <c r="AJ899" s="84" t="str">
        <f t="shared" si="403"/>
        <v/>
      </c>
      <c r="AK899" s="88" t="str">
        <f t="shared" si="404"/>
        <v/>
      </c>
      <c r="AL899" s="65" t="str">
        <f t="shared" si="405"/>
        <v/>
      </c>
      <c r="AM899" s="84" t="str">
        <f t="shared" si="406"/>
        <v/>
      </c>
      <c r="AN899" s="85" t="str">
        <f t="shared" si="407"/>
        <v/>
      </c>
      <c r="AO899" s="85" t="str">
        <f t="shared" si="408"/>
        <v/>
      </c>
      <c r="AP899" s="86" t="str">
        <f t="shared" si="409"/>
        <v/>
      </c>
    </row>
    <row r="900" spans="1:42" s="76" customFormat="1" x14ac:dyDescent="0.25">
      <c r="A900" s="78">
        <f t="shared" si="384"/>
        <v>894</v>
      </c>
      <c r="B900" s="79"/>
      <c r="C900" s="79"/>
      <c r="D900" s="61"/>
      <c r="E900" s="180" t="str">
        <f>_xlfn.IFNA(HLOOKUP(TEXT(C900,"#"),Table_Conduit[#All],2,FALSE),"")</f>
        <v/>
      </c>
      <c r="F900" s="63" t="str">
        <f t="shared" si="385"/>
        <v/>
      </c>
      <c r="G900" s="61"/>
      <c r="H900" s="180" t="str">
        <f>_xlfn.IFNA(IF(HLOOKUP(TEXT(C900,"#"),Table_BoxMaterial[#All],2,FALSE)=0,"",HLOOKUP(TEXT(C900,"#"),Table_BoxMaterial[#All],2,FALSE)),"")</f>
        <v/>
      </c>
      <c r="I900" s="183" t="str">
        <f>_xlfn.IFNA(HLOOKUP(TEXT(C900,"#"),Table_MountingKits[#All],2,FALSE),"")</f>
        <v/>
      </c>
      <c r="J900" s="183" t="str">
        <f>_xlfn.IFNA(HLOOKUP(H900,Table_BoxColors[#All],2,FALSE),"")</f>
        <v/>
      </c>
      <c r="K900" s="61" t="str">
        <f t="shared" si="386"/>
        <v/>
      </c>
      <c r="L900" s="64" t="str">
        <f t="shared" si="387"/>
        <v/>
      </c>
      <c r="M900" s="185" t="str">
        <f>_xlfn.IFNA("E-"&amp;VLOOKUP(C900,Table_PN_DeviceType[],2,TRUE),"")&amp;IF(D900&lt;&gt;"",IF(D900&gt;99,D900,IF(D900&gt;9,"0"&amp;D900,"00"&amp;D900))&amp;VLOOKUP(E900,Table_PN_ConduitSize[],2,FALSE)&amp;VLOOKUP(F900,Table_PN_ConduitColor[],2,FALSE)&amp;IF(G900&lt;10,"0"&amp;G900,G900)&amp;VLOOKUP(H900,Table_PN_BoxMaterial[],2,FALSE)&amp;IF(I900&lt;&gt;"",VLOOKUP(I900,Table_PN_MountingKit[],2,FALSE)&amp;IF(OR(J900="Yes"),VLOOKUP(F900,Table_PN_BoxColor[],2,FALSE),"")&amp;VLOOKUP(K900,Table_PN_CircuitBreaker[],2,FALSE),""),"")</f>
        <v/>
      </c>
      <c r="N900" s="65"/>
      <c r="O900" s="65"/>
      <c r="P900" s="65"/>
      <c r="Q900" s="65"/>
      <c r="R900" s="65"/>
      <c r="S900" s="170" t="str">
        <f>IFERROR(VLOOKUP(C900,Table_DevicePN[],2,FALSE),"")</f>
        <v/>
      </c>
      <c r="T900" s="66" t="str">
        <f t="shared" si="388"/>
        <v/>
      </c>
      <c r="U900" s="80"/>
      <c r="V900" s="81" t="str">
        <f t="shared" si="389"/>
        <v/>
      </c>
      <c r="W900" s="65" t="str">
        <f t="shared" si="390"/>
        <v/>
      </c>
      <c r="X900" s="65" t="str">
        <f t="shared" si="391"/>
        <v/>
      </c>
      <c r="Y900" s="82" t="str">
        <f t="shared" si="392"/>
        <v/>
      </c>
      <c r="Z900" s="83" t="str">
        <f t="shared" si="393"/>
        <v/>
      </c>
      <c r="AA900" s="65" t="str">
        <f t="shared" si="394"/>
        <v/>
      </c>
      <c r="AB900" s="65" t="str">
        <f t="shared" si="395"/>
        <v/>
      </c>
      <c r="AC900" s="65" t="str">
        <f t="shared" si="396"/>
        <v/>
      </c>
      <c r="AD900" s="84" t="str">
        <f t="shared" si="397"/>
        <v/>
      </c>
      <c r="AE900" s="85" t="str">
        <f t="shared" si="398"/>
        <v/>
      </c>
      <c r="AF900" s="85" t="str">
        <f t="shared" si="399"/>
        <v/>
      </c>
      <c r="AG900" s="86" t="str">
        <f t="shared" si="400"/>
        <v/>
      </c>
      <c r="AH900" s="87" t="str">
        <f t="shared" si="401"/>
        <v/>
      </c>
      <c r="AI900" s="84" t="str">
        <f t="shared" si="402"/>
        <v/>
      </c>
      <c r="AJ900" s="84" t="str">
        <f t="shared" si="403"/>
        <v/>
      </c>
      <c r="AK900" s="88" t="str">
        <f t="shared" si="404"/>
        <v/>
      </c>
      <c r="AL900" s="65" t="str">
        <f t="shared" si="405"/>
        <v/>
      </c>
      <c r="AM900" s="84" t="str">
        <f t="shared" si="406"/>
        <v/>
      </c>
      <c r="AN900" s="85" t="str">
        <f t="shared" si="407"/>
        <v/>
      </c>
      <c r="AO900" s="85" t="str">
        <f t="shared" si="408"/>
        <v/>
      </c>
      <c r="AP900" s="86" t="str">
        <f t="shared" si="409"/>
        <v/>
      </c>
    </row>
    <row r="901" spans="1:42" s="76" customFormat="1" x14ac:dyDescent="0.25">
      <c r="A901" s="78">
        <f t="shared" si="384"/>
        <v>895</v>
      </c>
      <c r="B901" s="79"/>
      <c r="C901" s="79"/>
      <c r="D901" s="61"/>
      <c r="E901" s="180" t="str">
        <f>_xlfn.IFNA(HLOOKUP(TEXT(C901,"#"),Table_Conduit[#All],2,FALSE),"")</f>
        <v/>
      </c>
      <c r="F901" s="63" t="str">
        <f t="shared" si="385"/>
        <v/>
      </c>
      <c r="G901" s="61"/>
      <c r="H901" s="180" t="str">
        <f>_xlfn.IFNA(IF(HLOOKUP(TEXT(C901,"#"),Table_BoxMaterial[#All],2,FALSE)=0,"",HLOOKUP(TEXT(C901,"#"),Table_BoxMaterial[#All],2,FALSE)),"")</f>
        <v/>
      </c>
      <c r="I901" s="183" t="str">
        <f>_xlfn.IFNA(HLOOKUP(TEXT(C901,"#"),Table_MountingKits[#All],2,FALSE),"")</f>
        <v/>
      </c>
      <c r="J901" s="183" t="str">
        <f>_xlfn.IFNA(HLOOKUP(H901,Table_BoxColors[#All],2,FALSE),"")</f>
        <v/>
      </c>
      <c r="K901" s="61" t="str">
        <f t="shared" si="386"/>
        <v/>
      </c>
      <c r="L901" s="64" t="str">
        <f t="shared" si="387"/>
        <v/>
      </c>
      <c r="M901" s="185" t="str">
        <f>_xlfn.IFNA("E-"&amp;VLOOKUP(C901,Table_PN_DeviceType[],2,TRUE),"")&amp;IF(D901&lt;&gt;"",IF(D901&gt;99,D901,IF(D901&gt;9,"0"&amp;D901,"00"&amp;D901))&amp;VLOOKUP(E901,Table_PN_ConduitSize[],2,FALSE)&amp;VLOOKUP(F901,Table_PN_ConduitColor[],2,FALSE)&amp;IF(G901&lt;10,"0"&amp;G901,G901)&amp;VLOOKUP(H901,Table_PN_BoxMaterial[],2,FALSE)&amp;IF(I901&lt;&gt;"",VLOOKUP(I901,Table_PN_MountingKit[],2,FALSE)&amp;IF(OR(J901="Yes"),VLOOKUP(F901,Table_PN_BoxColor[],2,FALSE),"")&amp;VLOOKUP(K901,Table_PN_CircuitBreaker[],2,FALSE),""),"")</f>
        <v/>
      </c>
      <c r="N901" s="65"/>
      <c r="O901" s="65"/>
      <c r="P901" s="65"/>
      <c r="Q901" s="65"/>
      <c r="R901" s="65"/>
      <c r="S901" s="170" t="str">
        <f>IFERROR(VLOOKUP(C901,Table_DevicePN[],2,FALSE),"")</f>
        <v/>
      </c>
      <c r="T901" s="66" t="str">
        <f t="shared" si="388"/>
        <v/>
      </c>
      <c r="U901" s="80"/>
      <c r="V901" s="81" t="str">
        <f t="shared" si="389"/>
        <v/>
      </c>
      <c r="W901" s="65" t="str">
        <f t="shared" si="390"/>
        <v/>
      </c>
      <c r="X901" s="65" t="str">
        <f t="shared" si="391"/>
        <v/>
      </c>
      <c r="Y901" s="82" t="str">
        <f t="shared" si="392"/>
        <v/>
      </c>
      <c r="Z901" s="83" t="str">
        <f t="shared" si="393"/>
        <v/>
      </c>
      <c r="AA901" s="65" t="str">
        <f t="shared" si="394"/>
        <v/>
      </c>
      <c r="AB901" s="65" t="str">
        <f t="shared" si="395"/>
        <v/>
      </c>
      <c r="AC901" s="65" t="str">
        <f t="shared" si="396"/>
        <v/>
      </c>
      <c r="AD901" s="84" t="str">
        <f t="shared" si="397"/>
        <v/>
      </c>
      <c r="AE901" s="85" t="str">
        <f t="shared" si="398"/>
        <v/>
      </c>
      <c r="AF901" s="85" t="str">
        <f t="shared" si="399"/>
        <v/>
      </c>
      <c r="AG901" s="86" t="str">
        <f t="shared" si="400"/>
        <v/>
      </c>
      <c r="AH901" s="87" t="str">
        <f t="shared" si="401"/>
        <v/>
      </c>
      <c r="AI901" s="84" t="str">
        <f t="shared" si="402"/>
        <v/>
      </c>
      <c r="AJ901" s="84" t="str">
        <f t="shared" si="403"/>
        <v/>
      </c>
      <c r="AK901" s="88" t="str">
        <f t="shared" si="404"/>
        <v/>
      </c>
      <c r="AL901" s="65" t="str">
        <f t="shared" si="405"/>
        <v/>
      </c>
      <c r="AM901" s="84" t="str">
        <f t="shared" si="406"/>
        <v/>
      </c>
      <c r="AN901" s="85" t="str">
        <f t="shared" si="407"/>
        <v/>
      </c>
      <c r="AO901" s="85" t="str">
        <f t="shared" si="408"/>
        <v/>
      </c>
      <c r="AP901" s="86" t="str">
        <f t="shared" si="409"/>
        <v/>
      </c>
    </row>
    <row r="902" spans="1:42" s="76" customFormat="1" x14ac:dyDescent="0.25">
      <c r="A902" s="78">
        <f t="shared" si="384"/>
        <v>896</v>
      </c>
      <c r="B902" s="79"/>
      <c r="C902" s="79"/>
      <c r="D902" s="61"/>
      <c r="E902" s="180" t="str">
        <f>_xlfn.IFNA(HLOOKUP(TEXT(C902,"#"),Table_Conduit[#All],2,FALSE),"")</f>
        <v/>
      </c>
      <c r="F902" s="63" t="str">
        <f t="shared" si="385"/>
        <v/>
      </c>
      <c r="G902" s="61"/>
      <c r="H902" s="180" t="str">
        <f>_xlfn.IFNA(IF(HLOOKUP(TEXT(C902,"#"),Table_BoxMaterial[#All],2,FALSE)=0,"",HLOOKUP(TEXT(C902,"#"),Table_BoxMaterial[#All],2,FALSE)),"")</f>
        <v/>
      </c>
      <c r="I902" s="183" t="str">
        <f>_xlfn.IFNA(HLOOKUP(TEXT(C902,"#"),Table_MountingKits[#All],2,FALSE),"")</f>
        <v/>
      </c>
      <c r="J902" s="183" t="str">
        <f>_xlfn.IFNA(HLOOKUP(H902,Table_BoxColors[#All],2,FALSE),"")</f>
        <v/>
      </c>
      <c r="K902" s="61" t="str">
        <f t="shared" si="386"/>
        <v/>
      </c>
      <c r="L902" s="64" t="str">
        <f t="shared" si="387"/>
        <v/>
      </c>
      <c r="M902" s="185" t="str">
        <f>_xlfn.IFNA("E-"&amp;VLOOKUP(C902,Table_PN_DeviceType[],2,TRUE),"")&amp;IF(D902&lt;&gt;"",IF(D902&gt;99,D902,IF(D902&gt;9,"0"&amp;D902,"00"&amp;D902))&amp;VLOOKUP(E902,Table_PN_ConduitSize[],2,FALSE)&amp;VLOOKUP(F902,Table_PN_ConduitColor[],2,FALSE)&amp;IF(G902&lt;10,"0"&amp;G902,G902)&amp;VLOOKUP(H902,Table_PN_BoxMaterial[],2,FALSE)&amp;IF(I902&lt;&gt;"",VLOOKUP(I902,Table_PN_MountingKit[],2,FALSE)&amp;IF(OR(J902="Yes"),VLOOKUP(F902,Table_PN_BoxColor[],2,FALSE),"")&amp;VLOOKUP(K902,Table_PN_CircuitBreaker[],2,FALSE),""),"")</f>
        <v/>
      </c>
      <c r="N902" s="65"/>
      <c r="O902" s="65"/>
      <c r="P902" s="65"/>
      <c r="Q902" s="65"/>
      <c r="R902" s="65"/>
      <c r="S902" s="170" t="str">
        <f>IFERROR(VLOOKUP(C902,Table_DevicePN[],2,FALSE),"")</f>
        <v/>
      </c>
      <c r="T902" s="66" t="str">
        <f t="shared" si="388"/>
        <v/>
      </c>
      <c r="U902" s="80"/>
      <c r="V902" s="81" t="str">
        <f t="shared" si="389"/>
        <v/>
      </c>
      <c r="W902" s="65" t="str">
        <f t="shared" si="390"/>
        <v/>
      </c>
      <c r="X902" s="65" t="str">
        <f t="shared" si="391"/>
        <v/>
      </c>
      <c r="Y902" s="82" t="str">
        <f t="shared" si="392"/>
        <v/>
      </c>
      <c r="Z902" s="83" t="str">
        <f t="shared" si="393"/>
        <v/>
      </c>
      <c r="AA902" s="65" t="str">
        <f t="shared" si="394"/>
        <v/>
      </c>
      <c r="AB902" s="65" t="str">
        <f t="shared" si="395"/>
        <v/>
      </c>
      <c r="AC902" s="65" t="str">
        <f t="shared" si="396"/>
        <v/>
      </c>
      <c r="AD902" s="84" t="str">
        <f t="shared" si="397"/>
        <v/>
      </c>
      <c r="AE902" s="85" t="str">
        <f t="shared" si="398"/>
        <v/>
      </c>
      <c r="AF902" s="85" t="str">
        <f t="shared" si="399"/>
        <v/>
      </c>
      <c r="AG902" s="86" t="str">
        <f t="shared" si="400"/>
        <v/>
      </c>
      <c r="AH902" s="87" t="str">
        <f t="shared" si="401"/>
        <v/>
      </c>
      <c r="AI902" s="84" t="str">
        <f t="shared" si="402"/>
        <v/>
      </c>
      <c r="AJ902" s="84" t="str">
        <f t="shared" si="403"/>
        <v/>
      </c>
      <c r="AK902" s="88" t="str">
        <f t="shared" si="404"/>
        <v/>
      </c>
      <c r="AL902" s="65" t="str">
        <f t="shared" si="405"/>
        <v/>
      </c>
      <c r="AM902" s="84" t="str">
        <f t="shared" si="406"/>
        <v/>
      </c>
      <c r="AN902" s="85" t="str">
        <f t="shared" si="407"/>
        <v/>
      </c>
      <c r="AO902" s="85" t="str">
        <f t="shared" si="408"/>
        <v/>
      </c>
      <c r="AP902" s="86" t="str">
        <f t="shared" si="409"/>
        <v/>
      </c>
    </row>
    <row r="903" spans="1:42" s="76" customFormat="1" x14ac:dyDescent="0.25">
      <c r="A903" s="78">
        <f t="shared" si="384"/>
        <v>897</v>
      </c>
      <c r="B903" s="79"/>
      <c r="C903" s="79"/>
      <c r="D903" s="61"/>
      <c r="E903" s="180" t="str">
        <f>_xlfn.IFNA(HLOOKUP(TEXT(C903,"#"),Table_Conduit[#All],2,FALSE),"")</f>
        <v/>
      </c>
      <c r="F903" s="63" t="str">
        <f t="shared" si="385"/>
        <v/>
      </c>
      <c r="G903" s="61"/>
      <c r="H903" s="180" t="str">
        <f>_xlfn.IFNA(IF(HLOOKUP(TEXT(C903,"#"),Table_BoxMaterial[#All],2,FALSE)=0,"",HLOOKUP(TEXT(C903,"#"),Table_BoxMaterial[#All],2,FALSE)),"")</f>
        <v/>
      </c>
      <c r="I903" s="183" t="str">
        <f>_xlfn.IFNA(HLOOKUP(TEXT(C903,"#"),Table_MountingKits[#All],2,FALSE),"")</f>
        <v/>
      </c>
      <c r="J903" s="183" t="str">
        <f>_xlfn.IFNA(HLOOKUP(H903,Table_BoxColors[#All],2,FALSE),"")</f>
        <v/>
      </c>
      <c r="K903" s="61" t="str">
        <f t="shared" si="386"/>
        <v/>
      </c>
      <c r="L903" s="64" t="str">
        <f t="shared" si="387"/>
        <v/>
      </c>
      <c r="M903" s="185" t="str">
        <f>_xlfn.IFNA("E-"&amp;VLOOKUP(C903,Table_PN_DeviceType[],2,TRUE),"")&amp;IF(D903&lt;&gt;"",IF(D903&gt;99,D903,IF(D903&gt;9,"0"&amp;D903,"00"&amp;D903))&amp;VLOOKUP(E903,Table_PN_ConduitSize[],2,FALSE)&amp;VLOOKUP(F903,Table_PN_ConduitColor[],2,FALSE)&amp;IF(G903&lt;10,"0"&amp;G903,G903)&amp;VLOOKUP(H903,Table_PN_BoxMaterial[],2,FALSE)&amp;IF(I903&lt;&gt;"",VLOOKUP(I903,Table_PN_MountingKit[],2,FALSE)&amp;IF(OR(J903="Yes"),VLOOKUP(F903,Table_PN_BoxColor[],2,FALSE),"")&amp;VLOOKUP(K903,Table_PN_CircuitBreaker[],2,FALSE),""),"")</f>
        <v/>
      </c>
      <c r="N903" s="65"/>
      <c r="O903" s="65"/>
      <c r="P903" s="65"/>
      <c r="Q903" s="65"/>
      <c r="R903" s="65"/>
      <c r="S903" s="170" t="str">
        <f>IFERROR(VLOOKUP(C903,Table_DevicePN[],2,FALSE),"")</f>
        <v/>
      </c>
      <c r="T903" s="66" t="str">
        <f t="shared" si="388"/>
        <v/>
      </c>
      <c r="U903" s="80"/>
      <c r="V903" s="81" t="str">
        <f t="shared" si="389"/>
        <v/>
      </c>
      <c r="W903" s="65" t="str">
        <f t="shared" si="390"/>
        <v/>
      </c>
      <c r="X903" s="65" t="str">
        <f t="shared" si="391"/>
        <v/>
      </c>
      <c r="Y903" s="82" t="str">
        <f t="shared" si="392"/>
        <v/>
      </c>
      <c r="Z903" s="83" t="str">
        <f t="shared" si="393"/>
        <v/>
      </c>
      <c r="AA903" s="65" t="str">
        <f t="shared" si="394"/>
        <v/>
      </c>
      <c r="AB903" s="65" t="str">
        <f t="shared" si="395"/>
        <v/>
      </c>
      <c r="AC903" s="65" t="str">
        <f t="shared" si="396"/>
        <v/>
      </c>
      <c r="AD903" s="84" t="str">
        <f t="shared" si="397"/>
        <v/>
      </c>
      <c r="AE903" s="85" t="str">
        <f t="shared" si="398"/>
        <v/>
      </c>
      <c r="AF903" s="85" t="str">
        <f t="shared" si="399"/>
        <v/>
      </c>
      <c r="AG903" s="86" t="str">
        <f t="shared" si="400"/>
        <v/>
      </c>
      <c r="AH903" s="87" t="str">
        <f t="shared" si="401"/>
        <v/>
      </c>
      <c r="AI903" s="84" t="str">
        <f t="shared" si="402"/>
        <v/>
      </c>
      <c r="AJ903" s="84" t="str">
        <f t="shared" si="403"/>
        <v/>
      </c>
      <c r="AK903" s="88" t="str">
        <f t="shared" si="404"/>
        <v/>
      </c>
      <c r="AL903" s="65" t="str">
        <f t="shared" si="405"/>
        <v/>
      </c>
      <c r="AM903" s="84" t="str">
        <f t="shared" si="406"/>
        <v/>
      </c>
      <c r="AN903" s="85" t="str">
        <f t="shared" si="407"/>
        <v/>
      </c>
      <c r="AO903" s="85" t="str">
        <f t="shared" si="408"/>
        <v/>
      </c>
      <c r="AP903" s="86" t="str">
        <f t="shared" si="409"/>
        <v/>
      </c>
    </row>
    <row r="904" spans="1:42" s="76" customFormat="1" x14ac:dyDescent="0.25">
      <c r="A904" s="78">
        <f t="shared" ref="A904:A967" si="410">ROW()-6</f>
        <v>898</v>
      </c>
      <c r="B904" s="79"/>
      <c r="C904" s="79"/>
      <c r="D904" s="61"/>
      <c r="E904" s="180" t="str">
        <f>_xlfn.IFNA(HLOOKUP(TEXT(C904,"#"),Table_Conduit[#All],2,FALSE),"")</f>
        <v/>
      </c>
      <c r="F904" s="63" t="str">
        <f t="shared" si="385"/>
        <v/>
      </c>
      <c r="G904" s="61"/>
      <c r="H904" s="180" t="str">
        <f>_xlfn.IFNA(IF(HLOOKUP(TEXT(C904,"#"),Table_BoxMaterial[#All],2,FALSE)=0,"",HLOOKUP(TEXT(C904,"#"),Table_BoxMaterial[#All],2,FALSE)),"")</f>
        <v/>
      </c>
      <c r="I904" s="183" t="str">
        <f>_xlfn.IFNA(HLOOKUP(TEXT(C904,"#"),Table_MountingKits[#All],2,FALSE),"")</f>
        <v/>
      </c>
      <c r="J904" s="183" t="str">
        <f>_xlfn.IFNA(HLOOKUP(H904,Table_BoxColors[#All],2,FALSE),"")</f>
        <v/>
      </c>
      <c r="K904" s="61" t="str">
        <f t="shared" si="386"/>
        <v/>
      </c>
      <c r="L904" s="64" t="str">
        <f t="shared" si="387"/>
        <v/>
      </c>
      <c r="M904" s="185" t="str">
        <f>_xlfn.IFNA("E-"&amp;VLOOKUP(C904,Table_PN_DeviceType[],2,TRUE),"")&amp;IF(D904&lt;&gt;"",IF(D904&gt;99,D904,IF(D904&gt;9,"0"&amp;D904,"00"&amp;D904))&amp;VLOOKUP(E904,Table_PN_ConduitSize[],2,FALSE)&amp;VLOOKUP(F904,Table_PN_ConduitColor[],2,FALSE)&amp;IF(G904&lt;10,"0"&amp;G904,G904)&amp;VLOOKUP(H904,Table_PN_BoxMaterial[],2,FALSE)&amp;IF(I904&lt;&gt;"",VLOOKUP(I904,Table_PN_MountingKit[],2,FALSE)&amp;IF(OR(J904="Yes"),VLOOKUP(F904,Table_PN_BoxColor[],2,FALSE),"")&amp;VLOOKUP(K904,Table_PN_CircuitBreaker[],2,FALSE),""),"")</f>
        <v/>
      </c>
      <c r="N904" s="65"/>
      <c r="O904" s="65"/>
      <c r="P904" s="65"/>
      <c r="Q904" s="65"/>
      <c r="R904" s="65"/>
      <c r="S904" s="170" t="str">
        <f>IFERROR(VLOOKUP(C904,Table_DevicePN[],2,FALSE),"")</f>
        <v/>
      </c>
      <c r="T904" s="66" t="str">
        <f t="shared" si="388"/>
        <v/>
      </c>
      <c r="U904" s="80"/>
      <c r="V904" s="81" t="str">
        <f t="shared" si="389"/>
        <v/>
      </c>
      <c r="W904" s="65" t="str">
        <f t="shared" si="390"/>
        <v/>
      </c>
      <c r="X904" s="65" t="str">
        <f t="shared" si="391"/>
        <v/>
      </c>
      <c r="Y904" s="82" t="str">
        <f t="shared" si="392"/>
        <v/>
      </c>
      <c r="Z904" s="83" t="str">
        <f t="shared" si="393"/>
        <v/>
      </c>
      <c r="AA904" s="65" t="str">
        <f t="shared" si="394"/>
        <v/>
      </c>
      <c r="AB904" s="65" t="str">
        <f t="shared" si="395"/>
        <v/>
      </c>
      <c r="AC904" s="65" t="str">
        <f t="shared" si="396"/>
        <v/>
      </c>
      <c r="AD904" s="84" t="str">
        <f t="shared" si="397"/>
        <v/>
      </c>
      <c r="AE904" s="85" t="str">
        <f t="shared" si="398"/>
        <v/>
      </c>
      <c r="AF904" s="85" t="str">
        <f t="shared" si="399"/>
        <v/>
      </c>
      <c r="AG904" s="86" t="str">
        <f t="shared" si="400"/>
        <v/>
      </c>
      <c r="AH904" s="87" t="str">
        <f t="shared" si="401"/>
        <v/>
      </c>
      <c r="AI904" s="84" t="str">
        <f t="shared" si="402"/>
        <v/>
      </c>
      <c r="AJ904" s="84" t="str">
        <f t="shared" si="403"/>
        <v/>
      </c>
      <c r="AK904" s="88" t="str">
        <f t="shared" si="404"/>
        <v/>
      </c>
      <c r="AL904" s="65" t="str">
        <f t="shared" si="405"/>
        <v/>
      </c>
      <c r="AM904" s="84" t="str">
        <f t="shared" si="406"/>
        <v/>
      </c>
      <c r="AN904" s="85" t="str">
        <f t="shared" si="407"/>
        <v/>
      </c>
      <c r="AO904" s="85" t="str">
        <f t="shared" si="408"/>
        <v/>
      </c>
      <c r="AP904" s="86" t="str">
        <f t="shared" si="409"/>
        <v/>
      </c>
    </row>
    <row r="905" spans="1:42" s="76" customFormat="1" x14ac:dyDescent="0.25">
      <c r="A905" s="78">
        <f t="shared" si="410"/>
        <v>899</v>
      </c>
      <c r="B905" s="79"/>
      <c r="C905" s="79"/>
      <c r="D905" s="61"/>
      <c r="E905" s="180" t="str">
        <f>_xlfn.IFNA(HLOOKUP(TEXT(C905,"#"),Table_Conduit[#All],2,FALSE),"")</f>
        <v/>
      </c>
      <c r="F905" s="63" t="str">
        <f t="shared" si="385"/>
        <v/>
      </c>
      <c r="G905" s="61"/>
      <c r="H905" s="180" t="str">
        <f>_xlfn.IFNA(IF(HLOOKUP(TEXT(C905,"#"),Table_BoxMaterial[#All],2,FALSE)=0,"",HLOOKUP(TEXT(C905,"#"),Table_BoxMaterial[#All],2,FALSE)),"")</f>
        <v/>
      </c>
      <c r="I905" s="183" t="str">
        <f>_xlfn.IFNA(HLOOKUP(TEXT(C905,"#"),Table_MountingKits[#All],2,FALSE),"")</f>
        <v/>
      </c>
      <c r="J905" s="183" t="str">
        <f>_xlfn.IFNA(HLOOKUP(H905,Table_BoxColors[#All],2,FALSE),"")</f>
        <v/>
      </c>
      <c r="K905" s="61" t="str">
        <f t="shared" si="386"/>
        <v/>
      </c>
      <c r="L905" s="64" t="str">
        <f t="shared" si="387"/>
        <v/>
      </c>
      <c r="M905" s="185" t="str">
        <f>_xlfn.IFNA("E-"&amp;VLOOKUP(C905,Table_PN_DeviceType[],2,TRUE),"")&amp;IF(D905&lt;&gt;"",IF(D905&gt;99,D905,IF(D905&gt;9,"0"&amp;D905,"00"&amp;D905))&amp;VLOOKUP(E905,Table_PN_ConduitSize[],2,FALSE)&amp;VLOOKUP(F905,Table_PN_ConduitColor[],2,FALSE)&amp;IF(G905&lt;10,"0"&amp;G905,G905)&amp;VLOOKUP(H905,Table_PN_BoxMaterial[],2,FALSE)&amp;IF(I905&lt;&gt;"",VLOOKUP(I905,Table_PN_MountingKit[],2,FALSE)&amp;IF(OR(J905="Yes"),VLOOKUP(F905,Table_PN_BoxColor[],2,FALSE),"")&amp;VLOOKUP(K905,Table_PN_CircuitBreaker[],2,FALSE),""),"")</f>
        <v/>
      </c>
      <c r="N905" s="65"/>
      <c r="O905" s="65"/>
      <c r="P905" s="65"/>
      <c r="Q905" s="65"/>
      <c r="R905" s="65"/>
      <c r="S905" s="170" t="str">
        <f>IFERROR(VLOOKUP(C905,Table_DevicePN[],2,FALSE),"")</f>
        <v/>
      </c>
      <c r="T905" s="66" t="str">
        <f t="shared" si="388"/>
        <v/>
      </c>
      <c r="U905" s="80"/>
      <c r="V905" s="81" t="str">
        <f t="shared" si="389"/>
        <v/>
      </c>
      <c r="W905" s="65" t="str">
        <f t="shared" si="390"/>
        <v/>
      </c>
      <c r="X905" s="65" t="str">
        <f t="shared" si="391"/>
        <v/>
      </c>
      <c r="Y905" s="82" t="str">
        <f t="shared" si="392"/>
        <v/>
      </c>
      <c r="Z905" s="83" t="str">
        <f t="shared" si="393"/>
        <v/>
      </c>
      <c r="AA905" s="65" t="str">
        <f t="shared" si="394"/>
        <v/>
      </c>
      <c r="AB905" s="65" t="str">
        <f t="shared" si="395"/>
        <v/>
      </c>
      <c r="AC905" s="65" t="str">
        <f t="shared" si="396"/>
        <v/>
      </c>
      <c r="AD905" s="84" t="str">
        <f t="shared" si="397"/>
        <v/>
      </c>
      <c r="AE905" s="85" t="str">
        <f t="shared" si="398"/>
        <v/>
      </c>
      <c r="AF905" s="85" t="str">
        <f t="shared" si="399"/>
        <v/>
      </c>
      <c r="AG905" s="86" t="str">
        <f t="shared" si="400"/>
        <v/>
      </c>
      <c r="AH905" s="87" t="str">
        <f t="shared" si="401"/>
        <v/>
      </c>
      <c r="AI905" s="84" t="str">
        <f t="shared" si="402"/>
        <v/>
      </c>
      <c r="AJ905" s="84" t="str">
        <f t="shared" si="403"/>
        <v/>
      </c>
      <c r="AK905" s="88" t="str">
        <f t="shared" si="404"/>
        <v/>
      </c>
      <c r="AL905" s="65" t="str">
        <f t="shared" si="405"/>
        <v/>
      </c>
      <c r="AM905" s="84" t="str">
        <f t="shared" si="406"/>
        <v/>
      </c>
      <c r="AN905" s="85" t="str">
        <f t="shared" si="407"/>
        <v/>
      </c>
      <c r="AO905" s="85" t="str">
        <f t="shared" si="408"/>
        <v/>
      </c>
      <c r="AP905" s="86" t="str">
        <f t="shared" si="409"/>
        <v/>
      </c>
    </row>
    <row r="906" spans="1:42" s="76" customFormat="1" x14ac:dyDescent="0.25">
      <c r="A906" s="78">
        <f t="shared" si="410"/>
        <v>900</v>
      </c>
      <c r="B906" s="79"/>
      <c r="C906" s="79"/>
      <c r="D906" s="61"/>
      <c r="E906" s="180" t="str">
        <f>_xlfn.IFNA(HLOOKUP(TEXT(C906,"#"),Table_Conduit[#All],2,FALSE),"")</f>
        <v/>
      </c>
      <c r="F906" s="63" t="str">
        <f t="shared" si="385"/>
        <v/>
      </c>
      <c r="G906" s="61"/>
      <c r="H906" s="180" t="str">
        <f>_xlfn.IFNA(IF(HLOOKUP(TEXT(C906,"#"),Table_BoxMaterial[#All],2,FALSE)=0,"",HLOOKUP(TEXT(C906,"#"),Table_BoxMaterial[#All],2,FALSE)),"")</f>
        <v/>
      </c>
      <c r="I906" s="183" t="str">
        <f>_xlfn.IFNA(HLOOKUP(TEXT(C906,"#"),Table_MountingKits[#All],2,FALSE),"")</f>
        <v/>
      </c>
      <c r="J906" s="183" t="str">
        <f>_xlfn.IFNA(HLOOKUP(H906,Table_BoxColors[#All],2,FALSE),"")</f>
        <v/>
      </c>
      <c r="K906" s="61" t="str">
        <f t="shared" si="386"/>
        <v/>
      </c>
      <c r="L906" s="64" t="str">
        <f t="shared" si="387"/>
        <v/>
      </c>
      <c r="M906" s="185" t="str">
        <f>_xlfn.IFNA("E-"&amp;VLOOKUP(C906,Table_PN_DeviceType[],2,TRUE),"")&amp;IF(D906&lt;&gt;"",IF(D906&gt;99,D906,IF(D906&gt;9,"0"&amp;D906,"00"&amp;D906))&amp;VLOOKUP(E906,Table_PN_ConduitSize[],2,FALSE)&amp;VLOOKUP(F906,Table_PN_ConduitColor[],2,FALSE)&amp;IF(G906&lt;10,"0"&amp;G906,G906)&amp;VLOOKUP(H906,Table_PN_BoxMaterial[],2,FALSE)&amp;IF(I906&lt;&gt;"",VLOOKUP(I906,Table_PN_MountingKit[],2,FALSE)&amp;IF(OR(J906="Yes"),VLOOKUP(F906,Table_PN_BoxColor[],2,FALSE),"")&amp;VLOOKUP(K906,Table_PN_CircuitBreaker[],2,FALSE),""),"")</f>
        <v/>
      </c>
      <c r="N906" s="65"/>
      <c r="O906" s="65"/>
      <c r="P906" s="65"/>
      <c r="Q906" s="65"/>
      <c r="R906" s="65"/>
      <c r="S906" s="170" t="str">
        <f>IFERROR(VLOOKUP(C906,Table_DevicePN[],2,FALSE),"")</f>
        <v/>
      </c>
      <c r="T906" s="66" t="str">
        <f t="shared" si="388"/>
        <v/>
      </c>
      <c r="U906" s="80"/>
      <c r="V906" s="81" t="str">
        <f t="shared" si="389"/>
        <v/>
      </c>
      <c r="W906" s="65" t="str">
        <f t="shared" si="390"/>
        <v/>
      </c>
      <c r="X906" s="65" t="str">
        <f t="shared" si="391"/>
        <v/>
      </c>
      <c r="Y906" s="82" t="str">
        <f t="shared" si="392"/>
        <v/>
      </c>
      <c r="Z906" s="83" t="str">
        <f t="shared" si="393"/>
        <v/>
      </c>
      <c r="AA906" s="65" t="str">
        <f t="shared" si="394"/>
        <v/>
      </c>
      <c r="AB906" s="65" t="str">
        <f t="shared" si="395"/>
        <v/>
      </c>
      <c r="AC906" s="65" t="str">
        <f t="shared" si="396"/>
        <v/>
      </c>
      <c r="AD906" s="84" t="str">
        <f t="shared" si="397"/>
        <v/>
      </c>
      <c r="AE906" s="85" t="str">
        <f t="shared" si="398"/>
        <v/>
      </c>
      <c r="AF906" s="85" t="str">
        <f t="shared" si="399"/>
        <v/>
      </c>
      <c r="AG906" s="86" t="str">
        <f t="shared" si="400"/>
        <v/>
      </c>
      <c r="AH906" s="87" t="str">
        <f t="shared" si="401"/>
        <v/>
      </c>
      <c r="AI906" s="84" t="str">
        <f t="shared" si="402"/>
        <v/>
      </c>
      <c r="AJ906" s="84" t="str">
        <f t="shared" si="403"/>
        <v/>
      </c>
      <c r="AK906" s="88" t="str">
        <f t="shared" si="404"/>
        <v/>
      </c>
      <c r="AL906" s="65" t="str">
        <f t="shared" si="405"/>
        <v/>
      </c>
      <c r="AM906" s="84" t="str">
        <f t="shared" si="406"/>
        <v/>
      </c>
      <c r="AN906" s="85" t="str">
        <f t="shared" si="407"/>
        <v/>
      </c>
      <c r="AO906" s="85" t="str">
        <f t="shared" si="408"/>
        <v/>
      </c>
      <c r="AP906" s="86" t="str">
        <f t="shared" si="409"/>
        <v/>
      </c>
    </row>
    <row r="907" spans="1:42" s="76" customFormat="1" x14ac:dyDescent="0.25">
      <c r="A907" s="78">
        <f t="shared" si="410"/>
        <v>901</v>
      </c>
      <c r="B907" s="79"/>
      <c r="C907" s="79"/>
      <c r="D907" s="61"/>
      <c r="E907" s="180" t="str">
        <f>_xlfn.IFNA(HLOOKUP(TEXT(C907,"#"),Table_Conduit[#All],2,FALSE),"")</f>
        <v/>
      </c>
      <c r="F907" s="63" t="str">
        <f t="shared" ref="F907:F970" si="411">IF(C907&lt;&gt;"","BLACK","")</f>
        <v/>
      </c>
      <c r="G907" s="61"/>
      <c r="H907" s="180" t="str">
        <f>_xlfn.IFNA(IF(HLOOKUP(TEXT(C907,"#"),Table_BoxMaterial[#All],2,FALSE)=0,"",HLOOKUP(TEXT(C907,"#"),Table_BoxMaterial[#All],2,FALSE)),"")</f>
        <v/>
      </c>
      <c r="I907" s="183" t="str">
        <f>_xlfn.IFNA(HLOOKUP(TEXT(C907,"#"),Table_MountingKits[#All],2,FALSE),"")</f>
        <v/>
      </c>
      <c r="J907" s="183" t="str">
        <f>_xlfn.IFNA(HLOOKUP(H907,Table_BoxColors[#All],2,FALSE),"")</f>
        <v/>
      </c>
      <c r="K907" s="61" t="str">
        <f t="shared" ref="K907:K970" si="412">IF(C907&lt;&gt;"","No","")</f>
        <v/>
      </c>
      <c r="L907" s="64" t="str">
        <f t="shared" ref="L907:L970" si="413">IF(C907&lt;&gt;"",1,"")</f>
        <v/>
      </c>
      <c r="M907" s="185" t="str">
        <f>_xlfn.IFNA("E-"&amp;VLOOKUP(C907,Table_PN_DeviceType[],2,TRUE),"")&amp;IF(D907&lt;&gt;"",IF(D907&gt;99,D907,IF(D907&gt;9,"0"&amp;D907,"00"&amp;D907))&amp;VLOOKUP(E907,Table_PN_ConduitSize[],2,FALSE)&amp;VLOOKUP(F907,Table_PN_ConduitColor[],2,FALSE)&amp;IF(G907&lt;10,"0"&amp;G907,G907)&amp;VLOOKUP(H907,Table_PN_BoxMaterial[],2,FALSE)&amp;IF(I907&lt;&gt;"",VLOOKUP(I907,Table_PN_MountingKit[],2,FALSE)&amp;IF(OR(J907="Yes"),VLOOKUP(F907,Table_PN_BoxColor[],2,FALSE),"")&amp;VLOOKUP(K907,Table_PN_CircuitBreaker[],2,FALSE),""),"")</f>
        <v/>
      </c>
      <c r="N907" s="65"/>
      <c r="O907" s="65"/>
      <c r="P907" s="65"/>
      <c r="Q907" s="65"/>
      <c r="R907" s="65"/>
      <c r="S907" s="170" t="str">
        <f>IFERROR(VLOOKUP(C907,Table_DevicePN[],2,FALSE),"")</f>
        <v/>
      </c>
      <c r="T907" s="66" t="str">
        <f t="shared" ref="T907:T970" si="414">IF(LEN(D907)&gt;0,D907,"")</f>
        <v/>
      </c>
      <c r="U907" s="80"/>
      <c r="V907" s="81" t="str">
        <f t="shared" ref="V907:V970" si="415">IFERROR(VLOOKUP(C907,TechnicalDataLookup,2,FALSE),"")</f>
        <v/>
      </c>
      <c r="W907" s="65" t="str">
        <f t="shared" ref="W907:W970" si="416">IFERROR(VLOOKUP(C907,TechnicalDataLookup,3,FALSE),"")</f>
        <v/>
      </c>
      <c r="X907" s="65" t="str">
        <f t="shared" ref="X907:X970" si="417">IFERROR(VLOOKUP(C907,TechnicalDataLookup,4,FALSE),"")</f>
        <v/>
      </c>
      <c r="Y907" s="82" t="str">
        <f t="shared" ref="Y907:Y970" si="418">IFERROR(VLOOKUP(C907,TechnicalDataLookup,5,FALSE),"")</f>
        <v/>
      </c>
      <c r="Z907" s="83" t="str">
        <f t="shared" ref="Z907:Z970" si="419">IFERROR(VLOOKUP(C907,TechnicalDataLookup,6,FALSE),"")</f>
        <v/>
      </c>
      <c r="AA907" s="65" t="str">
        <f t="shared" ref="AA907:AA970" si="420">IFERROR(VLOOKUP(C907,TechnicalDataLookup,7,FALSE),"")</f>
        <v/>
      </c>
      <c r="AB907" s="65" t="str">
        <f t="shared" ref="AB907:AB970" si="421">IFERROR(VLOOKUP(C907,TechnicalDataLookup,8,FALSE),"")</f>
        <v/>
      </c>
      <c r="AC907" s="65" t="str">
        <f t="shared" ref="AC907:AC970" si="422">IFERROR(VLOOKUP(C907,TechnicalDataLookup,9,FALSE),"")</f>
        <v/>
      </c>
      <c r="AD907" s="84" t="str">
        <f t="shared" ref="AD907:AD970" si="423">IFERROR(VLOOKUP(C907,TechnicalDataLookup,10,FALSE),"")</f>
        <v/>
      </c>
      <c r="AE907" s="85" t="str">
        <f t="shared" ref="AE907:AE970" si="424">IFERROR(VLOOKUP(C907,TechnicalDataLookup,11,FALSE),"")</f>
        <v/>
      </c>
      <c r="AF907" s="85" t="str">
        <f t="shared" ref="AF907:AF970" si="425">IFERROR(VLOOKUP(C907,TechnicalDataLookup,12,FALSE),"")</f>
        <v/>
      </c>
      <c r="AG907" s="86" t="str">
        <f t="shared" ref="AG907:AG970" si="426">IFERROR(VLOOKUP(C907,TechnicalDataLookup,13,FALSE),"")</f>
        <v/>
      </c>
      <c r="AH907" s="87" t="str">
        <f t="shared" ref="AH907:AH970" si="427">IFERROR(VLOOKUP(C907,TechnicalDataLookup,14,FALSE),"")</f>
        <v/>
      </c>
      <c r="AI907" s="84" t="str">
        <f t="shared" ref="AI907:AI970" si="428">IFERROR(VLOOKUP(C907,TechnicalDataLookup,15,FALSE),"")</f>
        <v/>
      </c>
      <c r="AJ907" s="84" t="str">
        <f t="shared" ref="AJ907:AJ970" si="429">IFERROR(VLOOKUP(C907,TechnicalDataLookup,16,FALSE),"")</f>
        <v/>
      </c>
      <c r="AK907" s="88" t="str">
        <f t="shared" ref="AK907:AK970" si="430">IFERROR(VLOOKUP(C907,TechnicalDataLookup,17,FALSE),"")</f>
        <v/>
      </c>
      <c r="AL907" s="65" t="str">
        <f t="shared" ref="AL907:AL970" si="431">IFERROR(VLOOKUP(K907,TechnicalDataLookup,9,FALSE),"")</f>
        <v/>
      </c>
      <c r="AM907" s="84" t="str">
        <f t="shared" ref="AM907:AM970" si="432">IFERROR(VLOOKUP(K907,TechnicalDataLookup,10,FALSE),"")</f>
        <v/>
      </c>
      <c r="AN907" s="85" t="str">
        <f t="shared" ref="AN907:AN970" si="433">IFERROR(VLOOKUP(K907,TechnicalDataLookup,11,FALSE),"")</f>
        <v/>
      </c>
      <c r="AO907" s="85" t="str">
        <f t="shared" ref="AO907:AO970" si="434">IFERROR(VLOOKUP(K907,TechnicalDataLookup,12,FALSE),"")</f>
        <v/>
      </c>
      <c r="AP907" s="86" t="str">
        <f t="shared" ref="AP907:AP970" si="435">IFERROR(VLOOKUP(K907,TechnicalDataLookup,13,FALSE),"")</f>
        <v/>
      </c>
    </row>
    <row r="908" spans="1:42" s="76" customFormat="1" x14ac:dyDescent="0.25">
      <c r="A908" s="78">
        <f t="shared" si="410"/>
        <v>902</v>
      </c>
      <c r="B908" s="79"/>
      <c r="C908" s="79"/>
      <c r="D908" s="61"/>
      <c r="E908" s="180" t="str">
        <f>_xlfn.IFNA(HLOOKUP(TEXT(C908,"#"),Table_Conduit[#All],2,FALSE),"")</f>
        <v/>
      </c>
      <c r="F908" s="63" t="str">
        <f t="shared" si="411"/>
        <v/>
      </c>
      <c r="G908" s="61"/>
      <c r="H908" s="180" t="str">
        <f>_xlfn.IFNA(IF(HLOOKUP(TEXT(C908,"#"),Table_BoxMaterial[#All],2,FALSE)=0,"",HLOOKUP(TEXT(C908,"#"),Table_BoxMaterial[#All],2,FALSE)),"")</f>
        <v/>
      </c>
      <c r="I908" s="183" t="str">
        <f>_xlfn.IFNA(HLOOKUP(TEXT(C908,"#"),Table_MountingKits[#All],2,FALSE),"")</f>
        <v/>
      </c>
      <c r="J908" s="183" t="str">
        <f>_xlfn.IFNA(HLOOKUP(H908,Table_BoxColors[#All],2,FALSE),"")</f>
        <v/>
      </c>
      <c r="K908" s="61" t="str">
        <f t="shared" si="412"/>
        <v/>
      </c>
      <c r="L908" s="64" t="str">
        <f t="shared" si="413"/>
        <v/>
      </c>
      <c r="M908" s="185" t="str">
        <f>_xlfn.IFNA("E-"&amp;VLOOKUP(C908,Table_PN_DeviceType[],2,TRUE),"")&amp;IF(D908&lt;&gt;"",IF(D908&gt;99,D908,IF(D908&gt;9,"0"&amp;D908,"00"&amp;D908))&amp;VLOOKUP(E908,Table_PN_ConduitSize[],2,FALSE)&amp;VLOOKUP(F908,Table_PN_ConduitColor[],2,FALSE)&amp;IF(G908&lt;10,"0"&amp;G908,G908)&amp;VLOOKUP(H908,Table_PN_BoxMaterial[],2,FALSE)&amp;IF(I908&lt;&gt;"",VLOOKUP(I908,Table_PN_MountingKit[],2,FALSE)&amp;IF(OR(J908="Yes"),VLOOKUP(F908,Table_PN_BoxColor[],2,FALSE),"")&amp;VLOOKUP(K908,Table_PN_CircuitBreaker[],2,FALSE),""),"")</f>
        <v/>
      </c>
      <c r="N908" s="65"/>
      <c r="O908" s="65"/>
      <c r="P908" s="65"/>
      <c r="Q908" s="65"/>
      <c r="R908" s="65"/>
      <c r="S908" s="170" t="str">
        <f>IFERROR(VLOOKUP(C908,Table_DevicePN[],2,FALSE),"")</f>
        <v/>
      </c>
      <c r="T908" s="66" t="str">
        <f t="shared" si="414"/>
        <v/>
      </c>
      <c r="U908" s="80"/>
      <c r="V908" s="81" t="str">
        <f t="shared" si="415"/>
        <v/>
      </c>
      <c r="W908" s="65" t="str">
        <f t="shared" si="416"/>
        <v/>
      </c>
      <c r="X908" s="65" t="str">
        <f t="shared" si="417"/>
        <v/>
      </c>
      <c r="Y908" s="82" t="str">
        <f t="shared" si="418"/>
        <v/>
      </c>
      <c r="Z908" s="83" t="str">
        <f t="shared" si="419"/>
        <v/>
      </c>
      <c r="AA908" s="65" t="str">
        <f t="shared" si="420"/>
        <v/>
      </c>
      <c r="AB908" s="65" t="str">
        <f t="shared" si="421"/>
        <v/>
      </c>
      <c r="AC908" s="65" t="str">
        <f t="shared" si="422"/>
        <v/>
      </c>
      <c r="AD908" s="84" t="str">
        <f t="shared" si="423"/>
        <v/>
      </c>
      <c r="AE908" s="85" t="str">
        <f t="shared" si="424"/>
        <v/>
      </c>
      <c r="AF908" s="85" t="str">
        <f t="shared" si="425"/>
        <v/>
      </c>
      <c r="AG908" s="86" t="str">
        <f t="shared" si="426"/>
        <v/>
      </c>
      <c r="AH908" s="87" t="str">
        <f t="shared" si="427"/>
        <v/>
      </c>
      <c r="AI908" s="84" t="str">
        <f t="shared" si="428"/>
        <v/>
      </c>
      <c r="AJ908" s="84" t="str">
        <f t="shared" si="429"/>
        <v/>
      </c>
      <c r="AK908" s="88" t="str">
        <f t="shared" si="430"/>
        <v/>
      </c>
      <c r="AL908" s="65" t="str">
        <f t="shared" si="431"/>
        <v/>
      </c>
      <c r="AM908" s="84" t="str">
        <f t="shared" si="432"/>
        <v/>
      </c>
      <c r="AN908" s="85" t="str">
        <f t="shared" si="433"/>
        <v/>
      </c>
      <c r="AO908" s="85" t="str">
        <f t="shared" si="434"/>
        <v/>
      </c>
      <c r="AP908" s="86" t="str">
        <f t="shared" si="435"/>
        <v/>
      </c>
    </row>
    <row r="909" spans="1:42" s="76" customFormat="1" x14ac:dyDescent="0.25">
      <c r="A909" s="78">
        <f t="shared" si="410"/>
        <v>903</v>
      </c>
      <c r="B909" s="79"/>
      <c r="C909" s="79"/>
      <c r="D909" s="61"/>
      <c r="E909" s="180" t="str">
        <f>_xlfn.IFNA(HLOOKUP(TEXT(C909,"#"),Table_Conduit[#All],2,FALSE),"")</f>
        <v/>
      </c>
      <c r="F909" s="63" t="str">
        <f t="shared" si="411"/>
        <v/>
      </c>
      <c r="G909" s="61"/>
      <c r="H909" s="180" t="str">
        <f>_xlfn.IFNA(IF(HLOOKUP(TEXT(C909,"#"),Table_BoxMaterial[#All],2,FALSE)=0,"",HLOOKUP(TEXT(C909,"#"),Table_BoxMaterial[#All],2,FALSE)),"")</f>
        <v/>
      </c>
      <c r="I909" s="183" t="str">
        <f>_xlfn.IFNA(HLOOKUP(TEXT(C909,"#"),Table_MountingKits[#All],2,FALSE),"")</f>
        <v/>
      </c>
      <c r="J909" s="183" t="str">
        <f>_xlfn.IFNA(HLOOKUP(H909,Table_BoxColors[#All],2,FALSE),"")</f>
        <v/>
      </c>
      <c r="K909" s="61" t="str">
        <f t="shared" si="412"/>
        <v/>
      </c>
      <c r="L909" s="64" t="str">
        <f t="shared" si="413"/>
        <v/>
      </c>
      <c r="M909" s="185" t="str">
        <f>_xlfn.IFNA("E-"&amp;VLOOKUP(C909,Table_PN_DeviceType[],2,TRUE),"")&amp;IF(D909&lt;&gt;"",IF(D909&gt;99,D909,IF(D909&gt;9,"0"&amp;D909,"00"&amp;D909))&amp;VLOOKUP(E909,Table_PN_ConduitSize[],2,FALSE)&amp;VLOOKUP(F909,Table_PN_ConduitColor[],2,FALSE)&amp;IF(G909&lt;10,"0"&amp;G909,G909)&amp;VLOOKUP(H909,Table_PN_BoxMaterial[],2,FALSE)&amp;IF(I909&lt;&gt;"",VLOOKUP(I909,Table_PN_MountingKit[],2,FALSE)&amp;IF(OR(J909="Yes"),VLOOKUP(F909,Table_PN_BoxColor[],2,FALSE),"")&amp;VLOOKUP(K909,Table_PN_CircuitBreaker[],2,FALSE),""),"")</f>
        <v/>
      </c>
      <c r="N909" s="65"/>
      <c r="O909" s="65"/>
      <c r="P909" s="65"/>
      <c r="Q909" s="65"/>
      <c r="R909" s="65"/>
      <c r="S909" s="170" t="str">
        <f>IFERROR(VLOOKUP(C909,Table_DevicePN[],2,FALSE),"")</f>
        <v/>
      </c>
      <c r="T909" s="66" t="str">
        <f t="shared" si="414"/>
        <v/>
      </c>
      <c r="U909" s="80"/>
      <c r="V909" s="81" t="str">
        <f t="shared" si="415"/>
        <v/>
      </c>
      <c r="W909" s="65" t="str">
        <f t="shared" si="416"/>
        <v/>
      </c>
      <c r="X909" s="65" t="str">
        <f t="shared" si="417"/>
        <v/>
      </c>
      <c r="Y909" s="82" t="str">
        <f t="shared" si="418"/>
        <v/>
      </c>
      <c r="Z909" s="83" t="str">
        <f t="shared" si="419"/>
        <v/>
      </c>
      <c r="AA909" s="65" t="str">
        <f t="shared" si="420"/>
        <v/>
      </c>
      <c r="AB909" s="65" t="str">
        <f t="shared" si="421"/>
        <v/>
      </c>
      <c r="AC909" s="65" t="str">
        <f t="shared" si="422"/>
        <v/>
      </c>
      <c r="AD909" s="84" t="str">
        <f t="shared" si="423"/>
        <v/>
      </c>
      <c r="AE909" s="85" t="str">
        <f t="shared" si="424"/>
        <v/>
      </c>
      <c r="AF909" s="85" t="str">
        <f t="shared" si="425"/>
        <v/>
      </c>
      <c r="AG909" s="86" t="str">
        <f t="shared" si="426"/>
        <v/>
      </c>
      <c r="AH909" s="87" t="str">
        <f t="shared" si="427"/>
        <v/>
      </c>
      <c r="AI909" s="84" t="str">
        <f t="shared" si="428"/>
        <v/>
      </c>
      <c r="AJ909" s="84" t="str">
        <f t="shared" si="429"/>
        <v/>
      </c>
      <c r="AK909" s="88" t="str">
        <f t="shared" si="430"/>
        <v/>
      </c>
      <c r="AL909" s="65" t="str">
        <f t="shared" si="431"/>
        <v/>
      </c>
      <c r="AM909" s="84" t="str">
        <f t="shared" si="432"/>
        <v/>
      </c>
      <c r="AN909" s="85" t="str">
        <f t="shared" si="433"/>
        <v/>
      </c>
      <c r="AO909" s="85" t="str">
        <f t="shared" si="434"/>
        <v/>
      </c>
      <c r="AP909" s="86" t="str">
        <f t="shared" si="435"/>
        <v/>
      </c>
    </row>
    <row r="910" spans="1:42" s="76" customFormat="1" x14ac:dyDescent="0.25">
      <c r="A910" s="78">
        <f t="shared" si="410"/>
        <v>904</v>
      </c>
      <c r="B910" s="79"/>
      <c r="C910" s="79"/>
      <c r="D910" s="61"/>
      <c r="E910" s="180" t="str">
        <f>_xlfn.IFNA(HLOOKUP(TEXT(C910,"#"),Table_Conduit[#All],2,FALSE),"")</f>
        <v/>
      </c>
      <c r="F910" s="63" t="str">
        <f t="shared" si="411"/>
        <v/>
      </c>
      <c r="G910" s="61"/>
      <c r="H910" s="180" t="str">
        <f>_xlfn.IFNA(IF(HLOOKUP(TEXT(C910,"#"),Table_BoxMaterial[#All],2,FALSE)=0,"",HLOOKUP(TEXT(C910,"#"),Table_BoxMaterial[#All],2,FALSE)),"")</f>
        <v/>
      </c>
      <c r="I910" s="183" t="str">
        <f>_xlfn.IFNA(HLOOKUP(TEXT(C910,"#"),Table_MountingKits[#All],2,FALSE),"")</f>
        <v/>
      </c>
      <c r="J910" s="183" t="str">
        <f>_xlfn.IFNA(HLOOKUP(H910,Table_BoxColors[#All],2,FALSE),"")</f>
        <v/>
      </c>
      <c r="K910" s="61" t="str">
        <f t="shared" si="412"/>
        <v/>
      </c>
      <c r="L910" s="64" t="str">
        <f t="shared" si="413"/>
        <v/>
      </c>
      <c r="M910" s="185" t="str">
        <f>_xlfn.IFNA("E-"&amp;VLOOKUP(C910,Table_PN_DeviceType[],2,TRUE),"")&amp;IF(D910&lt;&gt;"",IF(D910&gt;99,D910,IF(D910&gt;9,"0"&amp;D910,"00"&amp;D910))&amp;VLOOKUP(E910,Table_PN_ConduitSize[],2,FALSE)&amp;VLOOKUP(F910,Table_PN_ConduitColor[],2,FALSE)&amp;IF(G910&lt;10,"0"&amp;G910,G910)&amp;VLOOKUP(H910,Table_PN_BoxMaterial[],2,FALSE)&amp;IF(I910&lt;&gt;"",VLOOKUP(I910,Table_PN_MountingKit[],2,FALSE)&amp;IF(OR(J910="Yes"),VLOOKUP(F910,Table_PN_BoxColor[],2,FALSE),"")&amp;VLOOKUP(K910,Table_PN_CircuitBreaker[],2,FALSE),""),"")</f>
        <v/>
      </c>
      <c r="N910" s="65"/>
      <c r="O910" s="65"/>
      <c r="P910" s="65"/>
      <c r="Q910" s="65"/>
      <c r="R910" s="65"/>
      <c r="S910" s="170" t="str">
        <f>IFERROR(VLOOKUP(C910,Table_DevicePN[],2,FALSE),"")</f>
        <v/>
      </c>
      <c r="T910" s="66" t="str">
        <f t="shared" si="414"/>
        <v/>
      </c>
      <c r="U910" s="80"/>
      <c r="V910" s="81" t="str">
        <f t="shared" si="415"/>
        <v/>
      </c>
      <c r="W910" s="65" t="str">
        <f t="shared" si="416"/>
        <v/>
      </c>
      <c r="X910" s="65" t="str">
        <f t="shared" si="417"/>
        <v/>
      </c>
      <c r="Y910" s="82" t="str">
        <f t="shared" si="418"/>
        <v/>
      </c>
      <c r="Z910" s="83" t="str">
        <f t="shared" si="419"/>
        <v/>
      </c>
      <c r="AA910" s="65" t="str">
        <f t="shared" si="420"/>
        <v/>
      </c>
      <c r="AB910" s="65" t="str">
        <f t="shared" si="421"/>
        <v/>
      </c>
      <c r="AC910" s="65" t="str">
        <f t="shared" si="422"/>
        <v/>
      </c>
      <c r="AD910" s="84" t="str">
        <f t="shared" si="423"/>
        <v/>
      </c>
      <c r="AE910" s="85" t="str">
        <f t="shared" si="424"/>
        <v/>
      </c>
      <c r="AF910" s="85" t="str">
        <f t="shared" si="425"/>
        <v/>
      </c>
      <c r="AG910" s="86" t="str">
        <f t="shared" si="426"/>
        <v/>
      </c>
      <c r="AH910" s="87" t="str">
        <f t="shared" si="427"/>
        <v/>
      </c>
      <c r="AI910" s="84" t="str">
        <f t="shared" si="428"/>
        <v/>
      </c>
      <c r="AJ910" s="84" t="str">
        <f t="shared" si="429"/>
        <v/>
      </c>
      <c r="AK910" s="88" t="str">
        <f t="shared" si="430"/>
        <v/>
      </c>
      <c r="AL910" s="65" t="str">
        <f t="shared" si="431"/>
        <v/>
      </c>
      <c r="AM910" s="84" t="str">
        <f t="shared" si="432"/>
        <v/>
      </c>
      <c r="AN910" s="85" t="str">
        <f t="shared" si="433"/>
        <v/>
      </c>
      <c r="AO910" s="85" t="str">
        <f t="shared" si="434"/>
        <v/>
      </c>
      <c r="AP910" s="86" t="str">
        <f t="shared" si="435"/>
        <v/>
      </c>
    </row>
    <row r="911" spans="1:42" s="76" customFormat="1" x14ac:dyDescent="0.25">
      <c r="A911" s="78">
        <f t="shared" si="410"/>
        <v>905</v>
      </c>
      <c r="B911" s="79"/>
      <c r="C911" s="79"/>
      <c r="D911" s="61"/>
      <c r="E911" s="180" t="str">
        <f>_xlfn.IFNA(HLOOKUP(TEXT(C911,"#"),Table_Conduit[#All],2,FALSE),"")</f>
        <v/>
      </c>
      <c r="F911" s="63" t="str">
        <f t="shared" si="411"/>
        <v/>
      </c>
      <c r="G911" s="61"/>
      <c r="H911" s="180" t="str">
        <f>_xlfn.IFNA(IF(HLOOKUP(TEXT(C911,"#"),Table_BoxMaterial[#All],2,FALSE)=0,"",HLOOKUP(TEXT(C911,"#"),Table_BoxMaterial[#All],2,FALSE)),"")</f>
        <v/>
      </c>
      <c r="I911" s="183" t="str">
        <f>_xlfn.IFNA(HLOOKUP(TEXT(C911,"#"),Table_MountingKits[#All],2,FALSE),"")</f>
        <v/>
      </c>
      <c r="J911" s="183" t="str">
        <f>_xlfn.IFNA(HLOOKUP(H911,Table_BoxColors[#All],2,FALSE),"")</f>
        <v/>
      </c>
      <c r="K911" s="61" t="str">
        <f t="shared" si="412"/>
        <v/>
      </c>
      <c r="L911" s="64" t="str">
        <f t="shared" si="413"/>
        <v/>
      </c>
      <c r="M911" s="185" t="str">
        <f>_xlfn.IFNA("E-"&amp;VLOOKUP(C911,Table_PN_DeviceType[],2,TRUE),"")&amp;IF(D911&lt;&gt;"",IF(D911&gt;99,D911,IF(D911&gt;9,"0"&amp;D911,"00"&amp;D911))&amp;VLOOKUP(E911,Table_PN_ConduitSize[],2,FALSE)&amp;VLOOKUP(F911,Table_PN_ConduitColor[],2,FALSE)&amp;IF(G911&lt;10,"0"&amp;G911,G911)&amp;VLOOKUP(H911,Table_PN_BoxMaterial[],2,FALSE)&amp;IF(I911&lt;&gt;"",VLOOKUP(I911,Table_PN_MountingKit[],2,FALSE)&amp;IF(OR(J911="Yes"),VLOOKUP(F911,Table_PN_BoxColor[],2,FALSE),"")&amp;VLOOKUP(K911,Table_PN_CircuitBreaker[],2,FALSE),""),"")</f>
        <v/>
      </c>
      <c r="N911" s="65"/>
      <c r="O911" s="65"/>
      <c r="P911" s="65"/>
      <c r="Q911" s="65"/>
      <c r="R911" s="65"/>
      <c r="S911" s="170" t="str">
        <f>IFERROR(VLOOKUP(C911,Table_DevicePN[],2,FALSE),"")</f>
        <v/>
      </c>
      <c r="T911" s="66" t="str">
        <f t="shared" si="414"/>
        <v/>
      </c>
      <c r="U911" s="80"/>
      <c r="V911" s="81" t="str">
        <f t="shared" si="415"/>
        <v/>
      </c>
      <c r="W911" s="65" t="str">
        <f t="shared" si="416"/>
        <v/>
      </c>
      <c r="X911" s="65" t="str">
        <f t="shared" si="417"/>
        <v/>
      </c>
      <c r="Y911" s="82" t="str">
        <f t="shared" si="418"/>
        <v/>
      </c>
      <c r="Z911" s="83" t="str">
        <f t="shared" si="419"/>
        <v/>
      </c>
      <c r="AA911" s="65" t="str">
        <f t="shared" si="420"/>
        <v/>
      </c>
      <c r="AB911" s="65" t="str">
        <f t="shared" si="421"/>
        <v/>
      </c>
      <c r="AC911" s="65" t="str">
        <f t="shared" si="422"/>
        <v/>
      </c>
      <c r="AD911" s="84" t="str">
        <f t="shared" si="423"/>
        <v/>
      </c>
      <c r="AE911" s="85" t="str">
        <f t="shared" si="424"/>
        <v/>
      </c>
      <c r="AF911" s="85" t="str">
        <f t="shared" si="425"/>
        <v/>
      </c>
      <c r="AG911" s="86" t="str">
        <f t="shared" si="426"/>
        <v/>
      </c>
      <c r="AH911" s="87" t="str">
        <f t="shared" si="427"/>
        <v/>
      </c>
      <c r="AI911" s="84" t="str">
        <f t="shared" si="428"/>
        <v/>
      </c>
      <c r="AJ911" s="84" t="str">
        <f t="shared" si="429"/>
        <v/>
      </c>
      <c r="AK911" s="88" t="str">
        <f t="shared" si="430"/>
        <v/>
      </c>
      <c r="AL911" s="65" t="str">
        <f t="shared" si="431"/>
        <v/>
      </c>
      <c r="AM911" s="84" t="str">
        <f t="shared" si="432"/>
        <v/>
      </c>
      <c r="AN911" s="85" t="str">
        <f t="shared" si="433"/>
        <v/>
      </c>
      <c r="AO911" s="85" t="str">
        <f t="shared" si="434"/>
        <v/>
      </c>
      <c r="AP911" s="86" t="str">
        <f t="shared" si="435"/>
        <v/>
      </c>
    </row>
    <row r="912" spans="1:42" s="76" customFormat="1" x14ac:dyDescent="0.25">
      <c r="A912" s="78">
        <f t="shared" si="410"/>
        <v>906</v>
      </c>
      <c r="B912" s="79"/>
      <c r="C912" s="79"/>
      <c r="D912" s="61"/>
      <c r="E912" s="180" t="str">
        <f>_xlfn.IFNA(HLOOKUP(TEXT(C912,"#"),Table_Conduit[#All],2,FALSE),"")</f>
        <v/>
      </c>
      <c r="F912" s="63" t="str">
        <f t="shared" si="411"/>
        <v/>
      </c>
      <c r="G912" s="61"/>
      <c r="H912" s="180" t="str">
        <f>_xlfn.IFNA(IF(HLOOKUP(TEXT(C912,"#"),Table_BoxMaterial[#All],2,FALSE)=0,"",HLOOKUP(TEXT(C912,"#"),Table_BoxMaterial[#All],2,FALSE)),"")</f>
        <v/>
      </c>
      <c r="I912" s="183" t="str">
        <f>_xlfn.IFNA(HLOOKUP(TEXT(C912,"#"),Table_MountingKits[#All],2,FALSE),"")</f>
        <v/>
      </c>
      <c r="J912" s="183" t="str">
        <f>_xlfn.IFNA(HLOOKUP(H912,Table_BoxColors[#All],2,FALSE),"")</f>
        <v/>
      </c>
      <c r="K912" s="61" t="str">
        <f t="shared" si="412"/>
        <v/>
      </c>
      <c r="L912" s="64" t="str">
        <f t="shared" si="413"/>
        <v/>
      </c>
      <c r="M912" s="185" t="str">
        <f>_xlfn.IFNA("E-"&amp;VLOOKUP(C912,Table_PN_DeviceType[],2,TRUE),"")&amp;IF(D912&lt;&gt;"",IF(D912&gt;99,D912,IF(D912&gt;9,"0"&amp;D912,"00"&amp;D912))&amp;VLOOKUP(E912,Table_PN_ConduitSize[],2,FALSE)&amp;VLOOKUP(F912,Table_PN_ConduitColor[],2,FALSE)&amp;IF(G912&lt;10,"0"&amp;G912,G912)&amp;VLOOKUP(H912,Table_PN_BoxMaterial[],2,FALSE)&amp;IF(I912&lt;&gt;"",VLOOKUP(I912,Table_PN_MountingKit[],2,FALSE)&amp;IF(OR(J912="Yes"),VLOOKUP(F912,Table_PN_BoxColor[],2,FALSE),"")&amp;VLOOKUP(K912,Table_PN_CircuitBreaker[],2,FALSE),""),"")</f>
        <v/>
      </c>
      <c r="N912" s="65"/>
      <c r="O912" s="65"/>
      <c r="P912" s="65"/>
      <c r="Q912" s="65"/>
      <c r="R912" s="65"/>
      <c r="S912" s="170" t="str">
        <f>IFERROR(VLOOKUP(C912,Table_DevicePN[],2,FALSE),"")</f>
        <v/>
      </c>
      <c r="T912" s="66" t="str">
        <f t="shared" si="414"/>
        <v/>
      </c>
      <c r="U912" s="80"/>
      <c r="V912" s="81" t="str">
        <f t="shared" si="415"/>
        <v/>
      </c>
      <c r="W912" s="65" t="str">
        <f t="shared" si="416"/>
        <v/>
      </c>
      <c r="X912" s="65" t="str">
        <f t="shared" si="417"/>
        <v/>
      </c>
      <c r="Y912" s="82" t="str">
        <f t="shared" si="418"/>
        <v/>
      </c>
      <c r="Z912" s="83" t="str">
        <f t="shared" si="419"/>
        <v/>
      </c>
      <c r="AA912" s="65" t="str">
        <f t="shared" si="420"/>
        <v/>
      </c>
      <c r="AB912" s="65" t="str">
        <f t="shared" si="421"/>
        <v/>
      </c>
      <c r="AC912" s="65" t="str">
        <f t="shared" si="422"/>
        <v/>
      </c>
      <c r="AD912" s="84" t="str">
        <f t="shared" si="423"/>
        <v/>
      </c>
      <c r="AE912" s="85" t="str">
        <f t="shared" si="424"/>
        <v/>
      </c>
      <c r="AF912" s="85" t="str">
        <f t="shared" si="425"/>
        <v/>
      </c>
      <c r="AG912" s="86" t="str">
        <f t="shared" si="426"/>
        <v/>
      </c>
      <c r="AH912" s="87" t="str">
        <f t="shared" si="427"/>
        <v/>
      </c>
      <c r="AI912" s="84" t="str">
        <f t="shared" si="428"/>
        <v/>
      </c>
      <c r="AJ912" s="84" t="str">
        <f t="shared" si="429"/>
        <v/>
      </c>
      <c r="AK912" s="88" t="str">
        <f t="shared" si="430"/>
        <v/>
      </c>
      <c r="AL912" s="65" t="str">
        <f t="shared" si="431"/>
        <v/>
      </c>
      <c r="AM912" s="84" t="str">
        <f t="shared" si="432"/>
        <v/>
      </c>
      <c r="AN912" s="85" t="str">
        <f t="shared" si="433"/>
        <v/>
      </c>
      <c r="AO912" s="85" t="str">
        <f t="shared" si="434"/>
        <v/>
      </c>
      <c r="AP912" s="86" t="str">
        <f t="shared" si="435"/>
        <v/>
      </c>
    </row>
    <row r="913" spans="1:42" s="76" customFormat="1" x14ac:dyDescent="0.25">
      <c r="A913" s="78">
        <f t="shared" si="410"/>
        <v>907</v>
      </c>
      <c r="B913" s="79"/>
      <c r="C913" s="79"/>
      <c r="D913" s="61"/>
      <c r="E913" s="180" t="str">
        <f>_xlfn.IFNA(HLOOKUP(TEXT(C913,"#"),Table_Conduit[#All],2,FALSE),"")</f>
        <v/>
      </c>
      <c r="F913" s="63" t="str">
        <f t="shared" si="411"/>
        <v/>
      </c>
      <c r="G913" s="61"/>
      <c r="H913" s="180" t="str">
        <f>_xlfn.IFNA(IF(HLOOKUP(TEXT(C913,"#"),Table_BoxMaterial[#All],2,FALSE)=0,"",HLOOKUP(TEXT(C913,"#"),Table_BoxMaterial[#All],2,FALSE)),"")</f>
        <v/>
      </c>
      <c r="I913" s="183" t="str">
        <f>_xlfn.IFNA(HLOOKUP(TEXT(C913,"#"),Table_MountingKits[#All],2,FALSE),"")</f>
        <v/>
      </c>
      <c r="J913" s="183" t="str">
        <f>_xlfn.IFNA(HLOOKUP(H913,Table_BoxColors[#All],2,FALSE),"")</f>
        <v/>
      </c>
      <c r="K913" s="61" t="str">
        <f t="shared" si="412"/>
        <v/>
      </c>
      <c r="L913" s="64" t="str">
        <f t="shared" si="413"/>
        <v/>
      </c>
      <c r="M913" s="185" t="str">
        <f>_xlfn.IFNA("E-"&amp;VLOOKUP(C913,Table_PN_DeviceType[],2,TRUE),"")&amp;IF(D913&lt;&gt;"",IF(D913&gt;99,D913,IF(D913&gt;9,"0"&amp;D913,"00"&amp;D913))&amp;VLOOKUP(E913,Table_PN_ConduitSize[],2,FALSE)&amp;VLOOKUP(F913,Table_PN_ConduitColor[],2,FALSE)&amp;IF(G913&lt;10,"0"&amp;G913,G913)&amp;VLOOKUP(H913,Table_PN_BoxMaterial[],2,FALSE)&amp;IF(I913&lt;&gt;"",VLOOKUP(I913,Table_PN_MountingKit[],2,FALSE)&amp;IF(OR(J913="Yes"),VLOOKUP(F913,Table_PN_BoxColor[],2,FALSE),"")&amp;VLOOKUP(K913,Table_PN_CircuitBreaker[],2,FALSE),""),"")</f>
        <v/>
      </c>
      <c r="N913" s="65"/>
      <c r="O913" s="65"/>
      <c r="P913" s="65"/>
      <c r="Q913" s="65"/>
      <c r="R913" s="65"/>
      <c r="S913" s="170" t="str">
        <f>IFERROR(VLOOKUP(C913,Table_DevicePN[],2,FALSE),"")</f>
        <v/>
      </c>
      <c r="T913" s="66" t="str">
        <f t="shared" si="414"/>
        <v/>
      </c>
      <c r="U913" s="80"/>
      <c r="V913" s="81" t="str">
        <f t="shared" si="415"/>
        <v/>
      </c>
      <c r="W913" s="65" t="str">
        <f t="shared" si="416"/>
        <v/>
      </c>
      <c r="X913" s="65" t="str">
        <f t="shared" si="417"/>
        <v/>
      </c>
      <c r="Y913" s="82" t="str">
        <f t="shared" si="418"/>
        <v/>
      </c>
      <c r="Z913" s="83" t="str">
        <f t="shared" si="419"/>
        <v/>
      </c>
      <c r="AA913" s="65" t="str">
        <f t="shared" si="420"/>
        <v/>
      </c>
      <c r="AB913" s="65" t="str">
        <f t="shared" si="421"/>
        <v/>
      </c>
      <c r="AC913" s="65" t="str">
        <f t="shared" si="422"/>
        <v/>
      </c>
      <c r="AD913" s="84" t="str">
        <f t="shared" si="423"/>
        <v/>
      </c>
      <c r="AE913" s="85" t="str">
        <f t="shared" si="424"/>
        <v/>
      </c>
      <c r="AF913" s="85" t="str">
        <f t="shared" si="425"/>
        <v/>
      </c>
      <c r="AG913" s="86" t="str">
        <f t="shared" si="426"/>
        <v/>
      </c>
      <c r="AH913" s="87" t="str">
        <f t="shared" si="427"/>
        <v/>
      </c>
      <c r="AI913" s="84" t="str">
        <f t="shared" si="428"/>
        <v/>
      </c>
      <c r="AJ913" s="84" t="str">
        <f t="shared" si="429"/>
        <v/>
      </c>
      <c r="AK913" s="88" t="str">
        <f t="shared" si="430"/>
        <v/>
      </c>
      <c r="AL913" s="65" t="str">
        <f t="shared" si="431"/>
        <v/>
      </c>
      <c r="AM913" s="84" t="str">
        <f t="shared" si="432"/>
        <v/>
      </c>
      <c r="AN913" s="85" t="str">
        <f t="shared" si="433"/>
        <v/>
      </c>
      <c r="AO913" s="85" t="str">
        <f t="shared" si="434"/>
        <v/>
      </c>
      <c r="AP913" s="86" t="str">
        <f t="shared" si="435"/>
        <v/>
      </c>
    </row>
    <row r="914" spans="1:42" s="76" customFormat="1" x14ac:dyDescent="0.25">
      <c r="A914" s="78">
        <f t="shared" si="410"/>
        <v>908</v>
      </c>
      <c r="B914" s="79"/>
      <c r="C914" s="79"/>
      <c r="D914" s="61"/>
      <c r="E914" s="180" t="str">
        <f>_xlfn.IFNA(HLOOKUP(TEXT(C914,"#"),Table_Conduit[#All],2,FALSE),"")</f>
        <v/>
      </c>
      <c r="F914" s="63" t="str">
        <f t="shared" si="411"/>
        <v/>
      </c>
      <c r="G914" s="61"/>
      <c r="H914" s="180" t="str">
        <f>_xlfn.IFNA(IF(HLOOKUP(TEXT(C914,"#"),Table_BoxMaterial[#All],2,FALSE)=0,"",HLOOKUP(TEXT(C914,"#"),Table_BoxMaterial[#All],2,FALSE)),"")</f>
        <v/>
      </c>
      <c r="I914" s="183" t="str">
        <f>_xlfn.IFNA(HLOOKUP(TEXT(C914,"#"),Table_MountingKits[#All],2,FALSE),"")</f>
        <v/>
      </c>
      <c r="J914" s="183" t="str">
        <f>_xlfn.IFNA(HLOOKUP(H914,Table_BoxColors[#All],2,FALSE),"")</f>
        <v/>
      </c>
      <c r="K914" s="61" t="str">
        <f t="shared" si="412"/>
        <v/>
      </c>
      <c r="L914" s="64" t="str">
        <f t="shared" si="413"/>
        <v/>
      </c>
      <c r="M914" s="185" t="str">
        <f>_xlfn.IFNA("E-"&amp;VLOOKUP(C914,Table_PN_DeviceType[],2,TRUE),"")&amp;IF(D914&lt;&gt;"",IF(D914&gt;99,D914,IF(D914&gt;9,"0"&amp;D914,"00"&amp;D914))&amp;VLOOKUP(E914,Table_PN_ConduitSize[],2,FALSE)&amp;VLOOKUP(F914,Table_PN_ConduitColor[],2,FALSE)&amp;IF(G914&lt;10,"0"&amp;G914,G914)&amp;VLOOKUP(H914,Table_PN_BoxMaterial[],2,FALSE)&amp;IF(I914&lt;&gt;"",VLOOKUP(I914,Table_PN_MountingKit[],2,FALSE)&amp;IF(OR(J914="Yes"),VLOOKUP(F914,Table_PN_BoxColor[],2,FALSE),"")&amp;VLOOKUP(K914,Table_PN_CircuitBreaker[],2,FALSE),""),"")</f>
        <v/>
      </c>
      <c r="N914" s="65"/>
      <c r="O914" s="65"/>
      <c r="P914" s="65"/>
      <c r="Q914" s="65"/>
      <c r="R914" s="65"/>
      <c r="S914" s="170" t="str">
        <f>IFERROR(VLOOKUP(C914,Table_DevicePN[],2,FALSE),"")</f>
        <v/>
      </c>
      <c r="T914" s="66" t="str">
        <f t="shared" si="414"/>
        <v/>
      </c>
      <c r="U914" s="80"/>
      <c r="V914" s="81" t="str">
        <f t="shared" si="415"/>
        <v/>
      </c>
      <c r="W914" s="65" t="str">
        <f t="shared" si="416"/>
        <v/>
      </c>
      <c r="X914" s="65" t="str">
        <f t="shared" si="417"/>
        <v/>
      </c>
      <c r="Y914" s="82" t="str">
        <f t="shared" si="418"/>
        <v/>
      </c>
      <c r="Z914" s="83" t="str">
        <f t="shared" si="419"/>
        <v/>
      </c>
      <c r="AA914" s="65" t="str">
        <f t="shared" si="420"/>
        <v/>
      </c>
      <c r="AB914" s="65" t="str">
        <f t="shared" si="421"/>
        <v/>
      </c>
      <c r="AC914" s="65" t="str">
        <f t="shared" si="422"/>
        <v/>
      </c>
      <c r="AD914" s="84" t="str">
        <f t="shared" si="423"/>
        <v/>
      </c>
      <c r="AE914" s="85" t="str">
        <f t="shared" si="424"/>
        <v/>
      </c>
      <c r="AF914" s="85" t="str">
        <f t="shared" si="425"/>
        <v/>
      </c>
      <c r="AG914" s="86" t="str">
        <f t="shared" si="426"/>
        <v/>
      </c>
      <c r="AH914" s="87" t="str">
        <f t="shared" si="427"/>
        <v/>
      </c>
      <c r="AI914" s="84" t="str">
        <f t="shared" si="428"/>
        <v/>
      </c>
      <c r="AJ914" s="84" t="str">
        <f t="shared" si="429"/>
        <v/>
      </c>
      <c r="AK914" s="88" t="str">
        <f t="shared" si="430"/>
        <v/>
      </c>
      <c r="AL914" s="65" t="str">
        <f t="shared" si="431"/>
        <v/>
      </c>
      <c r="AM914" s="84" t="str">
        <f t="shared" si="432"/>
        <v/>
      </c>
      <c r="AN914" s="85" t="str">
        <f t="shared" si="433"/>
        <v/>
      </c>
      <c r="AO914" s="85" t="str">
        <f t="shared" si="434"/>
        <v/>
      </c>
      <c r="AP914" s="86" t="str">
        <f t="shared" si="435"/>
        <v/>
      </c>
    </row>
    <row r="915" spans="1:42" s="76" customFormat="1" x14ac:dyDescent="0.25">
      <c r="A915" s="78">
        <f t="shared" si="410"/>
        <v>909</v>
      </c>
      <c r="B915" s="79"/>
      <c r="C915" s="79"/>
      <c r="D915" s="61"/>
      <c r="E915" s="180" t="str">
        <f>_xlfn.IFNA(HLOOKUP(TEXT(C915,"#"),Table_Conduit[#All],2,FALSE),"")</f>
        <v/>
      </c>
      <c r="F915" s="63" t="str">
        <f t="shared" si="411"/>
        <v/>
      </c>
      <c r="G915" s="61"/>
      <c r="H915" s="180" t="str">
        <f>_xlfn.IFNA(IF(HLOOKUP(TEXT(C915,"#"),Table_BoxMaterial[#All],2,FALSE)=0,"",HLOOKUP(TEXT(C915,"#"),Table_BoxMaterial[#All],2,FALSE)),"")</f>
        <v/>
      </c>
      <c r="I915" s="183" t="str">
        <f>_xlfn.IFNA(HLOOKUP(TEXT(C915,"#"),Table_MountingKits[#All],2,FALSE),"")</f>
        <v/>
      </c>
      <c r="J915" s="183" t="str">
        <f>_xlfn.IFNA(HLOOKUP(H915,Table_BoxColors[#All],2,FALSE),"")</f>
        <v/>
      </c>
      <c r="K915" s="61" t="str">
        <f t="shared" si="412"/>
        <v/>
      </c>
      <c r="L915" s="64" t="str">
        <f t="shared" si="413"/>
        <v/>
      </c>
      <c r="M915" s="185" t="str">
        <f>_xlfn.IFNA("E-"&amp;VLOOKUP(C915,Table_PN_DeviceType[],2,TRUE),"")&amp;IF(D915&lt;&gt;"",IF(D915&gt;99,D915,IF(D915&gt;9,"0"&amp;D915,"00"&amp;D915))&amp;VLOOKUP(E915,Table_PN_ConduitSize[],2,FALSE)&amp;VLOOKUP(F915,Table_PN_ConduitColor[],2,FALSE)&amp;IF(G915&lt;10,"0"&amp;G915,G915)&amp;VLOOKUP(H915,Table_PN_BoxMaterial[],2,FALSE)&amp;IF(I915&lt;&gt;"",VLOOKUP(I915,Table_PN_MountingKit[],2,FALSE)&amp;IF(OR(J915="Yes"),VLOOKUP(F915,Table_PN_BoxColor[],2,FALSE),"")&amp;VLOOKUP(K915,Table_PN_CircuitBreaker[],2,FALSE),""),"")</f>
        <v/>
      </c>
      <c r="N915" s="65"/>
      <c r="O915" s="65"/>
      <c r="P915" s="65"/>
      <c r="Q915" s="65"/>
      <c r="R915" s="65"/>
      <c r="S915" s="170" t="str">
        <f>IFERROR(VLOOKUP(C915,Table_DevicePN[],2,FALSE),"")</f>
        <v/>
      </c>
      <c r="T915" s="66" t="str">
        <f t="shared" si="414"/>
        <v/>
      </c>
      <c r="U915" s="80"/>
      <c r="V915" s="81" t="str">
        <f t="shared" si="415"/>
        <v/>
      </c>
      <c r="W915" s="65" t="str">
        <f t="shared" si="416"/>
        <v/>
      </c>
      <c r="X915" s="65" t="str">
        <f t="shared" si="417"/>
        <v/>
      </c>
      <c r="Y915" s="82" t="str">
        <f t="shared" si="418"/>
        <v/>
      </c>
      <c r="Z915" s="83" t="str">
        <f t="shared" si="419"/>
        <v/>
      </c>
      <c r="AA915" s="65" t="str">
        <f t="shared" si="420"/>
        <v/>
      </c>
      <c r="AB915" s="65" t="str">
        <f t="shared" si="421"/>
        <v/>
      </c>
      <c r="AC915" s="65" t="str">
        <f t="shared" si="422"/>
        <v/>
      </c>
      <c r="AD915" s="84" t="str">
        <f t="shared" si="423"/>
        <v/>
      </c>
      <c r="AE915" s="85" t="str">
        <f t="shared" si="424"/>
        <v/>
      </c>
      <c r="AF915" s="85" t="str">
        <f t="shared" si="425"/>
        <v/>
      </c>
      <c r="AG915" s="86" t="str">
        <f t="shared" si="426"/>
        <v/>
      </c>
      <c r="AH915" s="87" t="str">
        <f t="shared" si="427"/>
        <v/>
      </c>
      <c r="AI915" s="84" t="str">
        <f t="shared" si="428"/>
        <v/>
      </c>
      <c r="AJ915" s="84" t="str">
        <f t="shared" si="429"/>
        <v/>
      </c>
      <c r="AK915" s="88" t="str">
        <f t="shared" si="430"/>
        <v/>
      </c>
      <c r="AL915" s="65" t="str">
        <f t="shared" si="431"/>
        <v/>
      </c>
      <c r="AM915" s="84" t="str">
        <f t="shared" si="432"/>
        <v/>
      </c>
      <c r="AN915" s="85" t="str">
        <f t="shared" si="433"/>
        <v/>
      </c>
      <c r="AO915" s="85" t="str">
        <f t="shared" si="434"/>
        <v/>
      </c>
      <c r="AP915" s="86" t="str">
        <f t="shared" si="435"/>
        <v/>
      </c>
    </row>
    <row r="916" spans="1:42" s="76" customFormat="1" x14ac:dyDescent="0.25">
      <c r="A916" s="78">
        <f t="shared" si="410"/>
        <v>910</v>
      </c>
      <c r="B916" s="79"/>
      <c r="C916" s="79"/>
      <c r="D916" s="61"/>
      <c r="E916" s="180" t="str">
        <f>_xlfn.IFNA(HLOOKUP(TEXT(C916,"#"),Table_Conduit[#All],2,FALSE),"")</f>
        <v/>
      </c>
      <c r="F916" s="63" t="str">
        <f t="shared" si="411"/>
        <v/>
      </c>
      <c r="G916" s="61"/>
      <c r="H916" s="180" t="str">
        <f>_xlfn.IFNA(IF(HLOOKUP(TEXT(C916,"#"),Table_BoxMaterial[#All],2,FALSE)=0,"",HLOOKUP(TEXT(C916,"#"),Table_BoxMaterial[#All],2,FALSE)),"")</f>
        <v/>
      </c>
      <c r="I916" s="183" t="str">
        <f>_xlfn.IFNA(HLOOKUP(TEXT(C916,"#"),Table_MountingKits[#All],2,FALSE),"")</f>
        <v/>
      </c>
      <c r="J916" s="183" t="str">
        <f>_xlfn.IFNA(HLOOKUP(H916,Table_BoxColors[#All],2,FALSE),"")</f>
        <v/>
      </c>
      <c r="K916" s="61" t="str">
        <f t="shared" si="412"/>
        <v/>
      </c>
      <c r="L916" s="64" t="str">
        <f t="shared" si="413"/>
        <v/>
      </c>
      <c r="M916" s="185" t="str">
        <f>_xlfn.IFNA("E-"&amp;VLOOKUP(C916,Table_PN_DeviceType[],2,TRUE),"")&amp;IF(D916&lt;&gt;"",IF(D916&gt;99,D916,IF(D916&gt;9,"0"&amp;D916,"00"&amp;D916))&amp;VLOOKUP(E916,Table_PN_ConduitSize[],2,FALSE)&amp;VLOOKUP(F916,Table_PN_ConduitColor[],2,FALSE)&amp;IF(G916&lt;10,"0"&amp;G916,G916)&amp;VLOOKUP(H916,Table_PN_BoxMaterial[],2,FALSE)&amp;IF(I916&lt;&gt;"",VLOOKUP(I916,Table_PN_MountingKit[],2,FALSE)&amp;IF(OR(J916="Yes"),VLOOKUP(F916,Table_PN_BoxColor[],2,FALSE),"")&amp;VLOOKUP(K916,Table_PN_CircuitBreaker[],2,FALSE),""),"")</f>
        <v/>
      </c>
      <c r="N916" s="65"/>
      <c r="O916" s="65"/>
      <c r="P916" s="65"/>
      <c r="Q916" s="65"/>
      <c r="R916" s="65"/>
      <c r="S916" s="170" t="str">
        <f>IFERROR(VLOOKUP(C916,Table_DevicePN[],2,FALSE),"")</f>
        <v/>
      </c>
      <c r="T916" s="66" t="str">
        <f t="shared" si="414"/>
        <v/>
      </c>
      <c r="U916" s="80"/>
      <c r="V916" s="81" t="str">
        <f t="shared" si="415"/>
        <v/>
      </c>
      <c r="W916" s="65" t="str">
        <f t="shared" si="416"/>
        <v/>
      </c>
      <c r="X916" s="65" t="str">
        <f t="shared" si="417"/>
        <v/>
      </c>
      <c r="Y916" s="82" t="str">
        <f t="shared" si="418"/>
        <v/>
      </c>
      <c r="Z916" s="83" t="str">
        <f t="shared" si="419"/>
        <v/>
      </c>
      <c r="AA916" s="65" t="str">
        <f t="shared" si="420"/>
        <v/>
      </c>
      <c r="AB916" s="65" t="str">
        <f t="shared" si="421"/>
        <v/>
      </c>
      <c r="AC916" s="65" t="str">
        <f t="shared" si="422"/>
        <v/>
      </c>
      <c r="AD916" s="84" t="str">
        <f t="shared" si="423"/>
        <v/>
      </c>
      <c r="AE916" s="85" t="str">
        <f t="shared" si="424"/>
        <v/>
      </c>
      <c r="AF916" s="85" t="str">
        <f t="shared" si="425"/>
        <v/>
      </c>
      <c r="AG916" s="86" t="str">
        <f t="shared" si="426"/>
        <v/>
      </c>
      <c r="AH916" s="87" t="str">
        <f t="shared" si="427"/>
        <v/>
      </c>
      <c r="AI916" s="84" t="str">
        <f t="shared" si="428"/>
        <v/>
      </c>
      <c r="AJ916" s="84" t="str">
        <f t="shared" si="429"/>
        <v/>
      </c>
      <c r="AK916" s="88" t="str">
        <f t="shared" si="430"/>
        <v/>
      </c>
      <c r="AL916" s="65" t="str">
        <f t="shared" si="431"/>
        <v/>
      </c>
      <c r="AM916" s="84" t="str">
        <f t="shared" si="432"/>
        <v/>
      </c>
      <c r="AN916" s="85" t="str">
        <f t="shared" si="433"/>
        <v/>
      </c>
      <c r="AO916" s="85" t="str">
        <f t="shared" si="434"/>
        <v/>
      </c>
      <c r="AP916" s="86" t="str">
        <f t="shared" si="435"/>
        <v/>
      </c>
    </row>
    <row r="917" spans="1:42" s="76" customFormat="1" x14ac:dyDescent="0.25">
      <c r="A917" s="78">
        <f t="shared" si="410"/>
        <v>911</v>
      </c>
      <c r="B917" s="79"/>
      <c r="C917" s="79"/>
      <c r="D917" s="61"/>
      <c r="E917" s="180" t="str">
        <f>_xlfn.IFNA(HLOOKUP(TEXT(C917,"#"),Table_Conduit[#All],2,FALSE),"")</f>
        <v/>
      </c>
      <c r="F917" s="63" t="str">
        <f t="shared" si="411"/>
        <v/>
      </c>
      <c r="G917" s="61"/>
      <c r="H917" s="180" t="str">
        <f>_xlfn.IFNA(IF(HLOOKUP(TEXT(C917,"#"),Table_BoxMaterial[#All],2,FALSE)=0,"",HLOOKUP(TEXT(C917,"#"),Table_BoxMaterial[#All],2,FALSE)),"")</f>
        <v/>
      </c>
      <c r="I917" s="183" t="str">
        <f>_xlfn.IFNA(HLOOKUP(TEXT(C917,"#"),Table_MountingKits[#All],2,FALSE),"")</f>
        <v/>
      </c>
      <c r="J917" s="183" t="str">
        <f>_xlfn.IFNA(HLOOKUP(H917,Table_BoxColors[#All],2,FALSE),"")</f>
        <v/>
      </c>
      <c r="K917" s="61" t="str">
        <f t="shared" si="412"/>
        <v/>
      </c>
      <c r="L917" s="64" t="str">
        <f t="shared" si="413"/>
        <v/>
      </c>
      <c r="M917" s="185" t="str">
        <f>_xlfn.IFNA("E-"&amp;VLOOKUP(C917,Table_PN_DeviceType[],2,TRUE),"")&amp;IF(D917&lt;&gt;"",IF(D917&gt;99,D917,IF(D917&gt;9,"0"&amp;D917,"00"&amp;D917))&amp;VLOOKUP(E917,Table_PN_ConduitSize[],2,FALSE)&amp;VLOOKUP(F917,Table_PN_ConduitColor[],2,FALSE)&amp;IF(G917&lt;10,"0"&amp;G917,G917)&amp;VLOOKUP(H917,Table_PN_BoxMaterial[],2,FALSE)&amp;IF(I917&lt;&gt;"",VLOOKUP(I917,Table_PN_MountingKit[],2,FALSE)&amp;IF(OR(J917="Yes"),VLOOKUP(F917,Table_PN_BoxColor[],2,FALSE),"")&amp;VLOOKUP(K917,Table_PN_CircuitBreaker[],2,FALSE),""),"")</f>
        <v/>
      </c>
      <c r="N917" s="65"/>
      <c r="O917" s="65"/>
      <c r="P917" s="65"/>
      <c r="Q917" s="65"/>
      <c r="R917" s="65"/>
      <c r="S917" s="170" t="str">
        <f>IFERROR(VLOOKUP(C917,Table_DevicePN[],2,FALSE),"")</f>
        <v/>
      </c>
      <c r="T917" s="66" t="str">
        <f t="shared" si="414"/>
        <v/>
      </c>
      <c r="U917" s="80"/>
      <c r="V917" s="81" t="str">
        <f t="shared" si="415"/>
        <v/>
      </c>
      <c r="W917" s="65" t="str">
        <f t="shared" si="416"/>
        <v/>
      </c>
      <c r="X917" s="65" t="str">
        <f t="shared" si="417"/>
        <v/>
      </c>
      <c r="Y917" s="82" t="str">
        <f t="shared" si="418"/>
        <v/>
      </c>
      <c r="Z917" s="83" t="str">
        <f t="shared" si="419"/>
        <v/>
      </c>
      <c r="AA917" s="65" t="str">
        <f t="shared" si="420"/>
        <v/>
      </c>
      <c r="AB917" s="65" t="str">
        <f t="shared" si="421"/>
        <v/>
      </c>
      <c r="AC917" s="65" t="str">
        <f t="shared" si="422"/>
        <v/>
      </c>
      <c r="AD917" s="84" t="str">
        <f t="shared" si="423"/>
        <v/>
      </c>
      <c r="AE917" s="85" t="str">
        <f t="shared" si="424"/>
        <v/>
      </c>
      <c r="AF917" s="85" t="str">
        <f t="shared" si="425"/>
        <v/>
      </c>
      <c r="AG917" s="86" t="str">
        <f t="shared" si="426"/>
        <v/>
      </c>
      <c r="AH917" s="87" t="str">
        <f t="shared" si="427"/>
        <v/>
      </c>
      <c r="AI917" s="84" t="str">
        <f t="shared" si="428"/>
        <v/>
      </c>
      <c r="AJ917" s="84" t="str">
        <f t="shared" si="429"/>
        <v/>
      </c>
      <c r="AK917" s="88" t="str">
        <f t="shared" si="430"/>
        <v/>
      </c>
      <c r="AL917" s="65" t="str">
        <f t="shared" si="431"/>
        <v/>
      </c>
      <c r="AM917" s="84" t="str">
        <f t="shared" si="432"/>
        <v/>
      </c>
      <c r="AN917" s="85" t="str">
        <f t="shared" si="433"/>
        <v/>
      </c>
      <c r="AO917" s="85" t="str">
        <f t="shared" si="434"/>
        <v/>
      </c>
      <c r="AP917" s="86" t="str">
        <f t="shared" si="435"/>
        <v/>
      </c>
    </row>
    <row r="918" spans="1:42" s="76" customFormat="1" x14ac:dyDescent="0.25">
      <c r="A918" s="78">
        <f t="shared" si="410"/>
        <v>912</v>
      </c>
      <c r="B918" s="79"/>
      <c r="C918" s="79"/>
      <c r="D918" s="61"/>
      <c r="E918" s="180" t="str">
        <f>_xlfn.IFNA(HLOOKUP(TEXT(C918,"#"),Table_Conduit[#All],2,FALSE),"")</f>
        <v/>
      </c>
      <c r="F918" s="63" t="str">
        <f t="shared" si="411"/>
        <v/>
      </c>
      <c r="G918" s="61"/>
      <c r="H918" s="180" t="str">
        <f>_xlfn.IFNA(IF(HLOOKUP(TEXT(C918,"#"),Table_BoxMaterial[#All],2,FALSE)=0,"",HLOOKUP(TEXT(C918,"#"),Table_BoxMaterial[#All],2,FALSE)),"")</f>
        <v/>
      </c>
      <c r="I918" s="183" t="str">
        <f>_xlfn.IFNA(HLOOKUP(TEXT(C918,"#"),Table_MountingKits[#All],2,FALSE),"")</f>
        <v/>
      </c>
      <c r="J918" s="183" t="str">
        <f>_xlfn.IFNA(HLOOKUP(H918,Table_BoxColors[#All],2,FALSE),"")</f>
        <v/>
      </c>
      <c r="K918" s="61" t="str">
        <f t="shared" si="412"/>
        <v/>
      </c>
      <c r="L918" s="64" t="str">
        <f t="shared" si="413"/>
        <v/>
      </c>
      <c r="M918" s="185" t="str">
        <f>_xlfn.IFNA("E-"&amp;VLOOKUP(C918,Table_PN_DeviceType[],2,TRUE),"")&amp;IF(D918&lt;&gt;"",IF(D918&gt;99,D918,IF(D918&gt;9,"0"&amp;D918,"00"&amp;D918))&amp;VLOOKUP(E918,Table_PN_ConduitSize[],2,FALSE)&amp;VLOOKUP(F918,Table_PN_ConduitColor[],2,FALSE)&amp;IF(G918&lt;10,"0"&amp;G918,G918)&amp;VLOOKUP(H918,Table_PN_BoxMaterial[],2,FALSE)&amp;IF(I918&lt;&gt;"",VLOOKUP(I918,Table_PN_MountingKit[],2,FALSE)&amp;IF(OR(J918="Yes"),VLOOKUP(F918,Table_PN_BoxColor[],2,FALSE),"")&amp;VLOOKUP(K918,Table_PN_CircuitBreaker[],2,FALSE),""),"")</f>
        <v/>
      </c>
      <c r="N918" s="65"/>
      <c r="O918" s="65"/>
      <c r="P918" s="65"/>
      <c r="Q918" s="65"/>
      <c r="R918" s="65"/>
      <c r="S918" s="170" t="str">
        <f>IFERROR(VLOOKUP(C918,Table_DevicePN[],2,FALSE),"")</f>
        <v/>
      </c>
      <c r="T918" s="66" t="str">
        <f t="shared" si="414"/>
        <v/>
      </c>
      <c r="U918" s="80"/>
      <c r="V918" s="81" t="str">
        <f t="shared" si="415"/>
        <v/>
      </c>
      <c r="W918" s="65" t="str">
        <f t="shared" si="416"/>
        <v/>
      </c>
      <c r="X918" s="65" t="str">
        <f t="shared" si="417"/>
        <v/>
      </c>
      <c r="Y918" s="82" t="str">
        <f t="shared" si="418"/>
        <v/>
      </c>
      <c r="Z918" s="83" t="str">
        <f t="shared" si="419"/>
        <v/>
      </c>
      <c r="AA918" s="65" t="str">
        <f t="shared" si="420"/>
        <v/>
      </c>
      <c r="AB918" s="65" t="str">
        <f t="shared" si="421"/>
        <v/>
      </c>
      <c r="AC918" s="65" t="str">
        <f t="shared" si="422"/>
        <v/>
      </c>
      <c r="AD918" s="84" t="str">
        <f t="shared" si="423"/>
        <v/>
      </c>
      <c r="AE918" s="85" t="str">
        <f t="shared" si="424"/>
        <v/>
      </c>
      <c r="AF918" s="85" t="str">
        <f t="shared" si="425"/>
        <v/>
      </c>
      <c r="AG918" s="86" t="str">
        <f t="shared" si="426"/>
        <v/>
      </c>
      <c r="AH918" s="87" t="str">
        <f t="shared" si="427"/>
        <v/>
      </c>
      <c r="AI918" s="84" t="str">
        <f t="shared" si="428"/>
        <v/>
      </c>
      <c r="AJ918" s="84" t="str">
        <f t="shared" si="429"/>
        <v/>
      </c>
      <c r="AK918" s="88" t="str">
        <f t="shared" si="430"/>
        <v/>
      </c>
      <c r="AL918" s="65" t="str">
        <f t="shared" si="431"/>
        <v/>
      </c>
      <c r="AM918" s="84" t="str">
        <f t="shared" si="432"/>
        <v/>
      </c>
      <c r="AN918" s="85" t="str">
        <f t="shared" si="433"/>
        <v/>
      </c>
      <c r="AO918" s="85" t="str">
        <f t="shared" si="434"/>
        <v/>
      </c>
      <c r="AP918" s="86" t="str">
        <f t="shared" si="435"/>
        <v/>
      </c>
    </row>
    <row r="919" spans="1:42" s="76" customFormat="1" x14ac:dyDescent="0.25">
      <c r="A919" s="78">
        <f t="shared" si="410"/>
        <v>913</v>
      </c>
      <c r="B919" s="79"/>
      <c r="C919" s="79"/>
      <c r="D919" s="61"/>
      <c r="E919" s="180" t="str">
        <f>_xlfn.IFNA(HLOOKUP(TEXT(C919,"#"),Table_Conduit[#All],2,FALSE),"")</f>
        <v/>
      </c>
      <c r="F919" s="63" t="str">
        <f t="shared" si="411"/>
        <v/>
      </c>
      <c r="G919" s="61"/>
      <c r="H919" s="180" t="str">
        <f>_xlfn.IFNA(IF(HLOOKUP(TEXT(C919,"#"),Table_BoxMaterial[#All],2,FALSE)=0,"",HLOOKUP(TEXT(C919,"#"),Table_BoxMaterial[#All],2,FALSE)),"")</f>
        <v/>
      </c>
      <c r="I919" s="183" t="str">
        <f>_xlfn.IFNA(HLOOKUP(TEXT(C919,"#"),Table_MountingKits[#All],2,FALSE),"")</f>
        <v/>
      </c>
      <c r="J919" s="183" t="str">
        <f>_xlfn.IFNA(HLOOKUP(H919,Table_BoxColors[#All],2,FALSE),"")</f>
        <v/>
      </c>
      <c r="K919" s="61" t="str">
        <f t="shared" si="412"/>
        <v/>
      </c>
      <c r="L919" s="64" t="str">
        <f t="shared" si="413"/>
        <v/>
      </c>
      <c r="M919" s="185" t="str">
        <f>_xlfn.IFNA("E-"&amp;VLOOKUP(C919,Table_PN_DeviceType[],2,TRUE),"")&amp;IF(D919&lt;&gt;"",IF(D919&gt;99,D919,IF(D919&gt;9,"0"&amp;D919,"00"&amp;D919))&amp;VLOOKUP(E919,Table_PN_ConduitSize[],2,FALSE)&amp;VLOOKUP(F919,Table_PN_ConduitColor[],2,FALSE)&amp;IF(G919&lt;10,"0"&amp;G919,G919)&amp;VLOOKUP(H919,Table_PN_BoxMaterial[],2,FALSE)&amp;IF(I919&lt;&gt;"",VLOOKUP(I919,Table_PN_MountingKit[],2,FALSE)&amp;IF(OR(J919="Yes"),VLOOKUP(F919,Table_PN_BoxColor[],2,FALSE),"")&amp;VLOOKUP(K919,Table_PN_CircuitBreaker[],2,FALSE),""),"")</f>
        <v/>
      </c>
      <c r="N919" s="65"/>
      <c r="O919" s="65"/>
      <c r="P919" s="65"/>
      <c r="Q919" s="65"/>
      <c r="R919" s="65"/>
      <c r="S919" s="170" t="str">
        <f>IFERROR(VLOOKUP(C919,Table_DevicePN[],2,FALSE),"")</f>
        <v/>
      </c>
      <c r="T919" s="66" t="str">
        <f t="shared" si="414"/>
        <v/>
      </c>
      <c r="U919" s="80"/>
      <c r="V919" s="81" t="str">
        <f t="shared" si="415"/>
        <v/>
      </c>
      <c r="W919" s="65" t="str">
        <f t="shared" si="416"/>
        <v/>
      </c>
      <c r="X919" s="65" t="str">
        <f t="shared" si="417"/>
        <v/>
      </c>
      <c r="Y919" s="82" t="str">
        <f t="shared" si="418"/>
        <v/>
      </c>
      <c r="Z919" s="83" t="str">
        <f t="shared" si="419"/>
        <v/>
      </c>
      <c r="AA919" s="65" t="str">
        <f t="shared" si="420"/>
        <v/>
      </c>
      <c r="AB919" s="65" t="str">
        <f t="shared" si="421"/>
        <v/>
      </c>
      <c r="AC919" s="65" t="str">
        <f t="shared" si="422"/>
        <v/>
      </c>
      <c r="AD919" s="84" t="str">
        <f t="shared" si="423"/>
        <v/>
      </c>
      <c r="AE919" s="85" t="str">
        <f t="shared" si="424"/>
        <v/>
      </c>
      <c r="AF919" s="85" t="str">
        <f t="shared" si="425"/>
        <v/>
      </c>
      <c r="AG919" s="86" t="str">
        <f t="shared" si="426"/>
        <v/>
      </c>
      <c r="AH919" s="87" t="str">
        <f t="shared" si="427"/>
        <v/>
      </c>
      <c r="AI919" s="84" t="str">
        <f t="shared" si="428"/>
        <v/>
      </c>
      <c r="AJ919" s="84" t="str">
        <f t="shared" si="429"/>
        <v/>
      </c>
      <c r="AK919" s="88" t="str">
        <f t="shared" si="430"/>
        <v/>
      </c>
      <c r="AL919" s="65" t="str">
        <f t="shared" si="431"/>
        <v/>
      </c>
      <c r="AM919" s="84" t="str">
        <f t="shared" si="432"/>
        <v/>
      </c>
      <c r="AN919" s="85" t="str">
        <f t="shared" si="433"/>
        <v/>
      </c>
      <c r="AO919" s="85" t="str">
        <f t="shared" si="434"/>
        <v/>
      </c>
      <c r="AP919" s="86" t="str">
        <f t="shared" si="435"/>
        <v/>
      </c>
    </row>
    <row r="920" spans="1:42" s="76" customFormat="1" x14ac:dyDescent="0.25">
      <c r="A920" s="78">
        <f t="shared" si="410"/>
        <v>914</v>
      </c>
      <c r="B920" s="79"/>
      <c r="C920" s="79"/>
      <c r="D920" s="61"/>
      <c r="E920" s="180" t="str">
        <f>_xlfn.IFNA(HLOOKUP(TEXT(C920,"#"),Table_Conduit[#All],2,FALSE),"")</f>
        <v/>
      </c>
      <c r="F920" s="63" t="str">
        <f t="shared" si="411"/>
        <v/>
      </c>
      <c r="G920" s="61"/>
      <c r="H920" s="180" t="str">
        <f>_xlfn.IFNA(IF(HLOOKUP(TEXT(C920,"#"),Table_BoxMaterial[#All],2,FALSE)=0,"",HLOOKUP(TEXT(C920,"#"),Table_BoxMaterial[#All],2,FALSE)),"")</f>
        <v/>
      </c>
      <c r="I920" s="183" t="str">
        <f>_xlfn.IFNA(HLOOKUP(TEXT(C920,"#"),Table_MountingKits[#All],2,FALSE),"")</f>
        <v/>
      </c>
      <c r="J920" s="183" t="str">
        <f>_xlfn.IFNA(HLOOKUP(H920,Table_BoxColors[#All],2,FALSE),"")</f>
        <v/>
      </c>
      <c r="K920" s="61" t="str">
        <f t="shared" si="412"/>
        <v/>
      </c>
      <c r="L920" s="64" t="str">
        <f t="shared" si="413"/>
        <v/>
      </c>
      <c r="M920" s="185" t="str">
        <f>_xlfn.IFNA("E-"&amp;VLOOKUP(C920,Table_PN_DeviceType[],2,TRUE),"")&amp;IF(D920&lt;&gt;"",IF(D920&gt;99,D920,IF(D920&gt;9,"0"&amp;D920,"00"&amp;D920))&amp;VLOOKUP(E920,Table_PN_ConduitSize[],2,FALSE)&amp;VLOOKUP(F920,Table_PN_ConduitColor[],2,FALSE)&amp;IF(G920&lt;10,"0"&amp;G920,G920)&amp;VLOOKUP(H920,Table_PN_BoxMaterial[],2,FALSE)&amp;IF(I920&lt;&gt;"",VLOOKUP(I920,Table_PN_MountingKit[],2,FALSE)&amp;IF(OR(J920="Yes"),VLOOKUP(F920,Table_PN_BoxColor[],2,FALSE),"")&amp;VLOOKUP(K920,Table_PN_CircuitBreaker[],2,FALSE),""),"")</f>
        <v/>
      </c>
      <c r="N920" s="65"/>
      <c r="O920" s="65"/>
      <c r="P920" s="65"/>
      <c r="Q920" s="65"/>
      <c r="R920" s="65"/>
      <c r="S920" s="170" t="str">
        <f>IFERROR(VLOOKUP(C920,Table_DevicePN[],2,FALSE),"")</f>
        <v/>
      </c>
      <c r="T920" s="66" t="str">
        <f t="shared" si="414"/>
        <v/>
      </c>
      <c r="U920" s="80"/>
      <c r="V920" s="81" t="str">
        <f t="shared" si="415"/>
        <v/>
      </c>
      <c r="W920" s="65" t="str">
        <f t="shared" si="416"/>
        <v/>
      </c>
      <c r="X920" s="65" t="str">
        <f t="shared" si="417"/>
        <v/>
      </c>
      <c r="Y920" s="82" t="str">
        <f t="shared" si="418"/>
        <v/>
      </c>
      <c r="Z920" s="83" t="str">
        <f t="shared" si="419"/>
        <v/>
      </c>
      <c r="AA920" s="65" t="str">
        <f t="shared" si="420"/>
        <v/>
      </c>
      <c r="AB920" s="65" t="str">
        <f t="shared" si="421"/>
        <v/>
      </c>
      <c r="AC920" s="65" t="str">
        <f t="shared" si="422"/>
        <v/>
      </c>
      <c r="AD920" s="84" t="str">
        <f t="shared" si="423"/>
        <v/>
      </c>
      <c r="AE920" s="85" t="str">
        <f t="shared" si="424"/>
        <v/>
      </c>
      <c r="AF920" s="85" t="str">
        <f t="shared" si="425"/>
        <v/>
      </c>
      <c r="AG920" s="86" t="str">
        <f t="shared" si="426"/>
        <v/>
      </c>
      <c r="AH920" s="87" t="str">
        <f t="shared" si="427"/>
        <v/>
      </c>
      <c r="AI920" s="84" t="str">
        <f t="shared" si="428"/>
        <v/>
      </c>
      <c r="AJ920" s="84" t="str">
        <f t="shared" si="429"/>
        <v/>
      </c>
      <c r="AK920" s="88" t="str">
        <f t="shared" si="430"/>
        <v/>
      </c>
      <c r="AL920" s="65" t="str">
        <f t="shared" si="431"/>
        <v/>
      </c>
      <c r="AM920" s="84" t="str">
        <f t="shared" si="432"/>
        <v/>
      </c>
      <c r="AN920" s="85" t="str">
        <f t="shared" si="433"/>
        <v/>
      </c>
      <c r="AO920" s="85" t="str">
        <f t="shared" si="434"/>
        <v/>
      </c>
      <c r="AP920" s="86" t="str">
        <f t="shared" si="435"/>
        <v/>
      </c>
    </row>
    <row r="921" spans="1:42" s="76" customFormat="1" x14ac:dyDescent="0.25">
      <c r="A921" s="78">
        <f t="shared" si="410"/>
        <v>915</v>
      </c>
      <c r="B921" s="79"/>
      <c r="C921" s="79"/>
      <c r="D921" s="61"/>
      <c r="E921" s="180" t="str">
        <f>_xlfn.IFNA(HLOOKUP(TEXT(C921,"#"),Table_Conduit[#All],2,FALSE),"")</f>
        <v/>
      </c>
      <c r="F921" s="63" t="str">
        <f t="shared" si="411"/>
        <v/>
      </c>
      <c r="G921" s="61"/>
      <c r="H921" s="180" t="str">
        <f>_xlfn.IFNA(IF(HLOOKUP(TEXT(C921,"#"),Table_BoxMaterial[#All],2,FALSE)=0,"",HLOOKUP(TEXT(C921,"#"),Table_BoxMaterial[#All],2,FALSE)),"")</f>
        <v/>
      </c>
      <c r="I921" s="183" t="str">
        <f>_xlfn.IFNA(HLOOKUP(TEXT(C921,"#"),Table_MountingKits[#All],2,FALSE),"")</f>
        <v/>
      </c>
      <c r="J921" s="183" t="str">
        <f>_xlfn.IFNA(HLOOKUP(H921,Table_BoxColors[#All],2,FALSE),"")</f>
        <v/>
      </c>
      <c r="K921" s="61" t="str">
        <f t="shared" si="412"/>
        <v/>
      </c>
      <c r="L921" s="64" t="str">
        <f t="shared" si="413"/>
        <v/>
      </c>
      <c r="M921" s="185" t="str">
        <f>_xlfn.IFNA("E-"&amp;VLOOKUP(C921,Table_PN_DeviceType[],2,TRUE),"")&amp;IF(D921&lt;&gt;"",IF(D921&gt;99,D921,IF(D921&gt;9,"0"&amp;D921,"00"&amp;D921))&amp;VLOOKUP(E921,Table_PN_ConduitSize[],2,FALSE)&amp;VLOOKUP(F921,Table_PN_ConduitColor[],2,FALSE)&amp;IF(G921&lt;10,"0"&amp;G921,G921)&amp;VLOOKUP(H921,Table_PN_BoxMaterial[],2,FALSE)&amp;IF(I921&lt;&gt;"",VLOOKUP(I921,Table_PN_MountingKit[],2,FALSE)&amp;IF(OR(J921="Yes"),VLOOKUP(F921,Table_PN_BoxColor[],2,FALSE),"")&amp;VLOOKUP(K921,Table_PN_CircuitBreaker[],2,FALSE),""),"")</f>
        <v/>
      </c>
      <c r="N921" s="65"/>
      <c r="O921" s="65"/>
      <c r="P921" s="65"/>
      <c r="Q921" s="65"/>
      <c r="R921" s="65"/>
      <c r="S921" s="170" t="str">
        <f>IFERROR(VLOOKUP(C921,Table_DevicePN[],2,FALSE),"")</f>
        <v/>
      </c>
      <c r="T921" s="66" t="str">
        <f t="shared" si="414"/>
        <v/>
      </c>
      <c r="U921" s="80"/>
      <c r="V921" s="81" t="str">
        <f t="shared" si="415"/>
        <v/>
      </c>
      <c r="W921" s="65" t="str">
        <f t="shared" si="416"/>
        <v/>
      </c>
      <c r="X921" s="65" t="str">
        <f t="shared" si="417"/>
        <v/>
      </c>
      <c r="Y921" s="82" t="str">
        <f t="shared" si="418"/>
        <v/>
      </c>
      <c r="Z921" s="83" t="str">
        <f t="shared" si="419"/>
        <v/>
      </c>
      <c r="AA921" s="65" t="str">
        <f t="shared" si="420"/>
        <v/>
      </c>
      <c r="AB921" s="65" t="str">
        <f t="shared" si="421"/>
        <v/>
      </c>
      <c r="AC921" s="65" t="str">
        <f t="shared" si="422"/>
        <v/>
      </c>
      <c r="AD921" s="84" t="str">
        <f t="shared" si="423"/>
        <v/>
      </c>
      <c r="AE921" s="85" t="str">
        <f t="shared" si="424"/>
        <v/>
      </c>
      <c r="AF921" s="85" t="str">
        <f t="shared" si="425"/>
        <v/>
      </c>
      <c r="AG921" s="86" t="str">
        <f t="shared" si="426"/>
        <v/>
      </c>
      <c r="AH921" s="87" t="str">
        <f t="shared" si="427"/>
        <v/>
      </c>
      <c r="AI921" s="84" t="str">
        <f t="shared" si="428"/>
        <v/>
      </c>
      <c r="AJ921" s="84" t="str">
        <f t="shared" si="429"/>
        <v/>
      </c>
      <c r="AK921" s="88" t="str">
        <f t="shared" si="430"/>
        <v/>
      </c>
      <c r="AL921" s="65" t="str">
        <f t="shared" si="431"/>
        <v/>
      </c>
      <c r="AM921" s="84" t="str">
        <f t="shared" si="432"/>
        <v/>
      </c>
      <c r="AN921" s="85" t="str">
        <f t="shared" si="433"/>
        <v/>
      </c>
      <c r="AO921" s="85" t="str">
        <f t="shared" si="434"/>
        <v/>
      </c>
      <c r="AP921" s="86" t="str">
        <f t="shared" si="435"/>
        <v/>
      </c>
    </row>
    <row r="922" spans="1:42" s="76" customFormat="1" x14ac:dyDescent="0.25">
      <c r="A922" s="78">
        <f t="shared" si="410"/>
        <v>916</v>
      </c>
      <c r="B922" s="79"/>
      <c r="C922" s="79"/>
      <c r="D922" s="61"/>
      <c r="E922" s="180" t="str">
        <f>_xlfn.IFNA(HLOOKUP(TEXT(C922,"#"),Table_Conduit[#All],2,FALSE),"")</f>
        <v/>
      </c>
      <c r="F922" s="63" t="str">
        <f t="shared" si="411"/>
        <v/>
      </c>
      <c r="G922" s="61"/>
      <c r="H922" s="180" t="str">
        <f>_xlfn.IFNA(IF(HLOOKUP(TEXT(C922,"#"),Table_BoxMaterial[#All],2,FALSE)=0,"",HLOOKUP(TEXT(C922,"#"),Table_BoxMaterial[#All],2,FALSE)),"")</f>
        <v/>
      </c>
      <c r="I922" s="183" t="str">
        <f>_xlfn.IFNA(HLOOKUP(TEXT(C922,"#"),Table_MountingKits[#All],2,FALSE),"")</f>
        <v/>
      </c>
      <c r="J922" s="183" t="str">
        <f>_xlfn.IFNA(HLOOKUP(H922,Table_BoxColors[#All],2,FALSE),"")</f>
        <v/>
      </c>
      <c r="K922" s="61" t="str">
        <f t="shared" si="412"/>
        <v/>
      </c>
      <c r="L922" s="64" t="str">
        <f t="shared" si="413"/>
        <v/>
      </c>
      <c r="M922" s="185" t="str">
        <f>_xlfn.IFNA("E-"&amp;VLOOKUP(C922,Table_PN_DeviceType[],2,TRUE),"")&amp;IF(D922&lt;&gt;"",IF(D922&gt;99,D922,IF(D922&gt;9,"0"&amp;D922,"00"&amp;D922))&amp;VLOOKUP(E922,Table_PN_ConduitSize[],2,FALSE)&amp;VLOOKUP(F922,Table_PN_ConduitColor[],2,FALSE)&amp;IF(G922&lt;10,"0"&amp;G922,G922)&amp;VLOOKUP(H922,Table_PN_BoxMaterial[],2,FALSE)&amp;IF(I922&lt;&gt;"",VLOOKUP(I922,Table_PN_MountingKit[],2,FALSE)&amp;IF(OR(J922="Yes"),VLOOKUP(F922,Table_PN_BoxColor[],2,FALSE),"")&amp;VLOOKUP(K922,Table_PN_CircuitBreaker[],2,FALSE),""),"")</f>
        <v/>
      </c>
      <c r="N922" s="65"/>
      <c r="O922" s="65"/>
      <c r="P922" s="65"/>
      <c r="Q922" s="65"/>
      <c r="R922" s="65"/>
      <c r="S922" s="170" t="str">
        <f>IFERROR(VLOOKUP(C922,Table_DevicePN[],2,FALSE),"")</f>
        <v/>
      </c>
      <c r="T922" s="66" t="str">
        <f t="shared" si="414"/>
        <v/>
      </c>
      <c r="U922" s="80"/>
      <c r="V922" s="81" t="str">
        <f t="shared" si="415"/>
        <v/>
      </c>
      <c r="W922" s="65" t="str">
        <f t="shared" si="416"/>
        <v/>
      </c>
      <c r="X922" s="65" t="str">
        <f t="shared" si="417"/>
        <v/>
      </c>
      <c r="Y922" s="82" t="str">
        <f t="shared" si="418"/>
        <v/>
      </c>
      <c r="Z922" s="83" t="str">
        <f t="shared" si="419"/>
        <v/>
      </c>
      <c r="AA922" s="65" t="str">
        <f t="shared" si="420"/>
        <v/>
      </c>
      <c r="AB922" s="65" t="str">
        <f t="shared" si="421"/>
        <v/>
      </c>
      <c r="AC922" s="65" t="str">
        <f t="shared" si="422"/>
        <v/>
      </c>
      <c r="AD922" s="84" t="str">
        <f t="shared" si="423"/>
        <v/>
      </c>
      <c r="AE922" s="85" t="str">
        <f t="shared" si="424"/>
        <v/>
      </c>
      <c r="AF922" s="85" t="str">
        <f t="shared" si="425"/>
        <v/>
      </c>
      <c r="AG922" s="86" t="str">
        <f t="shared" si="426"/>
        <v/>
      </c>
      <c r="AH922" s="87" t="str">
        <f t="shared" si="427"/>
        <v/>
      </c>
      <c r="AI922" s="84" t="str">
        <f t="shared" si="428"/>
        <v/>
      </c>
      <c r="AJ922" s="84" t="str">
        <f t="shared" si="429"/>
        <v/>
      </c>
      <c r="AK922" s="88" t="str">
        <f t="shared" si="430"/>
        <v/>
      </c>
      <c r="AL922" s="65" t="str">
        <f t="shared" si="431"/>
        <v/>
      </c>
      <c r="AM922" s="84" t="str">
        <f t="shared" si="432"/>
        <v/>
      </c>
      <c r="AN922" s="85" t="str">
        <f t="shared" si="433"/>
        <v/>
      </c>
      <c r="AO922" s="85" t="str">
        <f t="shared" si="434"/>
        <v/>
      </c>
      <c r="AP922" s="86" t="str">
        <f t="shared" si="435"/>
        <v/>
      </c>
    </row>
    <row r="923" spans="1:42" s="76" customFormat="1" x14ac:dyDescent="0.25">
      <c r="A923" s="78">
        <f t="shared" si="410"/>
        <v>917</v>
      </c>
      <c r="B923" s="79"/>
      <c r="C923" s="79"/>
      <c r="D923" s="61"/>
      <c r="E923" s="180" t="str">
        <f>_xlfn.IFNA(HLOOKUP(TEXT(C923,"#"),Table_Conduit[#All],2,FALSE),"")</f>
        <v/>
      </c>
      <c r="F923" s="63" t="str">
        <f t="shared" si="411"/>
        <v/>
      </c>
      <c r="G923" s="61"/>
      <c r="H923" s="180" t="str">
        <f>_xlfn.IFNA(IF(HLOOKUP(TEXT(C923,"#"),Table_BoxMaterial[#All],2,FALSE)=0,"",HLOOKUP(TEXT(C923,"#"),Table_BoxMaterial[#All],2,FALSE)),"")</f>
        <v/>
      </c>
      <c r="I923" s="183" t="str">
        <f>_xlfn.IFNA(HLOOKUP(TEXT(C923,"#"),Table_MountingKits[#All],2,FALSE),"")</f>
        <v/>
      </c>
      <c r="J923" s="183" t="str">
        <f>_xlfn.IFNA(HLOOKUP(H923,Table_BoxColors[#All],2,FALSE),"")</f>
        <v/>
      </c>
      <c r="K923" s="61" t="str">
        <f t="shared" si="412"/>
        <v/>
      </c>
      <c r="L923" s="64" t="str">
        <f t="shared" si="413"/>
        <v/>
      </c>
      <c r="M923" s="185" t="str">
        <f>_xlfn.IFNA("E-"&amp;VLOOKUP(C923,Table_PN_DeviceType[],2,TRUE),"")&amp;IF(D923&lt;&gt;"",IF(D923&gt;99,D923,IF(D923&gt;9,"0"&amp;D923,"00"&amp;D923))&amp;VLOOKUP(E923,Table_PN_ConduitSize[],2,FALSE)&amp;VLOOKUP(F923,Table_PN_ConduitColor[],2,FALSE)&amp;IF(G923&lt;10,"0"&amp;G923,G923)&amp;VLOOKUP(H923,Table_PN_BoxMaterial[],2,FALSE)&amp;IF(I923&lt;&gt;"",VLOOKUP(I923,Table_PN_MountingKit[],2,FALSE)&amp;IF(OR(J923="Yes"),VLOOKUP(F923,Table_PN_BoxColor[],2,FALSE),"")&amp;VLOOKUP(K923,Table_PN_CircuitBreaker[],2,FALSE),""),"")</f>
        <v/>
      </c>
      <c r="N923" s="65"/>
      <c r="O923" s="65"/>
      <c r="P923" s="65"/>
      <c r="Q923" s="65"/>
      <c r="R923" s="65"/>
      <c r="S923" s="170" t="str">
        <f>IFERROR(VLOOKUP(C923,Table_DevicePN[],2,FALSE),"")</f>
        <v/>
      </c>
      <c r="T923" s="66" t="str">
        <f t="shared" si="414"/>
        <v/>
      </c>
      <c r="U923" s="80"/>
      <c r="V923" s="81" t="str">
        <f t="shared" si="415"/>
        <v/>
      </c>
      <c r="W923" s="65" t="str">
        <f t="shared" si="416"/>
        <v/>
      </c>
      <c r="X923" s="65" t="str">
        <f t="shared" si="417"/>
        <v/>
      </c>
      <c r="Y923" s="82" t="str">
        <f t="shared" si="418"/>
        <v/>
      </c>
      <c r="Z923" s="83" t="str">
        <f t="shared" si="419"/>
        <v/>
      </c>
      <c r="AA923" s="65" t="str">
        <f t="shared" si="420"/>
        <v/>
      </c>
      <c r="AB923" s="65" t="str">
        <f t="shared" si="421"/>
        <v/>
      </c>
      <c r="AC923" s="65" t="str">
        <f t="shared" si="422"/>
        <v/>
      </c>
      <c r="AD923" s="84" t="str">
        <f t="shared" si="423"/>
        <v/>
      </c>
      <c r="AE923" s="85" t="str">
        <f t="shared" si="424"/>
        <v/>
      </c>
      <c r="AF923" s="85" t="str">
        <f t="shared" si="425"/>
        <v/>
      </c>
      <c r="AG923" s="86" t="str">
        <f t="shared" si="426"/>
        <v/>
      </c>
      <c r="AH923" s="87" t="str">
        <f t="shared" si="427"/>
        <v/>
      </c>
      <c r="AI923" s="84" t="str">
        <f t="shared" si="428"/>
        <v/>
      </c>
      <c r="AJ923" s="84" t="str">
        <f t="shared" si="429"/>
        <v/>
      </c>
      <c r="AK923" s="88" t="str">
        <f t="shared" si="430"/>
        <v/>
      </c>
      <c r="AL923" s="65" t="str">
        <f t="shared" si="431"/>
        <v/>
      </c>
      <c r="AM923" s="84" t="str">
        <f t="shared" si="432"/>
        <v/>
      </c>
      <c r="AN923" s="85" t="str">
        <f t="shared" si="433"/>
        <v/>
      </c>
      <c r="AO923" s="85" t="str">
        <f t="shared" si="434"/>
        <v/>
      </c>
      <c r="AP923" s="86" t="str">
        <f t="shared" si="435"/>
        <v/>
      </c>
    </row>
    <row r="924" spans="1:42" s="76" customFormat="1" x14ac:dyDescent="0.25">
      <c r="A924" s="78">
        <f t="shared" si="410"/>
        <v>918</v>
      </c>
      <c r="B924" s="79"/>
      <c r="C924" s="79"/>
      <c r="D924" s="61"/>
      <c r="E924" s="180" t="str">
        <f>_xlfn.IFNA(HLOOKUP(TEXT(C924,"#"),Table_Conduit[#All],2,FALSE),"")</f>
        <v/>
      </c>
      <c r="F924" s="63" t="str">
        <f t="shared" si="411"/>
        <v/>
      </c>
      <c r="G924" s="61"/>
      <c r="H924" s="180" t="str">
        <f>_xlfn.IFNA(IF(HLOOKUP(TEXT(C924,"#"),Table_BoxMaterial[#All],2,FALSE)=0,"",HLOOKUP(TEXT(C924,"#"),Table_BoxMaterial[#All],2,FALSE)),"")</f>
        <v/>
      </c>
      <c r="I924" s="183" t="str">
        <f>_xlfn.IFNA(HLOOKUP(TEXT(C924,"#"),Table_MountingKits[#All],2,FALSE),"")</f>
        <v/>
      </c>
      <c r="J924" s="183" t="str">
        <f>_xlfn.IFNA(HLOOKUP(H924,Table_BoxColors[#All],2,FALSE),"")</f>
        <v/>
      </c>
      <c r="K924" s="61" t="str">
        <f t="shared" si="412"/>
        <v/>
      </c>
      <c r="L924" s="64" t="str">
        <f t="shared" si="413"/>
        <v/>
      </c>
      <c r="M924" s="185" t="str">
        <f>_xlfn.IFNA("E-"&amp;VLOOKUP(C924,Table_PN_DeviceType[],2,TRUE),"")&amp;IF(D924&lt;&gt;"",IF(D924&gt;99,D924,IF(D924&gt;9,"0"&amp;D924,"00"&amp;D924))&amp;VLOOKUP(E924,Table_PN_ConduitSize[],2,FALSE)&amp;VLOOKUP(F924,Table_PN_ConduitColor[],2,FALSE)&amp;IF(G924&lt;10,"0"&amp;G924,G924)&amp;VLOOKUP(H924,Table_PN_BoxMaterial[],2,FALSE)&amp;IF(I924&lt;&gt;"",VLOOKUP(I924,Table_PN_MountingKit[],2,FALSE)&amp;IF(OR(J924="Yes"),VLOOKUP(F924,Table_PN_BoxColor[],2,FALSE),"")&amp;VLOOKUP(K924,Table_PN_CircuitBreaker[],2,FALSE),""),"")</f>
        <v/>
      </c>
      <c r="N924" s="65"/>
      <c r="O924" s="65"/>
      <c r="P924" s="65"/>
      <c r="Q924" s="65"/>
      <c r="R924" s="65"/>
      <c r="S924" s="170" t="str">
        <f>IFERROR(VLOOKUP(C924,Table_DevicePN[],2,FALSE),"")</f>
        <v/>
      </c>
      <c r="T924" s="66" t="str">
        <f t="shared" si="414"/>
        <v/>
      </c>
      <c r="U924" s="80"/>
      <c r="V924" s="81" t="str">
        <f t="shared" si="415"/>
        <v/>
      </c>
      <c r="W924" s="65" t="str">
        <f t="shared" si="416"/>
        <v/>
      </c>
      <c r="X924" s="65" t="str">
        <f t="shared" si="417"/>
        <v/>
      </c>
      <c r="Y924" s="82" t="str">
        <f t="shared" si="418"/>
        <v/>
      </c>
      <c r="Z924" s="83" t="str">
        <f t="shared" si="419"/>
        <v/>
      </c>
      <c r="AA924" s="65" t="str">
        <f t="shared" si="420"/>
        <v/>
      </c>
      <c r="AB924" s="65" t="str">
        <f t="shared" si="421"/>
        <v/>
      </c>
      <c r="AC924" s="65" t="str">
        <f t="shared" si="422"/>
        <v/>
      </c>
      <c r="AD924" s="84" t="str">
        <f t="shared" si="423"/>
        <v/>
      </c>
      <c r="AE924" s="85" t="str">
        <f t="shared" si="424"/>
        <v/>
      </c>
      <c r="AF924" s="85" t="str">
        <f t="shared" si="425"/>
        <v/>
      </c>
      <c r="AG924" s="86" t="str">
        <f t="shared" si="426"/>
        <v/>
      </c>
      <c r="AH924" s="87" t="str">
        <f t="shared" si="427"/>
        <v/>
      </c>
      <c r="AI924" s="84" t="str">
        <f t="shared" si="428"/>
        <v/>
      </c>
      <c r="AJ924" s="84" t="str">
        <f t="shared" si="429"/>
        <v/>
      </c>
      <c r="AK924" s="88" t="str">
        <f t="shared" si="430"/>
        <v/>
      </c>
      <c r="AL924" s="65" t="str">
        <f t="shared" si="431"/>
        <v/>
      </c>
      <c r="AM924" s="84" t="str">
        <f t="shared" si="432"/>
        <v/>
      </c>
      <c r="AN924" s="85" t="str">
        <f t="shared" si="433"/>
        <v/>
      </c>
      <c r="AO924" s="85" t="str">
        <f t="shared" si="434"/>
        <v/>
      </c>
      <c r="AP924" s="86" t="str">
        <f t="shared" si="435"/>
        <v/>
      </c>
    </row>
    <row r="925" spans="1:42" s="76" customFormat="1" x14ac:dyDescent="0.25">
      <c r="A925" s="78">
        <f t="shared" si="410"/>
        <v>919</v>
      </c>
      <c r="B925" s="79"/>
      <c r="C925" s="79"/>
      <c r="D925" s="61"/>
      <c r="E925" s="180" t="str">
        <f>_xlfn.IFNA(HLOOKUP(TEXT(C925,"#"),Table_Conduit[#All],2,FALSE),"")</f>
        <v/>
      </c>
      <c r="F925" s="63" t="str">
        <f t="shared" si="411"/>
        <v/>
      </c>
      <c r="G925" s="61"/>
      <c r="H925" s="180" t="str">
        <f>_xlfn.IFNA(IF(HLOOKUP(TEXT(C925,"#"),Table_BoxMaterial[#All],2,FALSE)=0,"",HLOOKUP(TEXT(C925,"#"),Table_BoxMaterial[#All],2,FALSE)),"")</f>
        <v/>
      </c>
      <c r="I925" s="183" t="str">
        <f>_xlfn.IFNA(HLOOKUP(TEXT(C925,"#"),Table_MountingKits[#All],2,FALSE),"")</f>
        <v/>
      </c>
      <c r="J925" s="183" t="str">
        <f>_xlfn.IFNA(HLOOKUP(H925,Table_BoxColors[#All],2,FALSE),"")</f>
        <v/>
      </c>
      <c r="K925" s="61" t="str">
        <f t="shared" si="412"/>
        <v/>
      </c>
      <c r="L925" s="64" t="str">
        <f t="shared" si="413"/>
        <v/>
      </c>
      <c r="M925" s="185" t="str">
        <f>_xlfn.IFNA("E-"&amp;VLOOKUP(C925,Table_PN_DeviceType[],2,TRUE),"")&amp;IF(D925&lt;&gt;"",IF(D925&gt;99,D925,IF(D925&gt;9,"0"&amp;D925,"00"&amp;D925))&amp;VLOOKUP(E925,Table_PN_ConduitSize[],2,FALSE)&amp;VLOOKUP(F925,Table_PN_ConduitColor[],2,FALSE)&amp;IF(G925&lt;10,"0"&amp;G925,G925)&amp;VLOOKUP(H925,Table_PN_BoxMaterial[],2,FALSE)&amp;IF(I925&lt;&gt;"",VLOOKUP(I925,Table_PN_MountingKit[],2,FALSE)&amp;IF(OR(J925="Yes"),VLOOKUP(F925,Table_PN_BoxColor[],2,FALSE),"")&amp;VLOOKUP(K925,Table_PN_CircuitBreaker[],2,FALSE),""),"")</f>
        <v/>
      </c>
      <c r="N925" s="65"/>
      <c r="O925" s="65"/>
      <c r="P925" s="65"/>
      <c r="Q925" s="65"/>
      <c r="R925" s="65"/>
      <c r="S925" s="170" t="str">
        <f>IFERROR(VLOOKUP(C925,Table_DevicePN[],2,FALSE),"")</f>
        <v/>
      </c>
      <c r="T925" s="66" t="str">
        <f t="shared" si="414"/>
        <v/>
      </c>
      <c r="U925" s="80"/>
      <c r="V925" s="81" t="str">
        <f t="shared" si="415"/>
        <v/>
      </c>
      <c r="W925" s="65" t="str">
        <f t="shared" si="416"/>
        <v/>
      </c>
      <c r="X925" s="65" t="str">
        <f t="shared" si="417"/>
        <v/>
      </c>
      <c r="Y925" s="82" t="str">
        <f t="shared" si="418"/>
        <v/>
      </c>
      <c r="Z925" s="83" t="str">
        <f t="shared" si="419"/>
        <v/>
      </c>
      <c r="AA925" s="65" t="str">
        <f t="shared" si="420"/>
        <v/>
      </c>
      <c r="AB925" s="65" t="str">
        <f t="shared" si="421"/>
        <v/>
      </c>
      <c r="AC925" s="65" t="str">
        <f t="shared" si="422"/>
        <v/>
      </c>
      <c r="AD925" s="84" t="str">
        <f t="shared" si="423"/>
        <v/>
      </c>
      <c r="AE925" s="85" t="str">
        <f t="shared" si="424"/>
        <v/>
      </c>
      <c r="AF925" s="85" t="str">
        <f t="shared" si="425"/>
        <v/>
      </c>
      <c r="AG925" s="86" t="str">
        <f t="shared" si="426"/>
        <v/>
      </c>
      <c r="AH925" s="87" t="str">
        <f t="shared" si="427"/>
        <v/>
      </c>
      <c r="AI925" s="84" t="str">
        <f t="shared" si="428"/>
        <v/>
      </c>
      <c r="AJ925" s="84" t="str">
        <f t="shared" si="429"/>
        <v/>
      </c>
      <c r="AK925" s="88" t="str">
        <f t="shared" si="430"/>
        <v/>
      </c>
      <c r="AL925" s="65" t="str">
        <f t="shared" si="431"/>
        <v/>
      </c>
      <c r="AM925" s="84" t="str">
        <f t="shared" si="432"/>
        <v/>
      </c>
      <c r="AN925" s="85" t="str">
        <f t="shared" si="433"/>
        <v/>
      </c>
      <c r="AO925" s="85" t="str">
        <f t="shared" si="434"/>
        <v/>
      </c>
      <c r="AP925" s="86" t="str">
        <f t="shared" si="435"/>
        <v/>
      </c>
    </row>
    <row r="926" spans="1:42" s="76" customFormat="1" x14ac:dyDescent="0.25">
      <c r="A926" s="78">
        <f t="shared" si="410"/>
        <v>920</v>
      </c>
      <c r="B926" s="79"/>
      <c r="C926" s="79"/>
      <c r="D926" s="61"/>
      <c r="E926" s="180" t="str">
        <f>_xlfn.IFNA(HLOOKUP(TEXT(C926,"#"),Table_Conduit[#All],2,FALSE),"")</f>
        <v/>
      </c>
      <c r="F926" s="63" t="str">
        <f t="shared" si="411"/>
        <v/>
      </c>
      <c r="G926" s="61"/>
      <c r="H926" s="180" t="str">
        <f>_xlfn.IFNA(IF(HLOOKUP(TEXT(C926,"#"),Table_BoxMaterial[#All],2,FALSE)=0,"",HLOOKUP(TEXT(C926,"#"),Table_BoxMaterial[#All],2,FALSE)),"")</f>
        <v/>
      </c>
      <c r="I926" s="183" t="str">
        <f>_xlfn.IFNA(HLOOKUP(TEXT(C926,"#"),Table_MountingKits[#All],2,FALSE),"")</f>
        <v/>
      </c>
      <c r="J926" s="183" t="str">
        <f>_xlfn.IFNA(HLOOKUP(H926,Table_BoxColors[#All],2,FALSE),"")</f>
        <v/>
      </c>
      <c r="K926" s="61" t="str">
        <f t="shared" si="412"/>
        <v/>
      </c>
      <c r="L926" s="64" t="str">
        <f t="shared" si="413"/>
        <v/>
      </c>
      <c r="M926" s="185" t="str">
        <f>_xlfn.IFNA("E-"&amp;VLOOKUP(C926,Table_PN_DeviceType[],2,TRUE),"")&amp;IF(D926&lt;&gt;"",IF(D926&gt;99,D926,IF(D926&gt;9,"0"&amp;D926,"00"&amp;D926))&amp;VLOOKUP(E926,Table_PN_ConduitSize[],2,FALSE)&amp;VLOOKUP(F926,Table_PN_ConduitColor[],2,FALSE)&amp;IF(G926&lt;10,"0"&amp;G926,G926)&amp;VLOOKUP(H926,Table_PN_BoxMaterial[],2,FALSE)&amp;IF(I926&lt;&gt;"",VLOOKUP(I926,Table_PN_MountingKit[],2,FALSE)&amp;IF(OR(J926="Yes"),VLOOKUP(F926,Table_PN_BoxColor[],2,FALSE),"")&amp;VLOOKUP(K926,Table_PN_CircuitBreaker[],2,FALSE),""),"")</f>
        <v/>
      </c>
      <c r="N926" s="65"/>
      <c r="O926" s="65"/>
      <c r="P926" s="65"/>
      <c r="Q926" s="65"/>
      <c r="R926" s="65"/>
      <c r="S926" s="170" t="str">
        <f>IFERROR(VLOOKUP(C926,Table_DevicePN[],2,FALSE),"")</f>
        <v/>
      </c>
      <c r="T926" s="66" t="str">
        <f t="shared" si="414"/>
        <v/>
      </c>
      <c r="U926" s="80"/>
      <c r="V926" s="81" t="str">
        <f t="shared" si="415"/>
        <v/>
      </c>
      <c r="W926" s="65" t="str">
        <f t="shared" si="416"/>
        <v/>
      </c>
      <c r="X926" s="65" t="str">
        <f t="shared" si="417"/>
        <v/>
      </c>
      <c r="Y926" s="82" t="str">
        <f t="shared" si="418"/>
        <v/>
      </c>
      <c r="Z926" s="83" t="str">
        <f t="shared" si="419"/>
        <v/>
      </c>
      <c r="AA926" s="65" t="str">
        <f t="shared" si="420"/>
        <v/>
      </c>
      <c r="AB926" s="65" t="str">
        <f t="shared" si="421"/>
        <v/>
      </c>
      <c r="AC926" s="65" t="str">
        <f t="shared" si="422"/>
        <v/>
      </c>
      <c r="AD926" s="84" t="str">
        <f t="shared" si="423"/>
        <v/>
      </c>
      <c r="AE926" s="85" t="str">
        <f t="shared" si="424"/>
        <v/>
      </c>
      <c r="AF926" s="85" t="str">
        <f t="shared" si="425"/>
        <v/>
      </c>
      <c r="AG926" s="86" t="str">
        <f t="shared" si="426"/>
        <v/>
      </c>
      <c r="AH926" s="87" t="str">
        <f t="shared" si="427"/>
        <v/>
      </c>
      <c r="AI926" s="84" t="str">
        <f t="shared" si="428"/>
        <v/>
      </c>
      <c r="AJ926" s="84" t="str">
        <f t="shared" si="429"/>
        <v/>
      </c>
      <c r="AK926" s="88" t="str">
        <f t="shared" si="430"/>
        <v/>
      </c>
      <c r="AL926" s="65" t="str">
        <f t="shared" si="431"/>
        <v/>
      </c>
      <c r="AM926" s="84" t="str">
        <f t="shared" si="432"/>
        <v/>
      </c>
      <c r="AN926" s="85" t="str">
        <f t="shared" si="433"/>
        <v/>
      </c>
      <c r="AO926" s="85" t="str">
        <f t="shared" si="434"/>
        <v/>
      </c>
      <c r="AP926" s="86" t="str">
        <f t="shared" si="435"/>
        <v/>
      </c>
    </row>
    <row r="927" spans="1:42" s="76" customFormat="1" x14ac:dyDescent="0.25">
      <c r="A927" s="78">
        <f t="shared" si="410"/>
        <v>921</v>
      </c>
      <c r="B927" s="79"/>
      <c r="C927" s="79"/>
      <c r="D927" s="61"/>
      <c r="E927" s="180" t="str">
        <f>_xlfn.IFNA(HLOOKUP(TEXT(C927,"#"),Table_Conduit[#All],2,FALSE),"")</f>
        <v/>
      </c>
      <c r="F927" s="63" t="str">
        <f t="shared" si="411"/>
        <v/>
      </c>
      <c r="G927" s="61"/>
      <c r="H927" s="180" t="str">
        <f>_xlfn.IFNA(IF(HLOOKUP(TEXT(C927,"#"),Table_BoxMaterial[#All],2,FALSE)=0,"",HLOOKUP(TEXT(C927,"#"),Table_BoxMaterial[#All],2,FALSE)),"")</f>
        <v/>
      </c>
      <c r="I927" s="183" t="str">
        <f>_xlfn.IFNA(HLOOKUP(TEXT(C927,"#"),Table_MountingKits[#All],2,FALSE),"")</f>
        <v/>
      </c>
      <c r="J927" s="183" t="str">
        <f>_xlfn.IFNA(HLOOKUP(H927,Table_BoxColors[#All],2,FALSE),"")</f>
        <v/>
      </c>
      <c r="K927" s="61" t="str">
        <f t="shared" si="412"/>
        <v/>
      </c>
      <c r="L927" s="64" t="str">
        <f t="shared" si="413"/>
        <v/>
      </c>
      <c r="M927" s="185" t="str">
        <f>_xlfn.IFNA("E-"&amp;VLOOKUP(C927,Table_PN_DeviceType[],2,TRUE),"")&amp;IF(D927&lt;&gt;"",IF(D927&gt;99,D927,IF(D927&gt;9,"0"&amp;D927,"00"&amp;D927))&amp;VLOOKUP(E927,Table_PN_ConduitSize[],2,FALSE)&amp;VLOOKUP(F927,Table_PN_ConduitColor[],2,FALSE)&amp;IF(G927&lt;10,"0"&amp;G927,G927)&amp;VLOOKUP(H927,Table_PN_BoxMaterial[],2,FALSE)&amp;IF(I927&lt;&gt;"",VLOOKUP(I927,Table_PN_MountingKit[],2,FALSE)&amp;IF(OR(J927="Yes"),VLOOKUP(F927,Table_PN_BoxColor[],2,FALSE),"")&amp;VLOOKUP(K927,Table_PN_CircuitBreaker[],2,FALSE),""),"")</f>
        <v/>
      </c>
      <c r="N927" s="65"/>
      <c r="O927" s="65"/>
      <c r="P927" s="65"/>
      <c r="Q927" s="65"/>
      <c r="R927" s="65"/>
      <c r="S927" s="170" t="str">
        <f>IFERROR(VLOOKUP(C927,Table_DevicePN[],2,FALSE),"")</f>
        <v/>
      </c>
      <c r="T927" s="66" t="str">
        <f t="shared" si="414"/>
        <v/>
      </c>
      <c r="U927" s="80"/>
      <c r="V927" s="81" t="str">
        <f t="shared" si="415"/>
        <v/>
      </c>
      <c r="W927" s="65" t="str">
        <f t="shared" si="416"/>
        <v/>
      </c>
      <c r="X927" s="65" t="str">
        <f t="shared" si="417"/>
        <v/>
      </c>
      <c r="Y927" s="82" t="str">
        <f t="shared" si="418"/>
        <v/>
      </c>
      <c r="Z927" s="83" t="str">
        <f t="shared" si="419"/>
        <v/>
      </c>
      <c r="AA927" s="65" t="str">
        <f t="shared" si="420"/>
        <v/>
      </c>
      <c r="AB927" s="65" t="str">
        <f t="shared" si="421"/>
        <v/>
      </c>
      <c r="AC927" s="65" t="str">
        <f t="shared" si="422"/>
        <v/>
      </c>
      <c r="AD927" s="84" t="str">
        <f t="shared" si="423"/>
        <v/>
      </c>
      <c r="AE927" s="85" t="str">
        <f t="shared" si="424"/>
        <v/>
      </c>
      <c r="AF927" s="85" t="str">
        <f t="shared" si="425"/>
        <v/>
      </c>
      <c r="AG927" s="86" t="str">
        <f t="shared" si="426"/>
        <v/>
      </c>
      <c r="AH927" s="87" t="str">
        <f t="shared" si="427"/>
        <v/>
      </c>
      <c r="AI927" s="84" t="str">
        <f t="shared" si="428"/>
        <v/>
      </c>
      <c r="AJ927" s="84" t="str">
        <f t="shared" si="429"/>
        <v/>
      </c>
      <c r="AK927" s="88" t="str">
        <f t="shared" si="430"/>
        <v/>
      </c>
      <c r="AL927" s="65" t="str">
        <f t="shared" si="431"/>
        <v/>
      </c>
      <c r="AM927" s="84" t="str">
        <f t="shared" si="432"/>
        <v/>
      </c>
      <c r="AN927" s="85" t="str">
        <f t="shared" si="433"/>
        <v/>
      </c>
      <c r="AO927" s="85" t="str">
        <f t="shared" si="434"/>
        <v/>
      </c>
      <c r="AP927" s="86" t="str">
        <f t="shared" si="435"/>
        <v/>
      </c>
    </row>
    <row r="928" spans="1:42" s="76" customFormat="1" x14ac:dyDescent="0.25">
      <c r="A928" s="78">
        <f t="shared" si="410"/>
        <v>922</v>
      </c>
      <c r="B928" s="79"/>
      <c r="C928" s="79"/>
      <c r="D928" s="61"/>
      <c r="E928" s="180" t="str">
        <f>_xlfn.IFNA(HLOOKUP(TEXT(C928,"#"),Table_Conduit[#All],2,FALSE),"")</f>
        <v/>
      </c>
      <c r="F928" s="63" t="str">
        <f t="shared" si="411"/>
        <v/>
      </c>
      <c r="G928" s="61"/>
      <c r="H928" s="180" t="str">
        <f>_xlfn.IFNA(IF(HLOOKUP(TEXT(C928,"#"),Table_BoxMaterial[#All],2,FALSE)=0,"",HLOOKUP(TEXT(C928,"#"),Table_BoxMaterial[#All],2,FALSE)),"")</f>
        <v/>
      </c>
      <c r="I928" s="183" t="str">
        <f>_xlfn.IFNA(HLOOKUP(TEXT(C928,"#"),Table_MountingKits[#All],2,FALSE),"")</f>
        <v/>
      </c>
      <c r="J928" s="183" t="str">
        <f>_xlfn.IFNA(HLOOKUP(H928,Table_BoxColors[#All],2,FALSE),"")</f>
        <v/>
      </c>
      <c r="K928" s="61" t="str">
        <f t="shared" si="412"/>
        <v/>
      </c>
      <c r="L928" s="64" t="str">
        <f t="shared" si="413"/>
        <v/>
      </c>
      <c r="M928" s="185" t="str">
        <f>_xlfn.IFNA("E-"&amp;VLOOKUP(C928,Table_PN_DeviceType[],2,TRUE),"")&amp;IF(D928&lt;&gt;"",IF(D928&gt;99,D928,IF(D928&gt;9,"0"&amp;D928,"00"&amp;D928))&amp;VLOOKUP(E928,Table_PN_ConduitSize[],2,FALSE)&amp;VLOOKUP(F928,Table_PN_ConduitColor[],2,FALSE)&amp;IF(G928&lt;10,"0"&amp;G928,G928)&amp;VLOOKUP(H928,Table_PN_BoxMaterial[],2,FALSE)&amp;IF(I928&lt;&gt;"",VLOOKUP(I928,Table_PN_MountingKit[],2,FALSE)&amp;IF(OR(J928="Yes"),VLOOKUP(F928,Table_PN_BoxColor[],2,FALSE),"")&amp;VLOOKUP(K928,Table_PN_CircuitBreaker[],2,FALSE),""),"")</f>
        <v/>
      </c>
      <c r="N928" s="65"/>
      <c r="O928" s="65"/>
      <c r="P928" s="65"/>
      <c r="Q928" s="65"/>
      <c r="R928" s="65"/>
      <c r="S928" s="170" t="str">
        <f>IFERROR(VLOOKUP(C928,Table_DevicePN[],2,FALSE),"")</f>
        <v/>
      </c>
      <c r="T928" s="66" t="str">
        <f t="shared" si="414"/>
        <v/>
      </c>
      <c r="U928" s="80"/>
      <c r="V928" s="81" t="str">
        <f t="shared" si="415"/>
        <v/>
      </c>
      <c r="W928" s="65" t="str">
        <f t="shared" si="416"/>
        <v/>
      </c>
      <c r="X928" s="65" t="str">
        <f t="shared" si="417"/>
        <v/>
      </c>
      <c r="Y928" s="82" t="str">
        <f t="shared" si="418"/>
        <v/>
      </c>
      <c r="Z928" s="83" t="str">
        <f t="shared" si="419"/>
        <v/>
      </c>
      <c r="AA928" s="65" t="str">
        <f t="shared" si="420"/>
        <v/>
      </c>
      <c r="AB928" s="65" t="str">
        <f t="shared" si="421"/>
        <v/>
      </c>
      <c r="AC928" s="65" t="str">
        <f t="shared" si="422"/>
        <v/>
      </c>
      <c r="AD928" s="84" t="str">
        <f t="shared" si="423"/>
        <v/>
      </c>
      <c r="AE928" s="85" t="str">
        <f t="shared" si="424"/>
        <v/>
      </c>
      <c r="AF928" s="85" t="str">
        <f t="shared" si="425"/>
        <v/>
      </c>
      <c r="AG928" s="86" t="str">
        <f t="shared" si="426"/>
        <v/>
      </c>
      <c r="AH928" s="87" t="str">
        <f t="shared" si="427"/>
        <v/>
      </c>
      <c r="AI928" s="84" t="str">
        <f t="shared" si="428"/>
        <v/>
      </c>
      <c r="AJ928" s="84" t="str">
        <f t="shared" si="429"/>
        <v/>
      </c>
      <c r="AK928" s="88" t="str">
        <f t="shared" si="430"/>
        <v/>
      </c>
      <c r="AL928" s="65" t="str">
        <f t="shared" si="431"/>
        <v/>
      </c>
      <c r="AM928" s="84" t="str">
        <f t="shared" si="432"/>
        <v/>
      </c>
      <c r="AN928" s="85" t="str">
        <f t="shared" si="433"/>
        <v/>
      </c>
      <c r="AO928" s="85" t="str">
        <f t="shared" si="434"/>
        <v/>
      </c>
      <c r="AP928" s="86" t="str">
        <f t="shared" si="435"/>
        <v/>
      </c>
    </row>
    <row r="929" spans="1:42" s="76" customFormat="1" x14ac:dyDescent="0.25">
      <c r="A929" s="78">
        <f t="shared" si="410"/>
        <v>923</v>
      </c>
      <c r="B929" s="79"/>
      <c r="C929" s="79"/>
      <c r="D929" s="61"/>
      <c r="E929" s="180" t="str">
        <f>_xlfn.IFNA(HLOOKUP(TEXT(C929,"#"),Table_Conduit[#All],2,FALSE),"")</f>
        <v/>
      </c>
      <c r="F929" s="63" t="str">
        <f t="shared" si="411"/>
        <v/>
      </c>
      <c r="G929" s="61"/>
      <c r="H929" s="180" t="str">
        <f>_xlfn.IFNA(IF(HLOOKUP(TEXT(C929,"#"),Table_BoxMaterial[#All],2,FALSE)=0,"",HLOOKUP(TEXT(C929,"#"),Table_BoxMaterial[#All],2,FALSE)),"")</f>
        <v/>
      </c>
      <c r="I929" s="183" t="str">
        <f>_xlfn.IFNA(HLOOKUP(TEXT(C929,"#"),Table_MountingKits[#All],2,FALSE),"")</f>
        <v/>
      </c>
      <c r="J929" s="183" t="str">
        <f>_xlfn.IFNA(HLOOKUP(H929,Table_BoxColors[#All],2,FALSE),"")</f>
        <v/>
      </c>
      <c r="K929" s="61" t="str">
        <f t="shared" si="412"/>
        <v/>
      </c>
      <c r="L929" s="64" t="str">
        <f t="shared" si="413"/>
        <v/>
      </c>
      <c r="M929" s="185" t="str">
        <f>_xlfn.IFNA("E-"&amp;VLOOKUP(C929,Table_PN_DeviceType[],2,TRUE),"")&amp;IF(D929&lt;&gt;"",IF(D929&gt;99,D929,IF(D929&gt;9,"0"&amp;D929,"00"&amp;D929))&amp;VLOOKUP(E929,Table_PN_ConduitSize[],2,FALSE)&amp;VLOOKUP(F929,Table_PN_ConduitColor[],2,FALSE)&amp;IF(G929&lt;10,"0"&amp;G929,G929)&amp;VLOOKUP(H929,Table_PN_BoxMaterial[],2,FALSE)&amp;IF(I929&lt;&gt;"",VLOOKUP(I929,Table_PN_MountingKit[],2,FALSE)&amp;IF(OR(J929="Yes"),VLOOKUP(F929,Table_PN_BoxColor[],2,FALSE),"")&amp;VLOOKUP(K929,Table_PN_CircuitBreaker[],2,FALSE),""),"")</f>
        <v/>
      </c>
      <c r="N929" s="65"/>
      <c r="O929" s="65"/>
      <c r="P929" s="65"/>
      <c r="Q929" s="65"/>
      <c r="R929" s="65"/>
      <c r="S929" s="170" t="str">
        <f>IFERROR(VLOOKUP(C929,Table_DevicePN[],2,FALSE),"")</f>
        <v/>
      </c>
      <c r="T929" s="66" t="str">
        <f t="shared" si="414"/>
        <v/>
      </c>
      <c r="U929" s="80"/>
      <c r="V929" s="81" t="str">
        <f t="shared" si="415"/>
        <v/>
      </c>
      <c r="W929" s="65" t="str">
        <f t="shared" si="416"/>
        <v/>
      </c>
      <c r="X929" s="65" t="str">
        <f t="shared" si="417"/>
        <v/>
      </c>
      <c r="Y929" s="82" t="str">
        <f t="shared" si="418"/>
        <v/>
      </c>
      <c r="Z929" s="83" t="str">
        <f t="shared" si="419"/>
        <v/>
      </c>
      <c r="AA929" s="65" t="str">
        <f t="shared" si="420"/>
        <v/>
      </c>
      <c r="AB929" s="65" t="str">
        <f t="shared" si="421"/>
        <v/>
      </c>
      <c r="AC929" s="65" t="str">
        <f t="shared" si="422"/>
        <v/>
      </c>
      <c r="AD929" s="84" t="str">
        <f t="shared" si="423"/>
        <v/>
      </c>
      <c r="AE929" s="85" t="str">
        <f t="shared" si="424"/>
        <v/>
      </c>
      <c r="AF929" s="85" t="str">
        <f t="shared" si="425"/>
        <v/>
      </c>
      <c r="AG929" s="86" t="str">
        <f t="shared" si="426"/>
        <v/>
      </c>
      <c r="AH929" s="87" t="str">
        <f t="shared" si="427"/>
        <v/>
      </c>
      <c r="AI929" s="84" t="str">
        <f t="shared" si="428"/>
        <v/>
      </c>
      <c r="AJ929" s="84" t="str">
        <f t="shared" si="429"/>
        <v/>
      </c>
      <c r="AK929" s="88" t="str">
        <f t="shared" si="430"/>
        <v/>
      </c>
      <c r="AL929" s="65" t="str">
        <f t="shared" si="431"/>
        <v/>
      </c>
      <c r="AM929" s="84" t="str">
        <f t="shared" si="432"/>
        <v/>
      </c>
      <c r="AN929" s="85" t="str">
        <f t="shared" si="433"/>
        <v/>
      </c>
      <c r="AO929" s="85" t="str">
        <f t="shared" si="434"/>
        <v/>
      </c>
      <c r="AP929" s="86" t="str">
        <f t="shared" si="435"/>
        <v/>
      </c>
    </row>
    <row r="930" spans="1:42" s="76" customFormat="1" x14ac:dyDescent="0.25">
      <c r="A930" s="78">
        <f t="shared" si="410"/>
        <v>924</v>
      </c>
      <c r="B930" s="79"/>
      <c r="C930" s="79"/>
      <c r="D930" s="61"/>
      <c r="E930" s="180" t="str">
        <f>_xlfn.IFNA(HLOOKUP(TEXT(C930,"#"),Table_Conduit[#All],2,FALSE),"")</f>
        <v/>
      </c>
      <c r="F930" s="63" t="str">
        <f t="shared" si="411"/>
        <v/>
      </c>
      <c r="G930" s="61"/>
      <c r="H930" s="180" t="str">
        <f>_xlfn.IFNA(IF(HLOOKUP(TEXT(C930,"#"),Table_BoxMaterial[#All],2,FALSE)=0,"",HLOOKUP(TEXT(C930,"#"),Table_BoxMaterial[#All],2,FALSE)),"")</f>
        <v/>
      </c>
      <c r="I930" s="183" t="str">
        <f>_xlfn.IFNA(HLOOKUP(TEXT(C930,"#"),Table_MountingKits[#All],2,FALSE),"")</f>
        <v/>
      </c>
      <c r="J930" s="183" t="str">
        <f>_xlfn.IFNA(HLOOKUP(H930,Table_BoxColors[#All],2,FALSE),"")</f>
        <v/>
      </c>
      <c r="K930" s="61" t="str">
        <f t="shared" si="412"/>
        <v/>
      </c>
      <c r="L930" s="64" t="str">
        <f t="shared" si="413"/>
        <v/>
      </c>
      <c r="M930" s="185" t="str">
        <f>_xlfn.IFNA("E-"&amp;VLOOKUP(C930,Table_PN_DeviceType[],2,TRUE),"")&amp;IF(D930&lt;&gt;"",IF(D930&gt;99,D930,IF(D930&gt;9,"0"&amp;D930,"00"&amp;D930))&amp;VLOOKUP(E930,Table_PN_ConduitSize[],2,FALSE)&amp;VLOOKUP(F930,Table_PN_ConduitColor[],2,FALSE)&amp;IF(G930&lt;10,"0"&amp;G930,G930)&amp;VLOOKUP(H930,Table_PN_BoxMaterial[],2,FALSE)&amp;IF(I930&lt;&gt;"",VLOOKUP(I930,Table_PN_MountingKit[],2,FALSE)&amp;IF(OR(J930="Yes"),VLOOKUP(F930,Table_PN_BoxColor[],2,FALSE),"")&amp;VLOOKUP(K930,Table_PN_CircuitBreaker[],2,FALSE),""),"")</f>
        <v/>
      </c>
      <c r="N930" s="65"/>
      <c r="O930" s="65"/>
      <c r="P930" s="65"/>
      <c r="Q930" s="65"/>
      <c r="R930" s="65"/>
      <c r="S930" s="170" t="str">
        <f>IFERROR(VLOOKUP(C930,Table_DevicePN[],2,FALSE),"")</f>
        <v/>
      </c>
      <c r="T930" s="66" t="str">
        <f t="shared" si="414"/>
        <v/>
      </c>
      <c r="U930" s="80"/>
      <c r="V930" s="81" t="str">
        <f t="shared" si="415"/>
        <v/>
      </c>
      <c r="W930" s="65" t="str">
        <f t="shared" si="416"/>
        <v/>
      </c>
      <c r="X930" s="65" t="str">
        <f t="shared" si="417"/>
        <v/>
      </c>
      <c r="Y930" s="82" t="str">
        <f t="shared" si="418"/>
        <v/>
      </c>
      <c r="Z930" s="83" t="str">
        <f t="shared" si="419"/>
        <v/>
      </c>
      <c r="AA930" s="65" t="str">
        <f t="shared" si="420"/>
        <v/>
      </c>
      <c r="AB930" s="65" t="str">
        <f t="shared" si="421"/>
        <v/>
      </c>
      <c r="AC930" s="65" t="str">
        <f t="shared" si="422"/>
        <v/>
      </c>
      <c r="AD930" s="84" t="str">
        <f t="shared" si="423"/>
        <v/>
      </c>
      <c r="AE930" s="85" t="str">
        <f t="shared" si="424"/>
        <v/>
      </c>
      <c r="AF930" s="85" t="str">
        <f t="shared" si="425"/>
        <v/>
      </c>
      <c r="AG930" s="86" t="str">
        <f t="shared" si="426"/>
        <v/>
      </c>
      <c r="AH930" s="87" t="str">
        <f t="shared" si="427"/>
        <v/>
      </c>
      <c r="AI930" s="84" t="str">
        <f t="shared" si="428"/>
        <v/>
      </c>
      <c r="AJ930" s="84" t="str">
        <f t="shared" si="429"/>
        <v/>
      </c>
      <c r="AK930" s="88" t="str">
        <f t="shared" si="430"/>
        <v/>
      </c>
      <c r="AL930" s="65" t="str">
        <f t="shared" si="431"/>
        <v/>
      </c>
      <c r="AM930" s="84" t="str">
        <f t="shared" si="432"/>
        <v/>
      </c>
      <c r="AN930" s="85" t="str">
        <f t="shared" si="433"/>
        <v/>
      </c>
      <c r="AO930" s="85" t="str">
        <f t="shared" si="434"/>
        <v/>
      </c>
      <c r="AP930" s="86" t="str">
        <f t="shared" si="435"/>
        <v/>
      </c>
    </row>
    <row r="931" spans="1:42" s="76" customFormat="1" x14ac:dyDescent="0.25">
      <c r="A931" s="78">
        <f t="shared" si="410"/>
        <v>925</v>
      </c>
      <c r="B931" s="79"/>
      <c r="C931" s="79"/>
      <c r="D931" s="61"/>
      <c r="E931" s="180" t="str">
        <f>_xlfn.IFNA(HLOOKUP(TEXT(C931,"#"),Table_Conduit[#All],2,FALSE),"")</f>
        <v/>
      </c>
      <c r="F931" s="63" t="str">
        <f t="shared" si="411"/>
        <v/>
      </c>
      <c r="G931" s="61"/>
      <c r="H931" s="180" t="str">
        <f>_xlfn.IFNA(IF(HLOOKUP(TEXT(C931,"#"),Table_BoxMaterial[#All],2,FALSE)=0,"",HLOOKUP(TEXT(C931,"#"),Table_BoxMaterial[#All],2,FALSE)),"")</f>
        <v/>
      </c>
      <c r="I931" s="183" t="str">
        <f>_xlfn.IFNA(HLOOKUP(TEXT(C931,"#"),Table_MountingKits[#All],2,FALSE),"")</f>
        <v/>
      </c>
      <c r="J931" s="183" t="str">
        <f>_xlfn.IFNA(HLOOKUP(H931,Table_BoxColors[#All],2,FALSE),"")</f>
        <v/>
      </c>
      <c r="K931" s="61" t="str">
        <f t="shared" si="412"/>
        <v/>
      </c>
      <c r="L931" s="64" t="str">
        <f t="shared" si="413"/>
        <v/>
      </c>
      <c r="M931" s="185" t="str">
        <f>_xlfn.IFNA("E-"&amp;VLOOKUP(C931,Table_PN_DeviceType[],2,TRUE),"")&amp;IF(D931&lt;&gt;"",IF(D931&gt;99,D931,IF(D931&gt;9,"0"&amp;D931,"00"&amp;D931))&amp;VLOOKUP(E931,Table_PN_ConduitSize[],2,FALSE)&amp;VLOOKUP(F931,Table_PN_ConduitColor[],2,FALSE)&amp;IF(G931&lt;10,"0"&amp;G931,G931)&amp;VLOOKUP(H931,Table_PN_BoxMaterial[],2,FALSE)&amp;IF(I931&lt;&gt;"",VLOOKUP(I931,Table_PN_MountingKit[],2,FALSE)&amp;IF(OR(J931="Yes"),VLOOKUP(F931,Table_PN_BoxColor[],2,FALSE),"")&amp;VLOOKUP(K931,Table_PN_CircuitBreaker[],2,FALSE),""),"")</f>
        <v/>
      </c>
      <c r="N931" s="65"/>
      <c r="O931" s="65"/>
      <c r="P931" s="65"/>
      <c r="Q931" s="65"/>
      <c r="R931" s="65"/>
      <c r="S931" s="170" t="str">
        <f>IFERROR(VLOOKUP(C931,Table_DevicePN[],2,FALSE),"")</f>
        <v/>
      </c>
      <c r="T931" s="66" t="str">
        <f t="shared" si="414"/>
        <v/>
      </c>
      <c r="U931" s="80"/>
      <c r="V931" s="81" t="str">
        <f t="shared" si="415"/>
        <v/>
      </c>
      <c r="W931" s="65" t="str">
        <f t="shared" si="416"/>
        <v/>
      </c>
      <c r="X931" s="65" t="str">
        <f t="shared" si="417"/>
        <v/>
      </c>
      <c r="Y931" s="82" t="str">
        <f t="shared" si="418"/>
        <v/>
      </c>
      <c r="Z931" s="83" t="str">
        <f t="shared" si="419"/>
        <v/>
      </c>
      <c r="AA931" s="65" t="str">
        <f t="shared" si="420"/>
        <v/>
      </c>
      <c r="AB931" s="65" t="str">
        <f t="shared" si="421"/>
        <v/>
      </c>
      <c r="AC931" s="65" t="str">
        <f t="shared" si="422"/>
        <v/>
      </c>
      <c r="AD931" s="84" t="str">
        <f t="shared" si="423"/>
        <v/>
      </c>
      <c r="AE931" s="85" t="str">
        <f t="shared" si="424"/>
        <v/>
      </c>
      <c r="AF931" s="85" t="str">
        <f t="shared" si="425"/>
        <v/>
      </c>
      <c r="AG931" s="86" t="str">
        <f t="shared" si="426"/>
        <v/>
      </c>
      <c r="AH931" s="87" t="str">
        <f t="shared" si="427"/>
        <v/>
      </c>
      <c r="AI931" s="84" t="str">
        <f t="shared" si="428"/>
        <v/>
      </c>
      <c r="AJ931" s="84" t="str">
        <f t="shared" si="429"/>
        <v/>
      </c>
      <c r="AK931" s="88" t="str">
        <f t="shared" si="430"/>
        <v/>
      </c>
      <c r="AL931" s="65" t="str">
        <f t="shared" si="431"/>
        <v/>
      </c>
      <c r="AM931" s="84" t="str">
        <f t="shared" si="432"/>
        <v/>
      </c>
      <c r="AN931" s="85" t="str">
        <f t="shared" si="433"/>
        <v/>
      </c>
      <c r="AO931" s="85" t="str">
        <f t="shared" si="434"/>
        <v/>
      </c>
      <c r="AP931" s="86" t="str">
        <f t="shared" si="435"/>
        <v/>
      </c>
    </row>
    <row r="932" spans="1:42" s="76" customFormat="1" x14ac:dyDescent="0.25">
      <c r="A932" s="78">
        <f t="shared" si="410"/>
        <v>926</v>
      </c>
      <c r="B932" s="79"/>
      <c r="C932" s="79"/>
      <c r="D932" s="61"/>
      <c r="E932" s="180" t="str">
        <f>_xlfn.IFNA(HLOOKUP(TEXT(C932,"#"),Table_Conduit[#All],2,FALSE),"")</f>
        <v/>
      </c>
      <c r="F932" s="63" t="str">
        <f t="shared" si="411"/>
        <v/>
      </c>
      <c r="G932" s="61"/>
      <c r="H932" s="180" t="str">
        <f>_xlfn.IFNA(IF(HLOOKUP(TEXT(C932,"#"),Table_BoxMaterial[#All],2,FALSE)=0,"",HLOOKUP(TEXT(C932,"#"),Table_BoxMaterial[#All],2,FALSE)),"")</f>
        <v/>
      </c>
      <c r="I932" s="183" t="str">
        <f>_xlfn.IFNA(HLOOKUP(TEXT(C932,"#"),Table_MountingKits[#All],2,FALSE),"")</f>
        <v/>
      </c>
      <c r="J932" s="183" t="str">
        <f>_xlfn.IFNA(HLOOKUP(H932,Table_BoxColors[#All],2,FALSE),"")</f>
        <v/>
      </c>
      <c r="K932" s="61" t="str">
        <f t="shared" si="412"/>
        <v/>
      </c>
      <c r="L932" s="64" t="str">
        <f t="shared" si="413"/>
        <v/>
      </c>
      <c r="M932" s="185" t="str">
        <f>_xlfn.IFNA("E-"&amp;VLOOKUP(C932,Table_PN_DeviceType[],2,TRUE),"")&amp;IF(D932&lt;&gt;"",IF(D932&gt;99,D932,IF(D932&gt;9,"0"&amp;D932,"00"&amp;D932))&amp;VLOOKUP(E932,Table_PN_ConduitSize[],2,FALSE)&amp;VLOOKUP(F932,Table_PN_ConduitColor[],2,FALSE)&amp;IF(G932&lt;10,"0"&amp;G932,G932)&amp;VLOOKUP(H932,Table_PN_BoxMaterial[],2,FALSE)&amp;IF(I932&lt;&gt;"",VLOOKUP(I932,Table_PN_MountingKit[],2,FALSE)&amp;IF(OR(J932="Yes"),VLOOKUP(F932,Table_PN_BoxColor[],2,FALSE),"")&amp;VLOOKUP(K932,Table_PN_CircuitBreaker[],2,FALSE),""),"")</f>
        <v/>
      </c>
      <c r="N932" s="65"/>
      <c r="O932" s="65"/>
      <c r="P932" s="65"/>
      <c r="Q932" s="65"/>
      <c r="R932" s="65"/>
      <c r="S932" s="170" t="str">
        <f>IFERROR(VLOOKUP(C932,Table_DevicePN[],2,FALSE),"")</f>
        <v/>
      </c>
      <c r="T932" s="66" t="str">
        <f t="shared" si="414"/>
        <v/>
      </c>
      <c r="U932" s="80"/>
      <c r="V932" s="81" t="str">
        <f t="shared" si="415"/>
        <v/>
      </c>
      <c r="W932" s="65" t="str">
        <f t="shared" si="416"/>
        <v/>
      </c>
      <c r="X932" s="65" t="str">
        <f t="shared" si="417"/>
        <v/>
      </c>
      <c r="Y932" s="82" t="str">
        <f t="shared" si="418"/>
        <v/>
      </c>
      <c r="Z932" s="83" t="str">
        <f t="shared" si="419"/>
        <v/>
      </c>
      <c r="AA932" s="65" t="str">
        <f t="shared" si="420"/>
        <v/>
      </c>
      <c r="AB932" s="65" t="str">
        <f t="shared" si="421"/>
        <v/>
      </c>
      <c r="AC932" s="65" t="str">
        <f t="shared" si="422"/>
        <v/>
      </c>
      <c r="AD932" s="84" t="str">
        <f t="shared" si="423"/>
        <v/>
      </c>
      <c r="AE932" s="85" t="str">
        <f t="shared" si="424"/>
        <v/>
      </c>
      <c r="AF932" s="85" t="str">
        <f t="shared" si="425"/>
        <v/>
      </c>
      <c r="AG932" s="86" t="str">
        <f t="shared" si="426"/>
        <v/>
      </c>
      <c r="AH932" s="87" t="str">
        <f t="shared" si="427"/>
        <v/>
      </c>
      <c r="AI932" s="84" t="str">
        <f t="shared" si="428"/>
        <v/>
      </c>
      <c r="AJ932" s="84" t="str">
        <f t="shared" si="429"/>
        <v/>
      </c>
      <c r="AK932" s="88" t="str">
        <f t="shared" si="430"/>
        <v/>
      </c>
      <c r="AL932" s="65" t="str">
        <f t="shared" si="431"/>
        <v/>
      </c>
      <c r="AM932" s="84" t="str">
        <f t="shared" si="432"/>
        <v/>
      </c>
      <c r="AN932" s="85" t="str">
        <f t="shared" si="433"/>
        <v/>
      </c>
      <c r="AO932" s="85" t="str">
        <f t="shared" si="434"/>
        <v/>
      </c>
      <c r="AP932" s="86" t="str">
        <f t="shared" si="435"/>
        <v/>
      </c>
    </row>
    <row r="933" spans="1:42" s="76" customFormat="1" x14ac:dyDescent="0.25">
      <c r="A933" s="78">
        <f t="shared" si="410"/>
        <v>927</v>
      </c>
      <c r="B933" s="79"/>
      <c r="C933" s="79"/>
      <c r="D933" s="61"/>
      <c r="E933" s="180" t="str">
        <f>_xlfn.IFNA(HLOOKUP(TEXT(C933,"#"),Table_Conduit[#All],2,FALSE),"")</f>
        <v/>
      </c>
      <c r="F933" s="63" t="str">
        <f t="shared" si="411"/>
        <v/>
      </c>
      <c r="G933" s="61"/>
      <c r="H933" s="180" t="str">
        <f>_xlfn.IFNA(IF(HLOOKUP(TEXT(C933,"#"),Table_BoxMaterial[#All],2,FALSE)=0,"",HLOOKUP(TEXT(C933,"#"),Table_BoxMaterial[#All],2,FALSE)),"")</f>
        <v/>
      </c>
      <c r="I933" s="183" t="str">
        <f>_xlfn.IFNA(HLOOKUP(TEXT(C933,"#"),Table_MountingKits[#All],2,FALSE),"")</f>
        <v/>
      </c>
      <c r="J933" s="183" t="str">
        <f>_xlfn.IFNA(HLOOKUP(H933,Table_BoxColors[#All],2,FALSE),"")</f>
        <v/>
      </c>
      <c r="K933" s="61" t="str">
        <f t="shared" si="412"/>
        <v/>
      </c>
      <c r="L933" s="64" t="str">
        <f t="shared" si="413"/>
        <v/>
      </c>
      <c r="M933" s="185" t="str">
        <f>_xlfn.IFNA("E-"&amp;VLOOKUP(C933,Table_PN_DeviceType[],2,TRUE),"")&amp;IF(D933&lt;&gt;"",IF(D933&gt;99,D933,IF(D933&gt;9,"0"&amp;D933,"00"&amp;D933))&amp;VLOOKUP(E933,Table_PN_ConduitSize[],2,FALSE)&amp;VLOOKUP(F933,Table_PN_ConduitColor[],2,FALSE)&amp;IF(G933&lt;10,"0"&amp;G933,G933)&amp;VLOOKUP(H933,Table_PN_BoxMaterial[],2,FALSE)&amp;IF(I933&lt;&gt;"",VLOOKUP(I933,Table_PN_MountingKit[],2,FALSE)&amp;IF(OR(J933="Yes"),VLOOKUP(F933,Table_PN_BoxColor[],2,FALSE),"")&amp;VLOOKUP(K933,Table_PN_CircuitBreaker[],2,FALSE),""),"")</f>
        <v/>
      </c>
      <c r="N933" s="65"/>
      <c r="O933" s="65"/>
      <c r="P933" s="65"/>
      <c r="Q933" s="65"/>
      <c r="R933" s="65"/>
      <c r="S933" s="170" t="str">
        <f>IFERROR(VLOOKUP(C933,Table_DevicePN[],2,FALSE),"")</f>
        <v/>
      </c>
      <c r="T933" s="66" t="str">
        <f t="shared" si="414"/>
        <v/>
      </c>
      <c r="U933" s="80"/>
      <c r="V933" s="81" t="str">
        <f t="shared" si="415"/>
        <v/>
      </c>
      <c r="W933" s="65" t="str">
        <f t="shared" si="416"/>
        <v/>
      </c>
      <c r="X933" s="65" t="str">
        <f t="shared" si="417"/>
        <v/>
      </c>
      <c r="Y933" s="82" t="str">
        <f t="shared" si="418"/>
        <v/>
      </c>
      <c r="Z933" s="83" t="str">
        <f t="shared" si="419"/>
        <v/>
      </c>
      <c r="AA933" s="65" t="str">
        <f t="shared" si="420"/>
        <v/>
      </c>
      <c r="AB933" s="65" t="str">
        <f t="shared" si="421"/>
        <v/>
      </c>
      <c r="AC933" s="65" t="str">
        <f t="shared" si="422"/>
        <v/>
      </c>
      <c r="AD933" s="84" t="str">
        <f t="shared" si="423"/>
        <v/>
      </c>
      <c r="AE933" s="85" t="str">
        <f t="shared" si="424"/>
        <v/>
      </c>
      <c r="AF933" s="85" t="str">
        <f t="shared" si="425"/>
        <v/>
      </c>
      <c r="AG933" s="86" t="str">
        <f t="shared" si="426"/>
        <v/>
      </c>
      <c r="AH933" s="87" t="str">
        <f t="shared" si="427"/>
        <v/>
      </c>
      <c r="AI933" s="84" t="str">
        <f t="shared" si="428"/>
        <v/>
      </c>
      <c r="AJ933" s="84" t="str">
        <f t="shared" si="429"/>
        <v/>
      </c>
      <c r="AK933" s="88" t="str">
        <f t="shared" si="430"/>
        <v/>
      </c>
      <c r="AL933" s="65" t="str">
        <f t="shared" si="431"/>
        <v/>
      </c>
      <c r="AM933" s="84" t="str">
        <f t="shared" si="432"/>
        <v/>
      </c>
      <c r="AN933" s="85" t="str">
        <f t="shared" si="433"/>
        <v/>
      </c>
      <c r="AO933" s="85" t="str">
        <f t="shared" si="434"/>
        <v/>
      </c>
      <c r="AP933" s="86" t="str">
        <f t="shared" si="435"/>
        <v/>
      </c>
    </row>
    <row r="934" spans="1:42" s="76" customFormat="1" x14ac:dyDescent="0.25">
      <c r="A934" s="78">
        <f t="shared" si="410"/>
        <v>928</v>
      </c>
      <c r="B934" s="79"/>
      <c r="C934" s="79"/>
      <c r="D934" s="61"/>
      <c r="E934" s="180" t="str">
        <f>_xlfn.IFNA(HLOOKUP(TEXT(C934,"#"),Table_Conduit[#All],2,FALSE),"")</f>
        <v/>
      </c>
      <c r="F934" s="63" t="str">
        <f t="shared" si="411"/>
        <v/>
      </c>
      <c r="G934" s="61"/>
      <c r="H934" s="180" t="str">
        <f>_xlfn.IFNA(IF(HLOOKUP(TEXT(C934,"#"),Table_BoxMaterial[#All],2,FALSE)=0,"",HLOOKUP(TEXT(C934,"#"),Table_BoxMaterial[#All],2,FALSE)),"")</f>
        <v/>
      </c>
      <c r="I934" s="183" t="str">
        <f>_xlfn.IFNA(HLOOKUP(TEXT(C934,"#"),Table_MountingKits[#All],2,FALSE),"")</f>
        <v/>
      </c>
      <c r="J934" s="183" t="str">
        <f>_xlfn.IFNA(HLOOKUP(H934,Table_BoxColors[#All],2,FALSE),"")</f>
        <v/>
      </c>
      <c r="K934" s="61" t="str">
        <f t="shared" si="412"/>
        <v/>
      </c>
      <c r="L934" s="64" t="str">
        <f t="shared" si="413"/>
        <v/>
      </c>
      <c r="M934" s="185" t="str">
        <f>_xlfn.IFNA("E-"&amp;VLOOKUP(C934,Table_PN_DeviceType[],2,TRUE),"")&amp;IF(D934&lt;&gt;"",IF(D934&gt;99,D934,IF(D934&gt;9,"0"&amp;D934,"00"&amp;D934))&amp;VLOOKUP(E934,Table_PN_ConduitSize[],2,FALSE)&amp;VLOOKUP(F934,Table_PN_ConduitColor[],2,FALSE)&amp;IF(G934&lt;10,"0"&amp;G934,G934)&amp;VLOOKUP(H934,Table_PN_BoxMaterial[],2,FALSE)&amp;IF(I934&lt;&gt;"",VLOOKUP(I934,Table_PN_MountingKit[],2,FALSE)&amp;IF(OR(J934="Yes"),VLOOKUP(F934,Table_PN_BoxColor[],2,FALSE),"")&amp;VLOOKUP(K934,Table_PN_CircuitBreaker[],2,FALSE),""),"")</f>
        <v/>
      </c>
      <c r="N934" s="65"/>
      <c r="O934" s="65"/>
      <c r="P934" s="65"/>
      <c r="Q934" s="65"/>
      <c r="R934" s="65"/>
      <c r="S934" s="170" t="str">
        <f>IFERROR(VLOOKUP(C934,Table_DevicePN[],2,FALSE),"")</f>
        <v/>
      </c>
      <c r="T934" s="66" t="str">
        <f t="shared" si="414"/>
        <v/>
      </c>
      <c r="U934" s="80"/>
      <c r="V934" s="81" t="str">
        <f t="shared" si="415"/>
        <v/>
      </c>
      <c r="W934" s="65" t="str">
        <f t="shared" si="416"/>
        <v/>
      </c>
      <c r="X934" s="65" t="str">
        <f t="shared" si="417"/>
        <v/>
      </c>
      <c r="Y934" s="82" t="str">
        <f t="shared" si="418"/>
        <v/>
      </c>
      <c r="Z934" s="83" t="str">
        <f t="shared" si="419"/>
        <v/>
      </c>
      <c r="AA934" s="65" t="str">
        <f t="shared" si="420"/>
        <v/>
      </c>
      <c r="AB934" s="65" t="str">
        <f t="shared" si="421"/>
        <v/>
      </c>
      <c r="AC934" s="65" t="str">
        <f t="shared" si="422"/>
        <v/>
      </c>
      <c r="AD934" s="84" t="str">
        <f t="shared" si="423"/>
        <v/>
      </c>
      <c r="AE934" s="85" t="str">
        <f t="shared" si="424"/>
        <v/>
      </c>
      <c r="AF934" s="85" t="str">
        <f t="shared" si="425"/>
        <v/>
      </c>
      <c r="AG934" s="86" t="str">
        <f t="shared" si="426"/>
        <v/>
      </c>
      <c r="AH934" s="87" t="str">
        <f t="shared" si="427"/>
        <v/>
      </c>
      <c r="AI934" s="84" t="str">
        <f t="shared" si="428"/>
        <v/>
      </c>
      <c r="AJ934" s="84" t="str">
        <f t="shared" si="429"/>
        <v/>
      </c>
      <c r="AK934" s="88" t="str">
        <f t="shared" si="430"/>
        <v/>
      </c>
      <c r="AL934" s="65" t="str">
        <f t="shared" si="431"/>
        <v/>
      </c>
      <c r="AM934" s="84" t="str">
        <f t="shared" si="432"/>
        <v/>
      </c>
      <c r="AN934" s="85" t="str">
        <f t="shared" si="433"/>
        <v/>
      </c>
      <c r="AO934" s="85" t="str">
        <f t="shared" si="434"/>
        <v/>
      </c>
      <c r="AP934" s="86" t="str">
        <f t="shared" si="435"/>
        <v/>
      </c>
    </row>
    <row r="935" spans="1:42" s="76" customFormat="1" x14ac:dyDescent="0.25">
      <c r="A935" s="78">
        <f t="shared" si="410"/>
        <v>929</v>
      </c>
      <c r="B935" s="79"/>
      <c r="C935" s="79"/>
      <c r="D935" s="61"/>
      <c r="E935" s="180" t="str">
        <f>_xlfn.IFNA(HLOOKUP(TEXT(C935,"#"),Table_Conduit[#All],2,FALSE),"")</f>
        <v/>
      </c>
      <c r="F935" s="63" t="str">
        <f t="shared" si="411"/>
        <v/>
      </c>
      <c r="G935" s="61"/>
      <c r="H935" s="180" t="str">
        <f>_xlfn.IFNA(IF(HLOOKUP(TEXT(C935,"#"),Table_BoxMaterial[#All],2,FALSE)=0,"",HLOOKUP(TEXT(C935,"#"),Table_BoxMaterial[#All],2,FALSE)),"")</f>
        <v/>
      </c>
      <c r="I935" s="183" t="str">
        <f>_xlfn.IFNA(HLOOKUP(TEXT(C935,"#"),Table_MountingKits[#All],2,FALSE),"")</f>
        <v/>
      </c>
      <c r="J935" s="183" t="str">
        <f>_xlfn.IFNA(HLOOKUP(H935,Table_BoxColors[#All],2,FALSE),"")</f>
        <v/>
      </c>
      <c r="K935" s="61" t="str">
        <f t="shared" si="412"/>
        <v/>
      </c>
      <c r="L935" s="64" t="str">
        <f t="shared" si="413"/>
        <v/>
      </c>
      <c r="M935" s="185" t="str">
        <f>_xlfn.IFNA("E-"&amp;VLOOKUP(C935,Table_PN_DeviceType[],2,TRUE),"")&amp;IF(D935&lt;&gt;"",IF(D935&gt;99,D935,IF(D935&gt;9,"0"&amp;D935,"00"&amp;D935))&amp;VLOOKUP(E935,Table_PN_ConduitSize[],2,FALSE)&amp;VLOOKUP(F935,Table_PN_ConduitColor[],2,FALSE)&amp;IF(G935&lt;10,"0"&amp;G935,G935)&amp;VLOOKUP(H935,Table_PN_BoxMaterial[],2,FALSE)&amp;IF(I935&lt;&gt;"",VLOOKUP(I935,Table_PN_MountingKit[],2,FALSE)&amp;IF(OR(J935="Yes"),VLOOKUP(F935,Table_PN_BoxColor[],2,FALSE),"")&amp;VLOOKUP(K935,Table_PN_CircuitBreaker[],2,FALSE),""),"")</f>
        <v/>
      </c>
      <c r="N935" s="65"/>
      <c r="O935" s="65"/>
      <c r="P935" s="65"/>
      <c r="Q935" s="65"/>
      <c r="R935" s="65"/>
      <c r="S935" s="170" t="str">
        <f>IFERROR(VLOOKUP(C935,Table_DevicePN[],2,FALSE),"")</f>
        <v/>
      </c>
      <c r="T935" s="66" t="str">
        <f t="shared" si="414"/>
        <v/>
      </c>
      <c r="U935" s="80"/>
      <c r="V935" s="81" t="str">
        <f t="shared" si="415"/>
        <v/>
      </c>
      <c r="W935" s="65" t="str">
        <f t="shared" si="416"/>
        <v/>
      </c>
      <c r="X935" s="65" t="str">
        <f t="shared" si="417"/>
        <v/>
      </c>
      <c r="Y935" s="82" t="str">
        <f t="shared" si="418"/>
        <v/>
      </c>
      <c r="Z935" s="83" t="str">
        <f t="shared" si="419"/>
        <v/>
      </c>
      <c r="AA935" s="65" t="str">
        <f t="shared" si="420"/>
        <v/>
      </c>
      <c r="AB935" s="65" t="str">
        <f t="shared" si="421"/>
        <v/>
      </c>
      <c r="AC935" s="65" t="str">
        <f t="shared" si="422"/>
        <v/>
      </c>
      <c r="AD935" s="84" t="str">
        <f t="shared" si="423"/>
        <v/>
      </c>
      <c r="AE935" s="85" t="str">
        <f t="shared" si="424"/>
        <v/>
      </c>
      <c r="AF935" s="85" t="str">
        <f t="shared" si="425"/>
        <v/>
      </c>
      <c r="AG935" s="86" t="str">
        <f t="shared" si="426"/>
        <v/>
      </c>
      <c r="AH935" s="87" t="str">
        <f t="shared" si="427"/>
        <v/>
      </c>
      <c r="AI935" s="84" t="str">
        <f t="shared" si="428"/>
        <v/>
      </c>
      <c r="AJ935" s="84" t="str">
        <f t="shared" si="429"/>
        <v/>
      </c>
      <c r="AK935" s="88" t="str">
        <f t="shared" si="430"/>
        <v/>
      </c>
      <c r="AL935" s="65" t="str">
        <f t="shared" si="431"/>
        <v/>
      </c>
      <c r="AM935" s="84" t="str">
        <f t="shared" si="432"/>
        <v/>
      </c>
      <c r="AN935" s="85" t="str">
        <f t="shared" si="433"/>
        <v/>
      </c>
      <c r="AO935" s="85" t="str">
        <f t="shared" si="434"/>
        <v/>
      </c>
      <c r="AP935" s="86" t="str">
        <f t="shared" si="435"/>
        <v/>
      </c>
    </row>
    <row r="936" spans="1:42" s="76" customFormat="1" x14ac:dyDescent="0.25">
      <c r="A936" s="78">
        <f t="shared" si="410"/>
        <v>930</v>
      </c>
      <c r="B936" s="79"/>
      <c r="C936" s="79"/>
      <c r="D936" s="61"/>
      <c r="E936" s="180" t="str">
        <f>_xlfn.IFNA(HLOOKUP(TEXT(C936,"#"),Table_Conduit[#All],2,FALSE),"")</f>
        <v/>
      </c>
      <c r="F936" s="63" t="str">
        <f t="shared" si="411"/>
        <v/>
      </c>
      <c r="G936" s="61"/>
      <c r="H936" s="180" t="str">
        <f>_xlfn.IFNA(IF(HLOOKUP(TEXT(C936,"#"),Table_BoxMaterial[#All],2,FALSE)=0,"",HLOOKUP(TEXT(C936,"#"),Table_BoxMaterial[#All],2,FALSE)),"")</f>
        <v/>
      </c>
      <c r="I936" s="183" t="str">
        <f>_xlfn.IFNA(HLOOKUP(TEXT(C936,"#"),Table_MountingKits[#All],2,FALSE),"")</f>
        <v/>
      </c>
      <c r="J936" s="183" t="str">
        <f>_xlfn.IFNA(HLOOKUP(H936,Table_BoxColors[#All],2,FALSE),"")</f>
        <v/>
      </c>
      <c r="K936" s="61" t="str">
        <f t="shared" si="412"/>
        <v/>
      </c>
      <c r="L936" s="64" t="str">
        <f t="shared" si="413"/>
        <v/>
      </c>
      <c r="M936" s="185" t="str">
        <f>_xlfn.IFNA("E-"&amp;VLOOKUP(C936,Table_PN_DeviceType[],2,TRUE),"")&amp;IF(D936&lt;&gt;"",IF(D936&gt;99,D936,IF(D936&gt;9,"0"&amp;D936,"00"&amp;D936))&amp;VLOOKUP(E936,Table_PN_ConduitSize[],2,FALSE)&amp;VLOOKUP(F936,Table_PN_ConduitColor[],2,FALSE)&amp;IF(G936&lt;10,"0"&amp;G936,G936)&amp;VLOOKUP(H936,Table_PN_BoxMaterial[],2,FALSE)&amp;IF(I936&lt;&gt;"",VLOOKUP(I936,Table_PN_MountingKit[],2,FALSE)&amp;IF(OR(J936="Yes"),VLOOKUP(F936,Table_PN_BoxColor[],2,FALSE),"")&amp;VLOOKUP(K936,Table_PN_CircuitBreaker[],2,FALSE),""),"")</f>
        <v/>
      </c>
      <c r="N936" s="65"/>
      <c r="O936" s="65"/>
      <c r="P936" s="65"/>
      <c r="Q936" s="65"/>
      <c r="R936" s="65"/>
      <c r="S936" s="170" t="str">
        <f>IFERROR(VLOOKUP(C936,Table_DevicePN[],2,FALSE),"")</f>
        <v/>
      </c>
      <c r="T936" s="66" t="str">
        <f t="shared" si="414"/>
        <v/>
      </c>
      <c r="U936" s="80"/>
      <c r="V936" s="81" t="str">
        <f t="shared" si="415"/>
        <v/>
      </c>
      <c r="W936" s="65" t="str">
        <f t="shared" si="416"/>
        <v/>
      </c>
      <c r="X936" s="65" t="str">
        <f t="shared" si="417"/>
        <v/>
      </c>
      <c r="Y936" s="82" t="str">
        <f t="shared" si="418"/>
        <v/>
      </c>
      <c r="Z936" s="83" t="str">
        <f t="shared" si="419"/>
        <v/>
      </c>
      <c r="AA936" s="65" t="str">
        <f t="shared" si="420"/>
        <v/>
      </c>
      <c r="AB936" s="65" t="str">
        <f t="shared" si="421"/>
        <v/>
      </c>
      <c r="AC936" s="65" t="str">
        <f t="shared" si="422"/>
        <v/>
      </c>
      <c r="AD936" s="84" t="str">
        <f t="shared" si="423"/>
        <v/>
      </c>
      <c r="AE936" s="85" t="str">
        <f t="shared" si="424"/>
        <v/>
      </c>
      <c r="AF936" s="85" t="str">
        <f t="shared" si="425"/>
        <v/>
      </c>
      <c r="AG936" s="86" t="str">
        <f t="shared" si="426"/>
        <v/>
      </c>
      <c r="AH936" s="87" t="str">
        <f t="shared" si="427"/>
        <v/>
      </c>
      <c r="AI936" s="84" t="str">
        <f t="shared" si="428"/>
        <v/>
      </c>
      <c r="AJ936" s="84" t="str">
        <f t="shared" si="429"/>
        <v/>
      </c>
      <c r="AK936" s="88" t="str">
        <f t="shared" si="430"/>
        <v/>
      </c>
      <c r="AL936" s="65" t="str">
        <f t="shared" si="431"/>
        <v/>
      </c>
      <c r="AM936" s="84" t="str">
        <f t="shared" si="432"/>
        <v/>
      </c>
      <c r="AN936" s="85" t="str">
        <f t="shared" si="433"/>
        <v/>
      </c>
      <c r="AO936" s="85" t="str">
        <f t="shared" si="434"/>
        <v/>
      </c>
      <c r="AP936" s="86" t="str">
        <f t="shared" si="435"/>
        <v/>
      </c>
    </row>
    <row r="937" spans="1:42" s="76" customFormat="1" x14ac:dyDescent="0.25">
      <c r="A937" s="78">
        <f t="shared" si="410"/>
        <v>931</v>
      </c>
      <c r="B937" s="79"/>
      <c r="C937" s="79"/>
      <c r="D937" s="61"/>
      <c r="E937" s="180" t="str">
        <f>_xlfn.IFNA(HLOOKUP(TEXT(C937,"#"),Table_Conduit[#All],2,FALSE),"")</f>
        <v/>
      </c>
      <c r="F937" s="63" t="str">
        <f t="shared" si="411"/>
        <v/>
      </c>
      <c r="G937" s="61"/>
      <c r="H937" s="180" t="str">
        <f>_xlfn.IFNA(IF(HLOOKUP(TEXT(C937,"#"),Table_BoxMaterial[#All],2,FALSE)=0,"",HLOOKUP(TEXT(C937,"#"),Table_BoxMaterial[#All],2,FALSE)),"")</f>
        <v/>
      </c>
      <c r="I937" s="183" t="str">
        <f>_xlfn.IFNA(HLOOKUP(TEXT(C937,"#"),Table_MountingKits[#All],2,FALSE),"")</f>
        <v/>
      </c>
      <c r="J937" s="183" t="str">
        <f>_xlfn.IFNA(HLOOKUP(H937,Table_BoxColors[#All],2,FALSE),"")</f>
        <v/>
      </c>
      <c r="K937" s="61" t="str">
        <f t="shared" si="412"/>
        <v/>
      </c>
      <c r="L937" s="64" t="str">
        <f t="shared" si="413"/>
        <v/>
      </c>
      <c r="M937" s="185" t="str">
        <f>_xlfn.IFNA("E-"&amp;VLOOKUP(C937,Table_PN_DeviceType[],2,TRUE),"")&amp;IF(D937&lt;&gt;"",IF(D937&gt;99,D937,IF(D937&gt;9,"0"&amp;D937,"00"&amp;D937))&amp;VLOOKUP(E937,Table_PN_ConduitSize[],2,FALSE)&amp;VLOOKUP(F937,Table_PN_ConduitColor[],2,FALSE)&amp;IF(G937&lt;10,"0"&amp;G937,G937)&amp;VLOOKUP(H937,Table_PN_BoxMaterial[],2,FALSE)&amp;IF(I937&lt;&gt;"",VLOOKUP(I937,Table_PN_MountingKit[],2,FALSE)&amp;IF(OR(J937="Yes"),VLOOKUP(F937,Table_PN_BoxColor[],2,FALSE),"")&amp;VLOOKUP(K937,Table_PN_CircuitBreaker[],2,FALSE),""),"")</f>
        <v/>
      </c>
      <c r="N937" s="65"/>
      <c r="O937" s="65"/>
      <c r="P937" s="65"/>
      <c r="Q937" s="65"/>
      <c r="R937" s="65"/>
      <c r="S937" s="170" t="str">
        <f>IFERROR(VLOOKUP(C937,Table_DevicePN[],2,FALSE),"")</f>
        <v/>
      </c>
      <c r="T937" s="66" t="str">
        <f t="shared" si="414"/>
        <v/>
      </c>
      <c r="U937" s="80"/>
      <c r="V937" s="81" t="str">
        <f t="shared" si="415"/>
        <v/>
      </c>
      <c r="W937" s="65" t="str">
        <f t="shared" si="416"/>
        <v/>
      </c>
      <c r="X937" s="65" t="str">
        <f t="shared" si="417"/>
        <v/>
      </c>
      <c r="Y937" s="82" t="str">
        <f t="shared" si="418"/>
        <v/>
      </c>
      <c r="Z937" s="83" t="str">
        <f t="shared" si="419"/>
        <v/>
      </c>
      <c r="AA937" s="65" t="str">
        <f t="shared" si="420"/>
        <v/>
      </c>
      <c r="AB937" s="65" t="str">
        <f t="shared" si="421"/>
        <v/>
      </c>
      <c r="AC937" s="65" t="str">
        <f t="shared" si="422"/>
        <v/>
      </c>
      <c r="AD937" s="84" t="str">
        <f t="shared" si="423"/>
        <v/>
      </c>
      <c r="AE937" s="85" t="str">
        <f t="shared" si="424"/>
        <v/>
      </c>
      <c r="AF937" s="85" t="str">
        <f t="shared" si="425"/>
        <v/>
      </c>
      <c r="AG937" s="86" t="str">
        <f t="shared" si="426"/>
        <v/>
      </c>
      <c r="AH937" s="87" t="str">
        <f t="shared" si="427"/>
        <v/>
      </c>
      <c r="AI937" s="84" t="str">
        <f t="shared" si="428"/>
        <v/>
      </c>
      <c r="AJ937" s="84" t="str">
        <f t="shared" si="429"/>
        <v/>
      </c>
      <c r="AK937" s="88" t="str">
        <f t="shared" si="430"/>
        <v/>
      </c>
      <c r="AL937" s="65" t="str">
        <f t="shared" si="431"/>
        <v/>
      </c>
      <c r="AM937" s="84" t="str">
        <f t="shared" si="432"/>
        <v/>
      </c>
      <c r="AN937" s="85" t="str">
        <f t="shared" si="433"/>
        <v/>
      </c>
      <c r="AO937" s="85" t="str">
        <f t="shared" si="434"/>
        <v/>
      </c>
      <c r="AP937" s="86" t="str">
        <f t="shared" si="435"/>
        <v/>
      </c>
    </row>
    <row r="938" spans="1:42" s="76" customFormat="1" x14ac:dyDescent="0.25">
      <c r="A938" s="78">
        <f t="shared" si="410"/>
        <v>932</v>
      </c>
      <c r="B938" s="79"/>
      <c r="C938" s="79"/>
      <c r="D938" s="61"/>
      <c r="E938" s="180" t="str">
        <f>_xlfn.IFNA(HLOOKUP(TEXT(C938,"#"),Table_Conduit[#All],2,FALSE),"")</f>
        <v/>
      </c>
      <c r="F938" s="63" t="str">
        <f t="shared" si="411"/>
        <v/>
      </c>
      <c r="G938" s="61"/>
      <c r="H938" s="180" t="str">
        <f>_xlfn.IFNA(IF(HLOOKUP(TEXT(C938,"#"),Table_BoxMaterial[#All],2,FALSE)=0,"",HLOOKUP(TEXT(C938,"#"),Table_BoxMaterial[#All],2,FALSE)),"")</f>
        <v/>
      </c>
      <c r="I938" s="183" t="str">
        <f>_xlfn.IFNA(HLOOKUP(TEXT(C938,"#"),Table_MountingKits[#All],2,FALSE),"")</f>
        <v/>
      </c>
      <c r="J938" s="183" t="str">
        <f>_xlfn.IFNA(HLOOKUP(H938,Table_BoxColors[#All],2,FALSE),"")</f>
        <v/>
      </c>
      <c r="K938" s="61" t="str">
        <f t="shared" si="412"/>
        <v/>
      </c>
      <c r="L938" s="64" t="str">
        <f t="shared" si="413"/>
        <v/>
      </c>
      <c r="M938" s="185" t="str">
        <f>_xlfn.IFNA("E-"&amp;VLOOKUP(C938,Table_PN_DeviceType[],2,TRUE),"")&amp;IF(D938&lt;&gt;"",IF(D938&gt;99,D938,IF(D938&gt;9,"0"&amp;D938,"00"&amp;D938))&amp;VLOOKUP(E938,Table_PN_ConduitSize[],2,FALSE)&amp;VLOOKUP(F938,Table_PN_ConduitColor[],2,FALSE)&amp;IF(G938&lt;10,"0"&amp;G938,G938)&amp;VLOOKUP(H938,Table_PN_BoxMaterial[],2,FALSE)&amp;IF(I938&lt;&gt;"",VLOOKUP(I938,Table_PN_MountingKit[],2,FALSE)&amp;IF(OR(J938="Yes"),VLOOKUP(F938,Table_PN_BoxColor[],2,FALSE),"")&amp;VLOOKUP(K938,Table_PN_CircuitBreaker[],2,FALSE),""),"")</f>
        <v/>
      </c>
      <c r="N938" s="65"/>
      <c r="O938" s="65"/>
      <c r="P938" s="65"/>
      <c r="Q938" s="65"/>
      <c r="R938" s="65"/>
      <c r="S938" s="170" t="str">
        <f>IFERROR(VLOOKUP(C938,Table_DevicePN[],2,FALSE),"")</f>
        <v/>
      </c>
      <c r="T938" s="66" t="str">
        <f t="shared" si="414"/>
        <v/>
      </c>
      <c r="U938" s="80"/>
      <c r="V938" s="81" t="str">
        <f t="shared" si="415"/>
        <v/>
      </c>
      <c r="W938" s="65" t="str">
        <f t="shared" si="416"/>
        <v/>
      </c>
      <c r="X938" s="65" t="str">
        <f t="shared" si="417"/>
        <v/>
      </c>
      <c r="Y938" s="82" t="str">
        <f t="shared" si="418"/>
        <v/>
      </c>
      <c r="Z938" s="83" t="str">
        <f t="shared" si="419"/>
        <v/>
      </c>
      <c r="AA938" s="65" t="str">
        <f t="shared" si="420"/>
        <v/>
      </c>
      <c r="AB938" s="65" t="str">
        <f t="shared" si="421"/>
        <v/>
      </c>
      <c r="AC938" s="65" t="str">
        <f t="shared" si="422"/>
        <v/>
      </c>
      <c r="AD938" s="84" t="str">
        <f t="shared" si="423"/>
        <v/>
      </c>
      <c r="AE938" s="85" t="str">
        <f t="shared" si="424"/>
        <v/>
      </c>
      <c r="AF938" s="85" t="str">
        <f t="shared" si="425"/>
        <v/>
      </c>
      <c r="AG938" s="86" t="str">
        <f t="shared" si="426"/>
        <v/>
      </c>
      <c r="AH938" s="87" t="str">
        <f t="shared" si="427"/>
        <v/>
      </c>
      <c r="AI938" s="84" t="str">
        <f t="shared" si="428"/>
        <v/>
      </c>
      <c r="AJ938" s="84" t="str">
        <f t="shared" si="429"/>
        <v/>
      </c>
      <c r="AK938" s="88" t="str">
        <f t="shared" si="430"/>
        <v/>
      </c>
      <c r="AL938" s="65" t="str">
        <f t="shared" si="431"/>
        <v/>
      </c>
      <c r="AM938" s="84" t="str">
        <f t="shared" si="432"/>
        <v/>
      </c>
      <c r="AN938" s="85" t="str">
        <f t="shared" si="433"/>
        <v/>
      </c>
      <c r="AO938" s="85" t="str">
        <f t="shared" si="434"/>
        <v/>
      </c>
      <c r="AP938" s="86" t="str">
        <f t="shared" si="435"/>
        <v/>
      </c>
    </row>
    <row r="939" spans="1:42" s="76" customFormat="1" x14ac:dyDescent="0.25">
      <c r="A939" s="78">
        <f t="shared" si="410"/>
        <v>933</v>
      </c>
      <c r="B939" s="79"/>
      <c r="C939" s="79"/>
      <c r="D939" s="61"/>
      <c r="E939" s="180" t="str">
        <f>_xlfn.IFNA(HLOOKUP(TEXT(C939,"#"),Table_Conduit[#All],2,FALSE),"")</f>
        <v/>
      </c>
      <c r="F939" s="63" t="str">
        <f t="shared" si="411"/>
        <v/>
      </c>
      <c r="G939" s="61"/>
      <c r="H939" s="180" t="str">
        <f>_xlfn.IFNA(IF(HLOOKUP(TEXT(C939,"#"),Table_BoxMaterial[#All],2,FALSE)=0,"",HLOOKUP(TEXT(C939,"#"),Table_BoxMaterial[#All],2,FALSE)),"")</f>
        <v/>
      </c>
      <c r="I939" s="183" t="str">
        <f>_xlfn.IFNA(HLOOKUP(TEXT(C939,"#"),Table_MountingKits[#All],2,FALSE),"")</f>
        <v/>
      </c>
      <c r="J939" s="183" t="str">
        <f>_xlfn.IFNA(HLOOKUP(H939,Table_BoxColors[#All],2,FALSE),"")</f>
        <v/>
      </c>
      <c r="K939" s="61" t="str">
        <f t="shared" si="412"/>
        <v/>
      </c>
      <c r="L939" s="64" t="str">
        <f t="shared" si="413"/>
        <v/>
      </c>
      <c r="M939" s="185" t="str">
        <f>_xlfn.IFNA("E-"&amp;VLOOKUP(C939,Table_PN_DeviceType[],2,TRUE),"")&amp;IF(D939&lt;&gt;"",IF(D939&gt;99,D939,IF(D939&gt;9,"0"&amp;D939,"00"&amp;D939))&amp;VLOOKUP(E939,Table_PN_ConduitSize[],2,FALSE)&amp;VLOOKUP(F939,Table_PN_ConduitColor[],2,FALSE)&amp;IF(G939&lt;10,"0"&amp;G939,G939)&amp;VLOOKUP(H939,Table_PN_BoxMaterial[],2,FALSE)&amp;IF(I939&lt;&gt;"",VLOOKUP(I939,Table_PN_MountingKit[],2,FALSE)&amp;IF(OR(J939="Yes"),VLOOKUP(F939,Table_PN_BoxColor[],2,FALSE),"")&amp;VLOOKUP(K939,Table_PN_CircuitBreaker[],2,FALSE),""),"")</f>
        <v/>
      </c>
      <c r="N939" s="65"/>
      <c r="O939" s="65"/>
      <c r="P939" s="65"/>
      <c r="Q939" s="65"/>
      <c r="R939" s="65"/>
      <c r="S939" s="170" t="str">
        <f>IFERROR(VLOOKUP(C939,Table_DevicePN[],2,FALSE),"")</f>
        <v/>
      </c>
      <c r="T939" s="66" t="str">
        <f t="shared" si="414"/>
        <v/>
      </c>
      <c r="U939" s="80"/>
      <c r="V939" s="81" t="str">
        <f t="shared" si="415"/>
        <v/>
      </c>
      <c r="W939" s="65" t="str">
        <f t="shared" si="416"/>
        <v/>
      </c>
      <c r="X939" s="65" t="str">
        <f t="shared" si="417"/>
        <v/>
      </c>
      <c r="Y939" s="82" t="str">
        <f t="shared" si="418"/>
        <v/>
      </c>
      <c r="Z939" s="83" t="str">
        <f t="shared" si="419"/>
        <v/>
      </c>
      <c r="AA939" s="65" t="str">
        <f t="shared" si="420"/>
        <v/>
      </c>
      <c r="AB939" s="65" t="str">
        <f t="shared" si="421"/>
        <v/>
      </c>
      <c r="AC939" s="65" t="str">
        <f t="shared" si="422"/>
        <v/>
      </c>
      <c r="AD939" s="84" t="str">
        <f t="shared" si="423"/>
        <v/>
      </c>
      <c r="AE939" s="85" t="str">
        <f t="shared" si="424"/>
        <v/>
      </c>
      <c r="AF939" s="85" t="str">
        <f t="shared" si="425"/>
        <v/>
      </c>
      <c r="AG939" s="86" t="str">
        <f t="shared" si="426"/>
        <v/>
      </c>
      <c r="AH939" s="87" t="str">
        <f t="shared" si="427"/>
        <v/>
      </c>
      <c r="AI939" s="84" t="str">
        <f t="shared" si="428"/>
        <v/>
      </c>
      <c r="AJ939" s="84" t="str">
        <f t="shared" si="429"/>
        <v/>
      </c>
      <c r="AK939" s="88" t="str">
        <f t="shared" si="430"/>
        <v/>
      </c>
      <c r="AL939" s="65" t="str">
        <f t="shared" si="431"/>
        <v/>
      </c>
      <c r="AM939" s="84" t="str">
        <f t="shared" si="432"/>
        <v/>
      </c>
      <c r="AN939" s="85" t="str">
        <f t="shared" si="433"/>
        <v/>
      </c>
      <c r="AO939" s="85" t="str">
        <f t="shared" si="434"/>
        <v/>
      </c>
      <c r="AP939" s="86" t="str">
        <f t="shared" si="435"/>
        <v/>
      </c>
    </row>
    <row r="940" spans="1:42" s="76" customFormat="1" x14ac:dyDescent="0.25">
      <c r="A940" s="78">
        <f t="shared" si="410"/>
        <v>934</v>
      </c>
      <c r="B940" s="79"/>
      <c r="C940" s="79"/>
      <c r="D940" s="61"/>
      <c r="E940" s="180" t="str">
        <f>_xlfn.IFNA(HLOOKUP(TEXT(C940,"#"),Table_Conduit[#All],2,FALSE),"")</f>
        <v/>
      </c>
      <c r="F940" s="63" t="str">
        <f t="shared" si="411"/>
        <v/>
      </c>
      <c r="G940" s="61"/>
      <c r="H940" s="180" t="str">
        <f>_xlfn.IFNA(IF(HLOOKUP(TEXT(C940,"#"),Table_BoxMaterial[#All],2,FALSE)=0,"",HLOOKUP(TEXT(C940,"#"),Table_BoxMaterial[#All],2,FALSE)),"")</f>
        <v/>
      </c>
      <c r="I940" s="183" t="str">
        <f>_xlfn.IFNA(HLOOKUP(TEXT(C940,"#"),Table_MountingKits[#All],2,FALSE),"")</f>
        <v/>
      </c>
      <c r="J940" s="183" t="str">
        <f>_xlfn.IFNA(HLOOKUP(H940,Table_BoxColors[#All],2,FALSE),"")</f>
        <v/>
      </c>
      <c r="K940" s="61" t="str">
        <f t="shared" si="412"/>
        <v/>
      </c>
      <c r="L940" s="64" t="str">
        <f t="shared" si="413"/>
        <v/>
      </c>
      <c r="M940" s="185" t="str">
        <f>_xlfn.IFNA("E-"&amp;VLOOKUP(C940,Table_PN_DeviceType[],2,TRUE),"")&amp;IF(D940&lt;&gt;"",IF(D940&gt;99,D940,IF(D940&gt;9,"0"&amp;D940,"00"&amp;D940))&amp;VLOOKUP(E940,Table_PN_ConduitSize[],2,FALSE)&amp;VLOOKUP(F940,Table_PN_ConduitColor[],2,FALSE)&amp;IF(G940&lt;10,"0"&amp;G940,G940)&amp;VLOOKUP(H940,Table_PN_BoxMaterial[],2,FALSE)&amp;IF(I940&lt;&gt;"",VLOOKUP(I940,Table_PN_MountingKit[],2,FALSE)&amp;IF(OR(J940="Yes"),VLOOKUP(F940,Table_PN_BoxColor[],2,FALSE),"")&amp;VLOOKUP(K940,Table_PN_CircuitBreaker[],2,FALSE),""),"")</f>
        <v/>
      </c>
      <c r="N940" s="65"/>
      <c r="O940" s="65"/>
      <c r="P940" s="65"/>
      <c r="Q940" s="65"/>
      <c r="R940" s="65"/>
      <c r="S940" s="170" t="str">
        <f>IFERROR(VLOOKUP(C940,Table_DevicePN[],2,FALSE),"")</f>
        <v/>
      </c>
      <c r="T940" s="66" t="str">
        <f t="shared" si="414"/>
        <v/>
      </c>
      <c r="U940" s="80"/>
      <c r="V940" s="81" t="str">
        <f t="shared" si="415"/>
        <v/>
      </c>
      <c r="W940" s="65" t="str">
        <f t="shared" si="416"/>
        <v/>
      </c>
      <c r="X940" s="65" t="str">
        <f t="shared" si="417"/>
        <v/>
      </c>
      <c r="Y940" s="82" t="str">
        <f t="shared" si="418"/>
        <v/>
      </c>
      <c r="Z940" s="83" t="str">
        <f t="shared" si="419"/>
        <v/>
      </c>
      <c r="AA940" s="65" t="str">
        <f t="shared" si="420"/>
        <v/>
      </c>
      <c r="AB940" s="65" t="str">
        <f t="shared" si="421"/>
        <v/>
      </c>
      <c r="AC940" s="65" t="str">
        <f t="shared" si="422"/>
        <v/>
      </c>
      <c r="AD940" s="84" t="str">
        <f t="shared" si="423"/>
        <v/>
      </c>
      <c r="AE940" s="85" t="str">
        <f t="shared" si="424"/>
        <v/>
      </c>
      <c r="AF940" s="85" t="str">
        <f t="shared" si="425"/>
        <v/>
      </c>
      <c r="AG940" s="86" t="str">
        <f t="shared" si="426"/>
        <v/>
      </c>
      <c r="AH940" s="87" t="str">
        <f t="shared" si="427"/>
        <v/>
      </c>
      <c r="AI940" s="84" t="str">
        <f t="shared" si="428"/>
        <v/>
      </c>
      <c r="AJ940" s="84" t="str">
        <f t="shared" si="429"/>
        <v/>
      </c>
      <c r="AK940" s="88" t="str">
        <f t="shared" si="430"/>
        <v/>
      </c>
      <c r="AL940" s="65" t="str">
        <f t="shared" si="431"/>
        <v/>
      </c>
      <c r="AM940" s="84" t="str">
        <f t="shared" si="432"/>
        <v/>
      </c>
      <c r="AN940" s="85" t="str">
        <f t="shared" si="433"/>
        <v/>
      </c>
      <c r="AO940" s="85" t="str">
        <f t="shared" si="434"/>
        <v/>
      </c>
      <c r="AP940" s="86" t="str">
        <f t="shared" si="435"/>
        <v/>
      </c>
    </row>
    <row r="941" spans="1:42" s="76" customFormat="1" x14ac:dyDescent="0.25">
      <c r="A941" s="78">
        <f t="shared" si="410"/>
        <v>935</v>
      </c>
      <c r="B941" s="79"/>
      <c r="C941" s="79"/>
      <c r="D941" s="61"/>
      <c r="E941" s="180" t="str">
        <f>_xlfn.IFNA(HLOOKUP(TEXT(C941,"#"),Table_Conduit[#All],2,FALSE),"")</f>
        <v/>
      </c>
      <c r="F941" s="63" t="str">
        <f t="shared" si="411"/>
        <v/>
      </c>
      <c r="G941" s="61"/>
      <c r="H941" s="180" t="str">
        <f>_xlfn.IFNA(IF(HLOOKUP(TEXT(C941,"#"),Table_BoxMaterial[#All],2,FALSE)=0,"",HLOOKUP(TEXT(C941,"#"),Table_BoxMaterial[#All],2,FALSE)),"")</f>
        <v/>
      </c>
      <c r="I941" s="183" t="str">
        <f>_xlfn.IFNA(HLOOKUP(TEXT(C941,"#"),Table_MountingKits[#All],2,FALSE),"")</f>
        <v/>
      </c>
      <c r="J941" s="183" t="str">
        <f>_xlfn.IFNA(HLOOKUP(H941,Table_BoxColors[#All],2,FALSE),"")</f>
        <v/>
      </c>
      <c r="K941" s="61" t="str">
        <f t="shared" si="412"/>
        <v/>
      </c>
      <c r="L941" s="64" t="str">
        <f t="shared" si="413"/>
        <v/>
      </c>
      <c r="M941" s="185" t="str">
        <f>_xlfn.IFNA("E-"&amp;VLOOKUP(C941,Table_PN_DeviceType[],2,TRUE),"")&amp;IF(D941&lt;&gt;"",IF(D941&gt;99,D941,IF(D941&gt;9,"0"&amp;D941,"00"&amp;D941))&amp;VLOOKUP(E941,Table_PN_ConduitSize[],2,FALSE)&amp;VLOOKUP(F941,Table_PN_ConduitColor[],2,FALSE)&amp;IF(G941&lt;10,"0"&amp;G941,G941)&amp;VLOOKUP(H941,Table_PN_BoxMaterial[],2,FALSE)&amp;IF(I941&lt;&gt;"",VLOOKUP(I941,Table_PN_MountingKit[],2,FALSE)&amp;IF(OR(J941="Yes"),VLOOKUP(F941,Table_PN_BoxColor[],2,FALSE),"")&amp;VLOOKUP(K941,Table_PN_CircuitBreaker[],2,FALSE),""),"")</f>
        <v/>
      </c>
      <c r="N941" s="65"/>
      <c r="O941" s="65"/>
      <c r="P941" s="65"/>
      <c r="Q941" s="65"/>
      <c r="R941" s="65"/>
      <c r="S941" s="170" t="str">
        <f>IFERROR(VLOOKUP(C941,Table_DevicePN[],2,FALSE),"")</f>
        <v/>
      </c>
      <c r="T941" s="66" t="str">
        <f t="shared" si="414"/>
        <v/>
      </c>
      <c r="U941" s="80"/>
      <c r="V941" s="81" t="str">
        <f t="shared" si="415"/>
        <v/>
      </c>
      <c r="W941" s="65" t="str">
        <f t="shared" si="416"/>
        <v/>
      </c>
      <c r="X941" s="65" t="str">
        <f t="shared" si="417"/>
        <v/>
      </c>
      <c r="Y941" s="82" t="str">
        <f t="shared" si="418"/>
        <v/>
      </c>
      <c r="Z941" s="83" t="str">
        <f t="shared" si="419"/>
        <v/>
      </c>
      <c r="AA941" s="65" t="str">
        <f t="shared" si="420"/>
        <v/>
      </c>
      <c r="AB941" s="65" t="str">
        <f t="shared" si="421"/>
        <v/>
      </c>
      <c r="AC941" s="65" t="str">
        <f t="shared" si="422"/>
        <v/>
      </c>
      <c r="AD941" s="84" t="str">
        <f t="shared" si="423"/>
        <v/>
      </c>
      <c r="AE941" s="85" t="str">
        <f t="shared" si="424"/>
        <v/>
      </c>
      <c r="AF941" s="85" t="str">
        <f t="shared" si="425"/>
        <v/>
      </c>
      <c r="AG941" s="86" t="str">
        <f t="shared" si="426"/>
        <v/>
      </c>
      <c r="AH941" s="87" t="str">
        <f t="shared" si="427"/>
        <v/>
      </c>
      <c r="AI941" s="84" t="str">
        <f t="shared" si="428"/>
        <v/>
      </c>
      <c r="AJ941" s="84" t="str">
        <f t="shared" si="429"/>
        <v/>
      </c>
      <c r="AK941" s="88" t="str">
        <f t="shared" si="430"/>
        <v/>
      </c>
      <c r="AL941" s="65" t="str">
        <f t="shared" si="431"/>
        <v/>
      </c>
      <c r="AM941" s="84" t="str">
        <f t="shared" si="432"/>
        <v/>
      </c>
      <c r="AN941" s="85" t="str">
        <f t="shared" si="433"/>
        <v/>
      </c>
      <c r="AO941" s="85" t="str">
        <f t="shared" si="434"/>
        <v/>
      </c>
      <c r="AP941" s="86" t="str">
        <f t="shared" si="435"/>
        <v/>
      </c>
    </row>
    <row r="942" spans="1:42" s="76" customFormat="1" x14ac:dyDescent="0.25">
      <c r="A942" s="78">
        <f t="shared" si="410"/>
        <v>936</v>
      </c>
      <c r="B942" s="79"/>
      <c r="C942" s="79"/>
      <c r="D942" s="61"/>
      <c r="E942" s="180" t="str">
        <f>_xlfn.IFNA(HLOOKUP(TEXT(C942,"#"),Table_Conduit[#All],2,FALSE),"")</f>
        <v/>
      </c>
      <c r="F942" s="63" t="str">
        <f t="shared" si="411"/>
        <v/>
      </c>
      <c r="G942" s="61"/>
      <c r="H942" s="180" t="str">
        <f>_xlfn.IFNA(IF(HLOOKUP(TEXT(C942,"#"),Table_BoxMaterial[#All],2,FALSE)=0,"",HLOOKUP(TEXT(C942,"#"),Table_BoxMaterial[#All],2,FALSE)),"")</f>
        <v/>
      </c>
      <c r="I942" s="183" t="str">
        <f>_xlfn.IFNA(HLOOKUP(TEXT(C942,"#"),Table_MountingKits[#All],2,FALSE),"")</f>
        <v/>
      </c>
      <c r="J942" s="183" t="str">
        <f>_xlfn.IFNA(HLOOKUP(H942,Table_BoxColors[#All],2,FALSE),"")</f>
        <v/>
      </c>
      <c r="K942" s="61" t="str">
        <f t="shared" si="412"/>
        <v/>
      </c>
      <c r="L942" s="64" t="str">
        <f t="shared" si="413"/>
        <v/>
      </c>
      <c r="M942" s="185" t="str">
        <f>_xlfn.IFNA("E-"&amp;VLOOKUP(C942,Table_PN_DeviceType[],2,TRUE),"")&amp;IF(D942&lt;&gt;"",IF(D942&gt;99,D942,IF(D942&gt;9,"0"&amp;D942,"00"&amp;D942))&amp;VLOOKUP(E942,Table_PN_ConduitSize[],2,FALSE)&amp;VLOOKUP(F942,Table_PN_ConduitColor[],2,FALSE)&amp;IF(G942&lt;10,"0"&amp;G942,G942)&amp;VLOOKUP(H942,Table_PN_BoxMaterial[],2,FALSE)&amp;IF(I942&lt;&gt;"",VLOOKUP(I942,Table_PN_MountingKit[],2,FALSE)&amp;IF(OR(J942="Yes"),VLOOKUP(F942,Table_PN_BoxColor[],2,FALSE),"")&amp;VLOOKUP(K942,Table_PN_CircuitBreaker[],2,FALSE),""),"")</f>
        <v/>
      </c>
      <c r="N942" s="65"/>
      <c r="O942" s="65"/>
      <c r="P942" s="65"/>
      <c r="Q942" s="65"/>
      <c r="R942" s="65"/>
      <c r="S942" s="170" t="str">
        <f>IFERROR(VLOOKUP(C942,Table_DevicePN[],2,FALSE),"")</f>
        <v/>
      </c>
      <c r="T942" s="66" t="str">
        <f t="shared" si="414"/>
        <v/>
      </c>
      <c r="U942" s="80"/>
      <c r="V942" s="81" t="str">
        <f t="shared" si="415"/>
        <v/>
      </c>
      <c r="W942" s="65" t="str">
        <f t="shared" si="416"/>
        <v/>
      </c>
      <c r="X942" s="65" t="str">
        <f t="shared" si="417"/>
        <v/>
      </c>
      <c r="Y942" s="82" t="str">
        <f t="shared" si="418"/>
        <v/>
      </c>
      <c r="Z942" s="83" t="str">
        <f t="shared" si="419"/>
        <v/>
      </c>
      <c r="AA942" s="65" t="str">
        <f t="shared" si="420"/>
        <v/>
      </c>
      <c r="AB942" s="65" t="str">
        <f t="shared" si="421"/>
        <v/>
      </c>
      <c r="AC942" s="65" t="str">
        <f t="shared" si="422"/>
        <v/>
      </c>
      <c r="AD942" s="84" t="str">
        <f t="shared" si="423"/>
        <v/>
      </c>
      <c r="AE942" s="85" t="str">
        <f t="shared" si="424"/>
        <v/>
      </c>
      <c r="AF942" s="85" t="str">
        <f t="shared" si="425"/>
        <v/>
      </c>
      <c r="AG942" s="86" t="str">
        <f t="shared" si="426"/>
        <v/>
      </c>
      <c r="AH942" s="87" t="str">
        <f t="shared" si="427"/>
        <v/>
      </c>
      <c r="AI942" s="84" t="str">
        <f t="shared" si="428"/>
        <v/>
      </c>
      <c r="AJ942" s="84" t="str">
        <f t="shared" si="429"/>
        <v/>
      </c>
      <c r="AK942" s="88" t="str">
        <f t="shared" si="430"/>
        <v/>
      </c>
      <c r="AL942" s="65" t="str">
        <f t="shared" si="431"/>
        <v/>
      </c>
      <c r="AM942" s="84" t="str">
        <f t="shared" si="432"/>
        <v/>
      </c>
      <c r="AN942" s="85" t="str">
        <f t="shared" si="433"/>
        <v/>
      </c>
      <c r="AO942" s="85" t="str">
        <f t="shared" si="434"/>
        <v/>
      </c>
      <c r="AP942" s="86" t="str">
        <f t="shared" si="435"/>
        <v/>
      </c>
    </row>
    <row r="943" spans="1:42" s="76" customFormat="1" x14ac:dyDescent="0.25">
      <c r="A943" s="78">
        <f t="shared" si="410"/>
        <v>937</v>
      </c>
      <c r="B943" s="79"/>
      <c r="C943" s="79"/>
      <c r="D943" s="61"/>
      <c r="E943" s="180" t="str">
        <f>_xlfn.IFNA(HLOOKUP(TEXT(C943,"#"),Table_Conduit[#All],2,FALSE),"")</f>
        <v/>
      </c>
      <c r="F943" s="63" t="str">
        <f t="shared" si="411"/>
        <v/>
      </c>
      <c r="G943" s="61"/>
      <c r="H943" s="180" t="str">
        <f>_xlfn.IFNA(IF(HLOOKUP(TEXT(C943,"#"),Table_BoxMaterial[#All],2,FALSE)=0,"",HLOOKUP(TEXT(C943,"#"),Table_BoxMaterial[#All],2,FALSE)),"")</f>
        <v/>
      </c>
      <c r="I943" s="183" t="str">
        <f>_xlfn.IFNA(HLOOKUP(TEXT(C943,"#"),Table_MountingKits[#All],2,FALSE),"")</f>
        <v/>
      </c>
      <c r="J943" s="183" t="str">
        <f>_xlfn.IFNA(HLOOKUP(H943,Table_BoxColors[#All],2,FALSE),"")</f>
        <v/>
      </c>
      <c r="K943" s="61" t="str">
        <f t="shared" si="412"/>
        <v/>
      </c>
      <c r="L943" s="64" t="str">
        <f t="shared" si="413"/>
        <v/>
      </c>
      <c r="M943" s="185" t="str">
        <f>_xlfn.IFNA("E-"&amp;VLOOKUP(C943,Table_PN_DeviceType[],2,TRUE),"")&amp;IF(D943&lt;&gt;"",IF(D943&gt;99,D943,IF(D943&gt;9,"0"&amp;D943,"00"&amp;D943))&amp;VLOOKUP(E943,Table_PN_ConduitSize[],2,FALSE)&amp;VLOOKUP(F943,Table_PN_ConduitColor[],2,FALSE)&amp;IF(G943&lt;10,"0"&amp;G943,G943)&amp;VLOOKUP(H943,Table_PN_BoxMaterial[],2,FALSE)&amp;IF(I943&lt;&gt;"",VLOOKUP(I943,Table_PN_MountingKit[],2,FALSE)&amp;IF(OR(J943="Yes"),VLOOKUP(F943,Table_PN_BoxColor[],2,FALSE),"")&amp;VLOOKUP(K943,Table_PN_CircuitBreaker[],2,FALSE),""),"")</f>
        <v/>
      </c>
      <c r="N943" s="65"/>
      <c r="O943" s="65"/>
      <c r="P943" s="65"/>
      <c r="Q943" s="65"/>
      <c r="R943" s="65"/>
      <c r="S943" s="170" t="str">
        <f>IFERROR(VLOOKUP(C943,Table_DevicePN[],2,FALSE),"")</f>
        <v/>
      </c>
      <c r="T943" s="66" t="str">
        <f t="shared" si="414"/>
        <v/>
      </c>
      <c r="U943" s="80"/>
      <c r="V943" s="81" t="str">
        <f t="shared" si="415"/>
        <v/>
      </c>
      <c r="W943" s="65" t="str">
        <f t="shared" si="416"/>
        <v/>
      </c>
      <c r="X943" s="65" t="str">
        <f t="shared" si="417"/>
        <v/>
      </c>
      <c r="Y943" s="82" t="str">
        <f t="shared" si="418"/>
        <v/>
      </c>
      <c r="Z943" s="83" t="str">
        <f t="shared" si="419"/>
        <v/>
      </c>
      <c r="AA943" s="65" t="str">
        <f t="shared" si="420"/>
        <v/>
      </c>
      <c r="AB943" s="65" t="str">
        <f t="shared" si="421"/>
        <v/>
      </c>
      <c r="AC943" s="65" t="str">
        <f t="shared" si="422"/>
        <v/>
      </c>
      <c r="AD943" s="84" t="str">
        <f t="shared" si="423"/>
        <v/>
      </c>
      <c r="AE943" s="85" t="str">
        <f t="shared" si="424"/>
        <v/>
      </c>
      <c r="AF943" s="85" t="str">
        <f t="shared" si="425"/>
        <v/>
      </c>
      <c r="AG943" s="86" t="str">
        <f t="shared" si="426"/>
        <v/>
      </c>
      <c r="AH943" s="87" t="str">
        <f t="shared" si="427"/>
        <v/>
      </c>
      <c r="AI943" s="84" t="str">
        <f t="shared" si="428"/>
        <v/>
      </c>
      <c r="AJ943" s="84" t="str">
        <f t="shared" si="429"/>
        <v/>
      </c>
      <c r="AK943" s="88" t="str">
        <f t="shared" si="430"/>
        <v/>
      </c>
      <c r="AL943" s="65" t="str">
        <f t="shared" si="431"/>
        <v/>
      </c>
      <c r="AM943" s="84" t="str">
        <f t="shared" si="432"/>
        <v/>
      </c>
      <c r="AN943" s="85" t="str">
        <f t="shared" si="433"/>
        <v/>
      </c>
      <c r="AO943" s="85" t="str">
        <f t="shared" si="434"/>
        <v/>
      </c>
      <c r="AP943" s="86" t="str">
        <f t="shared" si="435"/>
        <v/>
      </c>
    </row>
    <row r="944" spans="1:42" s="76" customFormat="1" x14ac:dyDescent="0.25">
      <c r="A944" s="78">
        <f t="shared" si="410"/>
        <v>938</v>
      </c>
      <c r="B944" s="79"/>
      <c r="C944" s="79"/>
      <c r="D944" s="61"/>
      <c r="E944" s="180" t="str">
        <f>_xlfn.IFNA(HLOOKUP(TEXT(C944,"#"),Table_Conduit[#All],2,FALSE),"")</f>
        <v/>
      </c>
      <c r="F944" s="63" t="str">
        <f t="shared" si="411"/>
        <v/>
      </c>
      <c r="G944" s="61"/>
      <c r="H944" s="180" t="str">
        <f>_xlfn.IFNA(IF(HLOOKUP(TEXT(C944,"#"),Table_BoxMaterial[#All],2,FALSE)=0,"",HLOOKUP(TEXT(C944,"#"),Table_BoxMaterial[#All],2,FALSE)),"")</f>
        <v/>
      </c>
      <c r="I944" s="183" t="str">
        <f>_xlfn.IFNA(HLOOKUP(TEXT(C944,"#"),Table_MountingKits[#All],2,FALSE),"")</f>
        <v/>
      </c>
      <c r="J944" s="183" t="str">
        <f>_xlfn.IFNA(HLOOKUP(H944,Table_BoxColors[#All],2,FALSE),"")</f>
        <v/>
      </c>
      <c r="K944" s="61" t="str">
        <f t="shared" si="412"/>
        <v/>
      </c>
      <c r="L944" s="64" t="str">
        <f t="shared" si="413"/>
        <v/>
      </c>
      <c r="M944" s="185" t="str">
        <f>_xlfn.IFNA("E-"&amp;VLOOKUP(C944,Table_PN_DeviceType[],2,TRUE),"")&amp;IF(D944&lt;&gt;"",IF(D944&gt;99,D944,IF(D944&gt;9,"0"&amp;D944,"00"&amp;D944))&amp;VLOOKUP(E944,Table_PN_ConduitSize[],2,FALSE)&amp;VLOOKUP(F944,Table_PN_ConduitColor[],2,FALSE)&amp;IF(G944&lt;10,"0"&amp;G944,G944)&amp;VLOOKUP(H944,Table_PN_BoxMaterial[],2,FALSE)&amp;IF(I944&lt;&gt;"",VLOOKUP(I944,Table_PN_MountingKit[],2,FALSE)&amp;IF(OR(J944="Yes"),VLOOKUP(F944,Table_PN_BoxColor[],2,FALSE),"")&amp;VLOOKUP(K944,Table_PN_CircuitBreaker[],2,FALSE),""),"")</f>
        <v/>
      </c>
      <c r="N944" s="65"/>
      <c r="O944" s="65"/>
      <c r="P944" s="65"/>
      <c r="Q944" s="65"/>
      <c r="R944" s="65"/>
      <c r="S944" s="170" t="str">
        <f>IFERROR(VLOOKUP(C944,Table_DevicePN[],2,FALSE),"")</f>
        <v/>
      </c>
      <c r="T944" s="66" t="str">
        <f t="shared" si="414"/>
        <v/>
      </c>
      <c r="U944" s="80"/>
      <c r="V944" s="81" t="str">
        <f t="shared" si="415"/>
        <v/>
      </c>
      <c r="W944" s="65" t="str">
        <f t="shared" si="416"/>
        <v/>
      </c>
      <c r="X944" s="65" t="str">
        <f t="shared" si="417"/>
        <v/>
      </c>
      <c r="Y944" s="82" t="str">
        <f t="shared" si="418"/>
        <v/>
      </c>
      <c r="Z944" s="83" t="str">
        <f t="shared" si="419"/>
        <v/>
      </c>
      <c r="AA944" s="65" t="str">
        <f t="shared" si="420"/>
        <v/>
      </c>
      <c r="AB944" s="65" t="str">
        <f t="shared" si="421"/>
        <v/>
      </c>
      <c r="AC944" s="65" t="str">
        <f t="shared" si="422"/>
        <v/>
      </c>
      <c r="AD944" s="84" t="str">
        <f t="shared" si="423"/>
        <v/>
      </c>
      <c r="AE944" s="85" t="str">
        <f t="shared" si="424"/>
        <v/>
      </c>
      <c r="AF944" s="85" t="str">
        <f t="shared" si="425"/>
        <v/>
      </c>
      <c r="AG944" s="86" t="str">
        <f t="shared" si="426"/>
        <v/>
      </c>
      <c r="AH944" s="87" t="str">
        <f t="shared" si="427"/>
        <v/>
      </c>
      <c r="AI944" s="84" t="str">
        <f t="shared" si="428"/>
        <v/>
      </c>
      <c r="AJ944" s="84" t="str">
        <f t="shared" si="429"/>
        <v/>
      </c>
      <c r="AK944" s="88" t="str">
        <f t="shared" si="430"/>
        <v/>
      </c>
      <c r="AL944" s="65" t="str">
        <f t="shared" si="431"/>
        <v/>
      </c>
      <c r="AM944" s="84" t="str">
        <f t="shared" si="432"/>
        <v/>
      </c>
      <c r="AN944" s="85" t="str">
        <f t="shared" si="433"/>
        <v/>
      </c>
      <c r="AO944" s="85" t="str">
        <f t="shared" si="434"/>
        <v/>
      </c>
      <c r="AP944" s="86" t="str">
        <f t="shared" si="435"/>
        <v/>
      </c>
    </row>
    <row r="945" spans="1:42" s="76" customFormat="1" x14ac:dyDescent="0.25">
      <c r="A945" s="78">
        <f t="shared" si="410"/>
        <v>939</v>
      </c>
      <c r="B945" s="79"/>
      <c r="C945" s="79"/>
      <c r="D945" s="61"/>
      <c r="E945" s="180" t="str">
        <f>_xlfn.IFNA(HLOOKUP(TEXT(C945,"#"),Table_Conduit[#All],2,FALSE),"")</f>
        <v/>
      </c>
      <c r="F945" s="63" t="str">
        <f t="shared" si="411"/>
        <v/>
      </c>
      <c r="G945" s="61"/>
      <c r="H945" s="180" t="str">
        <f>_xlfn.IFNA(IF(HLOOKUP(TEXT(C945,"#"),Table_BoxMaterial[#All],2,FALSE)=0,"",HLOOKUP(TEXT(C945,"#"),Table_BoxMaterial[#All],2,FALSE)),"")</f>
        <v/>
      </c>
      <c r="I945" s="183" t="str">
        <f>_xlfn.IFNA(HLOOKUP(TEXT(C945,"#"),Table_MountingKits[#All],2,FALSE),"")</f>
        <v/>
      </c>
      <c r="J945" s="183" t="str">
        <f>_xlfn.IFNA(HLOOKUP(H945,Table_BoxColors[#All],2,FALSE),"")</f>
        <v/>
      </c>
      <c r="K945" s="61" t="str">
        <f t="shared" si="412"/>
        <v/>
      </c>
      <c r="L945" s="64" t="str">
        <f t="shared" si="413"/>
        <v/>
      </c>
      <c r="M945" s="185" t="str">
        <f>_xlfn.IFNA("E-"&amp;VLOOKUP(C945,Table_PN_DeviceType[],2,TRUE),"")&amp;IF(D945&lt;&gt;"",IF(D945&gt;99,D945,IF(D945&gt;9,"0"&amp;D945,"00"&amp;D945))&amp;VLOOKUP(E945,Table_PN_ConduitSize[],2,FALSE)&amp;VLOOKUP(F945,Table_PN_ConduitColor[],2,FALSE)&amp;IF(G945&lt;10,"0"&amp;G945,G945)&amp;VLOOKUP(H945,Table_PN_BoxMaterial[],2,FALSE)&amp;IF(I945&lt;&gt;"",VLOOKUP(I945,Table_PN_MountingKit[],2,FALSE)&amp;IF(OR(J945="Yes"),VLOOKUP(F945,Table_PN_BoxColor[],2,FALSE),"")&amp;VLOOKUP(K945,Table_PN_CircuitBreaker[],2,FALSE),""),"")</f>
        <v/>
      </c>
      <c r="N945" s="65"/>
      <c r="O945" s="65"/>
      <c r="P945" s="65"/>
      <c r="Q945" s="65"/>
      <c r="R945" s="65"/>
      <c r="S945" s="170" t="str">
        <f>IFERROR(VLOOKUP(C945,Table_DevicePN[],2,FALSE),"")</f>
        <v/>
      </c>
      <c r="T945" s="66" t="str">
        <f t="shared" si="414"/>
        <v/>
      </c>
      <c r="U945" s="80"/>
      <c r="V945" s="81" t="str">
        <f t="shared" si="415"/>
        <v/>
      </c>
      <c r="W945" s="65" t="str">
        <f t="shared" si="416"/>
        <v/>
      </c>
      <c r="X945" s="65" t="str">
        <f t="shared" si="417"/>
        <v/>
      </c>
      <c r="Y945" s="82" t="str">
        <f t="shared" si="418"/>
        <v/>
      </c>
      <c r="Z945" s="83" t="str">
        <f t="shared" si="419"/>
        <v/>
      </c>
      <c r="AA945" s="65" t="str">
        <f t="shared" si="420"/>
        <v/>
      </c>
      <c r="AB945" s="65" t="str">
        <f t="shared" si="421"/>
        <v/>
      </c>
      <c r="AC945" s="65" t="str">
        <f t="shared" si="422"/>
        <v/>
      </c>
      <c r="AD945" s="84" t="str">
        <f t="shared" si="423"/>
        <v/>
      </c>
      <c r="AE945" s="85" t="str">
        <f t="shared" si="424"/>
        <v/>
      </c>
      <c r="AF945" s="85" t="str">
        <f t="shared" si="425"/>
        <v/>
      </c>
      <c r="AG945" s="86" t="str">
        <f t="shared" si="426"/>
        <v/>
      </c>
      <c r="AH945" s="87" t="str">
        <f t="shared" si="427"/>
        <v/>
      </c>
      <c r="AI945" s="84" t="str">
        <f t="shared" si="428"/>
        <v/>
      </c>
      <c r="AJ945" s="84" t="str">
        <f t="shared" si="429"/>
        <v/>
      </c>
      <c r="AK945" s="88" t="str">
        <f t="shared" si="430"/>
        <v/>
      </c>
      <c r="AL945" s="65" t="str">
        <f t="shared" si="431"/>
        <v/>
      </c>
      <c r="AM945" s="84" t="str">
        <f t="shared" si="432"/>
        <v/>
      </c>
      <c r="AN945" s="85" t="str">
        <f t="shared" si="433"/>
        <v/>
      </c>
      <c r="AO945" s="85" t="str">
        <f t="shared" si="434"/>
        <v/>
      </c>
      <c r="AP945" s="86" t="str">
        <f t="shared" si="435"/>
        <v/>
      </c>
    </row>
    <row r="946" spans="1:42" s="76" customFormat="1" x14ac:dyDescent="0.25">
      <c r="A946" s="78">
        <f t="shared" si="410"/>
        <v>940</v>
      </c>
      <c r="B946" s="79"/>
      <c r="C946" s="79"/>
      <c r="D946" s="61"/>
      <c r="E946" s="180" t="str">
        <f>_xlfn.IFNA(HLOOKUP(TEXT(C946,"#"),Table_Conduit[#All],2,FALSE),"")</f>
        <v/>
      </c>
      <c r="F946" s="63" t="str">
        <f t="shared" si="411"/>
        <v/>
      </c>
      <c r="G946" s="61"/>
      <c r="H946" s="180" t="str">
        <f>_xlfn.IFNA(IF(HLOOKUP(TEXT(C946,"#"),Table_BoxMaterial[#All],2,FALSE)=0,"",HLOOKUP(TEXT(C946,"#"),Table_BoxMaterial[#All],2,FALSE)),"")</f>
        <v/>
      </c>
      <c r="I946" s="183" t="str">
        <f>_xlfn.IFNA(HLOOKUP(TEXT(C946,"#"),Table_MountingKits[#All],2,FALSE),"")</f>
        <v/>
      </c>
      <c r="J946" s="183" t="str">
        <f>_xlfn.IFNA(HLOOKUP(H946,Table_BoxColors[#All],2,FALSE),"")</f>
        <v/>
      </c>
      <c r="K946" s="61" t="str">
        <f t="shared" si="412"/>
        <v/>
      </c>
      <c r="L946" s="64" t="str">
        <f t="shared" si="413"/>
        <v/>
      </c>
      <c r="M946" s="185" t="str">
        <f>_xlfn.IFNA("E-"&amp;VLOOKUP(C946,Table_PN_DeviceType[],2,TRUE),"")&amp;IF(D946&lt;&gt;"",IF(D946&gt;99,D946,IF(D946&gt;9,"0"&amp;D946,"00"&amp;D946))&amp;VLOOKUP(E946,Table_PN_ConduitSize[],2,FALSE)&amp;VLOOKUP(F946,Table_PN_ConduitColor[],2,FALSE)&amp;IF(G946&lt;10,"0"&amp;G946,G946)&amp;VLOOKUP(H946,Table_PN_BoxMaterial[],2,FALSE)&amp;IF(I946&lt;&gt;"",VLOOKUP(I946,Table_PN_MountingKit[],2,FALSE)&amp;IF(OR(J946="Yes"),VLOOKUP(F946,Table_PN_BoxColor[],2,FALSE),"")&amp;VLOOKUP(K946,Table_PN_CircuitBreaker[],2,FALSE),""),"")</f>
        <v/>
      </c>
      <c r="N946" s="65"/>
      <c r="O946" s="65"/>
      <c r="P946" s="65"/>
      <c r="Q946" s="65"/>
      <c r="R946" s="65"/>
      <c r="S946" s="170" t="str">
        <f>IFERROR(VLOOKUP(C946,Table_DevicePN[],2,FALSE),"")</f>
        <v/>
      </c>
      <c r="T946" s="66" t="str">
        <f t="shared" si="414"/>
        <v/>
      </c>
      <c r="U946" s="80"/>
      <c r="V946" s="81" t="str">
        <f t="shared" si="415"/>
        <v/>
      </c>
      <c r="W946" s="65" t="str">
        <f t="shared" si="416"/>
        <v/>
      </c>
      <c r="X946" s="65" t="str">
        <f t="shared" si="417"/>
        <v/>
      </c>
      <c r="Y946" s="82" t="str">
        <f t="shared" si="418"/>
        <v/>
      </c>
      <c r="Z946" s="83" t="str">
        <f t="shared" si="419"/>
        <v/>
      </c>
      <c r="AA946" s="65" t="str">
        <f t="shared" si="420"/>
        <v/>
      </c>
      <c r="AB946" s="65" t="str">
        <f t="shared" si="421"/>
        <v/>
      </c>
      <c r="AC946" s="65" t="str">
        <f t="shared" si="422"/>
        <v/>
      </c>
      <c r="AD946" s="84" t="str">
        <f t="shared" si="423"/>
        <v/>
      </c>
      <c r="AE946" s="85" t="str">
        <f t="shared" si="424"/>
        <v/>
      </c>
      <c r="AF946" s="85" t="str">
        <f t="shared" si="425"/>
        <v/>
      </c>
      <c r="AG946" s="86" t="str">
        <f t="shared" si="426"/>
        <v/>
      </c>
      <c r="AH946" s="87" t="str">
        <f t="shared" si="427"/>
        <v/>
      </c>
      <c r="AI946" s="84" t="str">
        <f t="shared" si="428"/>
        <v/>
      </c>
      <c r="AJ946" s="84" t="str">
        <f t="shared" si="429"/>
        <v/>
      </c>
      <c r="AK946" s="88" t="str">
        <f t="shared" si="430"/>
        <v/>
      </c>
      <c r="AL946" s="65" t="str">
        <f t="shared" si="431"/>
        <v/>
      </c>
      <c r="AM946" s="84" t="str">
        <f t="shared" si="432"/>
        <v/>
      </c>
      <c r="AN946" s="85" t="str">
        <f t="shared" si="433"/>
        <v/>
      </c>
      <c r="AO946" s="85" t="str">
        <f t="shared" si="434"/>
        <v/>
      </c>
      <c r="AP946" s="86" t="str">
        <f t="shared" si="435"/>
        <v/>
      </c>
    </row>
    <row r="947" spans="1:42" s="76" customFormat="1" x14ac:dyDescent="0.25">
      <c r="A947" s="78">
        <f t="shared" si="410"/>
        <v>941</v>
      </c>
      <c r="B947" s="79"/>
      <c r="C947" s="79"/>
      <c r="D947" s="61"/>
      <c r="E947" s="180" t="str">
        <f>_xlfn.IFNA(HLOOKUP(TEXT(C947,"#"),Table_Conduit[#All],2,FALSE),"")</f>
        <v/>
      </c>
      <c r="F947" s="63" t="str">
        <f t="shared" si="411"/>
        <v/>
      </c>
      <c r="G947" s="61"/>
      <c r="H947" s="180" t="str">
        <f>_xlfn.IFNA(IF(HLOOKUP(TEXT(C947,"#"),Table_BoxMaterial[#All],2,FALSE)=0,"",HLOOKUP(TEXT(C947,"#"),Table_BoxMaterial[#All],2,FALSE)),"")</f>
        <v/>
      </c>
      <c r="I947" s="183" t="str">
        <f>_xlfn.IFNA(HLOOKUP(TEXT(C947,"#"),Table_MountingKits[#All],2,FALSE),"")</f>
        <v/>
      </c>
      <c r="J947" s="183" t="str">
        <f>_xlfn.IFNA(HLOOKUP(H947,Table_BoxColors[#All],2,FALSE),"")</f>
        <v/>
      </c>
      <c r="K947" s="61" t="str">
        <f t="shared" si="412"/>
        <v/>
      </c>
      <c r="L947" s="64" t="str">
        <f t="shared" si="413"/>
        <v/>
      </c>
      <c r="M947" s="185" t="str">
        <f>_xlfn.IFNA("E-"&amp;VLOOKUP(C947,Table_PN_DeviceType[],2,TRUE),"")&amp;IF(D947&lt;&gt;"",IF(D947&gt;99,D947,IF(D947&gt;9,"0"&amp;D947,"00"&amp;D947))&amp;VLOOKUP(E947,Table_PN_ConduitSize[],2,FALSE)&amp;VLOOKUP(F947,Table_PN_ConduitColor[],2,FALSE)&amp;IF(G947&lt;10,"0"&amp;G947,G947)&amp;VLOOKUP(H947,Table_PN_BoxMaterial[],2,FALSE)&amp;IF(I947&lt;&gt;"",VLOOKUP(I947,Table_PN_MountingKit[],2,FALSE)&amp;IF(OR(J947="Yes"),VLOOKUP(F947,Table_PN_BoxColor[],2,FALSE),"")&amp;VLOOKUP(K947,Table_PN_CircuitBreaker[],2,FALSE),""),"")</f>
        <v/>
      </c>
      <c r="N947" s="65"/>
      <c r="O947" s="65"/>
      <c r="P947" s="65"/>
      <c r="Q947" s="65"/>
      <c r="R947" s="65"/>
      <c r="S947" s="170" t="str">
        <f>IFERROR(VLOOKUP(C947,Table_DevicePN[],2,FALSE),"")</f>
        <v/>
      </c>
      <c r="T947" s="66" t="str">
        <f t="shared" si="414"/>
        <v/>
      </c>
      <c r="U947" s="80"/>
      <c r="V947" s="81" t="str">
        <f t="shared" si="415"/>
        <v/>
      </c>
      <c r="W947" s="65" t="str">
        <f t="shared" si="416"/>
        <v/>
      </c>
      <c r="X947" s="65" t="str">
        <f t="shared" si="417"/>
        <v/>
      </c>
      <c r="Y947" s="82" t="str">
        <f t="shared" si="418"/>
        <v/>
      </c>
      <c r="Z947" s="83" t="str">
        <f t="shared" si="419"/>
        <v/>
      </c>
      <c r="AA947" s="65" t="str">
        <f t="shared" si="420"/>
        <v/>
      </c>
      <c r="AB947" s="65" t="str">
        <f t="shared" si="421"/>
        <v/>
      </c>
      <c r="AC947" s="65" t="str">
        <f t="shared" si="422"/>
        <v/>
      </c>
      <c r="AD947" s="84" t="str">
        <f t="shared" si="423"/>
        <v/>
      </c>
      <c r="AE947" s="85" t="str">
        <f t="shared" si="424"/>
        <v/>
      </c>
      <c r="AF947" s="85" t="str">
        <f t="shared" si="425"/>
        <v/>
      </c>
      <c r="AG947" s="86" t="str">
        <f t="shared" si="426"/>
        <v/>
      </c>
      <c r="AH947" s="87" t="str">
        <f t="shared" si="427"/>
        <v/>
      </c>
      <c r="AI947" s="84" t="str">
        <f t="shared" si="428"/>
        <v/>
      </c>
      <c r="AJ947" s="84" t="str">
        <f t="shared" si="429"/>
        <v/>
      </c>
      <c r="AK947" s="88" t="str">
        <f t="shared" si="430"/>
        <v/>
      </c>
      <c r="AL947" s="65" t="str">
        <f t="shared" si="431"/>
        <v/>
      </c>
      <c r="AM947" s="84" t="str">
        <f t="shared" si="432"/>
        <v/>
      </c>
      <c r="AN947" s="85" t="str">
        <f t="shared" si="433"/>
        <v/>
      </c>
      <c r="AO947" s="85" t="str">
        <f t="shared" si="434"/>
        <v/>
      </c>
      <c r="AP947" s="86" t="str">
        <f t="shared" si="435"/>
        <v/>
      </c>
    </row>
    <row r="948" spans="1:42" s="76" customFormat="1" x14ac:dyDescent="0.25">
      <c r="A948" s="78">
        <f t="shared" si="410"/>
        <v>942</v>
      </c>
      <c r="B948" s="79"/>
      <c r="C948" s="79"/>
      <c r="D948" s="61"/>
      <c r="E948" s="180" t="str">
        <f>_xlfn.IFNA(HLOOKUP(TEXT(C948,"#"),Table_Conduit[#All],2,FALSE),"")</f>
        <v/>
      </c>
      <c r="F948" s="63" t="str">
        <f t="shared" si="411"/>
        <v/>
      </c>
      <c r="G948" s="61"/>
      <c r="H948" s="180" t="str">
        <f>_xlfn.IFNA(IF(HLOOKUP(TEXT(C948,"#"),Table_BoxMaterial[#All],2,FALSE)=0,"",HLOOKUP(TEXT(C948,"#"),Table_BoxMaterial[#All],2,FALSE)),"")</f>
        <v/>
      </c>
      <c r="I948" s="183" t="str">
        <f>_xlfn.IFNA(HLOOKUP(TEXT(C948,"#"),Table_MountingKits[#All],2,FALSE),"")</f>
        <v/>
      </c>
      <c r="J948" s="183" t="str">
        <f>_xlfn.IFNA(HLOOKUP(H948,Table_BoxColors[#All],2,FALSE),"")</f>
        <v/>
      </c>
      <c r="K948" s="61" t="str">
        <f t="shared" si="412"/>
        <v/>
      </c>
      <c r="L948" s="64" t="str">
        <f t="shared" si="413"/>
        <v/>
      </c>
      <c r="M948" s="185" t="str">
        <f>_xlfn.IFNA("E-"&amp;VLOOKUP(C948,Table_PN_DeviceType[],2,TRUE),"")&amp;IF(D948&lt;&gt;"",IF(D948&gt;99,D948,IF(D948&gt;9,"0"&amp;D948,"00"&amp;D948))&amp;VLOOKUP(E948,Table_PN_ConduitSize[],2,FALSE)&amp;VLOOKUP(F948,Table_PN_ConduitColor[],2,FALSE)&amp;IF(G948&lt;10,"0"&amp;G948,G948)&amp;VLOOKUP(H948,Table_PN_BoxMaterial[],2,FALSE)&amp;IF(I948&lt;&gt;"",VLOOKUP(I948,Table_PN_MountingKit[],2,FALSE)&amp;IF(OR(J948="Yes"),VLOOKUP(F948,Table_PN_BoxColor[],2,FALSE),"")&amp;VLOOKUP(K948,Table_PN_CircuitBreaker[],2,FALSE),""),"")</f>
        <v/>
      </c>
      <c r="N948" s="65"/>
      <c r="O948" s="65"/>
      <c r="P948" s="65"/>
      <c r="Q948" s="65"/>
      <c r="R948" s="65"/>
      <c r="S948" s="170" t="str">
        <f>IFERROR(VLOOKUP(C948,Table_DevicePN[],2,FALSE),"")</f>
        <v/>
      </c>
      <c r="T948" s="66" t="str">
        <f t="shared" si="414"/>
        <v/>
      </c>
      <c r="U948" s="80"/>
      <c r="V948" s="81" t="str">
        <f t="shared" si="415"/>
        <v/>
      </c>
      <c r="W948" s="65" t="str">
        <f t="shared" si="416"/>
        <v/>
      </c>
      <c r="X948" s="65" t="str">
        <f t="shared" si="417"/>
        <v/>
      </c>
      <c r="Y948" s="82" t="str">
        <f t="shared" si="418"/>
        <v/>
      </c>
      <c r="Z948" s="83" t="str">
        <f t="shared" si="419"/>
        <v/>
      </c>
      <c r="AA948" s="65" t="str">
        <f t="shared" si="420"/>
        <v/>
      </c>
      <c r="AB948" s="65" t="str">
        <f t="shared" si="421"/>
        <v/>
      </c>
      <c r="AC948" s="65" t="str">
        <f t="shared" si="422"/>
        <v/>
      </c>
      <c r="AD948" s="84" t="str">
        <f t="shared" si="423"/>
        <v/>
      </c>
      <c r="AE948" s="85" t="str">
        <f t="shared" si="424"/>
        <v/>
      </c>
      <c r="AF948" s="85" t="str">
        <f t="shared" si="425"/>
        <v/>
      </c>
      <c r="AG948" s="86" t="str">
        <f t="shared" si="426"/>
        <v/>
      </c>
      <c r="AH948" s="87" t="str">
        <f t="shared" si="427"/>
        <v/>
      </c>
      <c r="AI948" s="84" t="str">
        <f t="shared" si="428"/>
        <v/>
      </c>
      <c r="AJ948" s="84" t="str">
        <f t="shared" si="429"/>
        <v/>
      </c>
      <c r="AK948" s="88" t="str">
        <f t="shared" si="430"/>
        <v/>
      </c>
      <c r="AL948" s="65" t="str">
        <f t="shared" si="431"/>
        <v/>
      </c>
      <c r="AM948" s="84" t="str">
        <f t="shared" si="432"/>
        <v/>
      </c>
      <c r="AN948" s="85" t="str">
        <f t="shared" si="433"/>
        <v/>
      </c>
      <c r="AO948" s="85" t="str">
        <f t="shared" si="434"/>
        <v/>
      </c>
      <c r="AP948" s="86" t="str">
        <f t="shared" si="435"/>
        <v/>
      </c>
    </row>
    <row r="949" spans="1:42" s="76" customFormat="1" x14ac:dyDescent="0.25">
      <c r="A949" s="78">
        <f t="shared" si="410"/>
        <v>943</v>
      </c>
      <c r="B949" s="79"/>
      <c r="C949" s="79"/>
      <c r="D949" s="61"/>
      <c r="E949" s="180" t="str">
        <f>_xlfn.IFNA(HLOOKUP(TEXT(C949,"#"),Table_Conduit[#All],2,FALSE),"")</f>
        <v/>
      </c>
      <c r="F949" s="63" t="str">
        <f t="shared" si="411"/>
        <v/>
      </c>
      <c r="G949" s="61"/>
      <c r="H949" s="180" t="str">
        <f>_xlfn.IFNA(IF(HLOOKUP(TEXT(C949,"#"),Table_BoxMaterial[#All],2,FALSE)=0,"",HLOOKUP(TEXT(C949,"#"),Table_BoxMaterial[#All],2,FALSE)),"")</f>
        <v/>
      </c>
      <c r="I949" s="183" t="str">
        <f>_xlfn.IFNA(HLOOKUP(TEXT(C949,"#"),Table_MountingKits[#All],2,FALSE),"")</f>
        <v/>
      </c>
      <c r="J949" s="183" t="str">
        <f>_xlfn.IFNA(HLOOKUP(H949,Table_BoxColors[#All],2,FALSE),"")</f>
        <v/>
      </c>
      <c r="K949" s="61" t="str">
        <f t="shared" si="412"/>
        <v/>
      </c>
      <c r="L949" s="64" t="str">
        <f t="shared" si="413"/>
        <v/>
      </c>
      <c r="M949" s="185" t="str">
        <f>_xlfn.IFNA("E-"&amp;VLOOKUP(C949,Table_PN_DeviceType[],2,TRUE),"")&amp;IF(D949&lt;&gt;"",IF(D949&gt;99,D949,IF(D949&gt;9,"0"&amp;D949,"00"&amp;D949))&amp;VLOOKUP(E949,Table_PN_ConduitSize[],2,FALSE)&amp;VLOOKUP(F949,Table_PN_ConduitColor[],2,FALSE)&amp;IF(G949&lt;10,"0"&amp;G949,G949)&amp;VLOOKUP(H949,Table_PN_BoxMaterial[],2,FALSE)&amp;IF(I949&lt;&gt;"",VLOOKUP(I949,Table_PN_MountingKit[],2,FALSE)&amp;IF(OR(J949="Yes"),VLOOKUP(F949,Table_PN_BoxColor[],2,FALSE),"")&amp;VLOOKUP(K949,Table_PN_CircuitBreaker[],2,FALSE),""),"")</f>
        <v/>
      </c>
      <c r="N949" s="65"/>
      <c r="O949" s="65"/>
      <c r="P949" s="65"/>
      <c r="Q949" s="65"/>
      <c r="R949" s="65"/>
      <c r="S949" s="170" t="str">
        <f>IFERROR(VLOOKUP(C949,Table_DevicePN[],2,FALSE),"")</f>
        <v/>
      </c>
      <c r="T949" s="66" t="str">
        <f t="shared" si="414"/>
        <v/>
      </c>
      <c r="U949" s="80"/>
      <c r="V949" s="81" t="str">
        <f t="shared" si="415"/>
        <v/>
      </c>
      <c r="W949" s="65" t="str">
        <f t="shared" si="416"/>
        <v/>
      </c>
      <c r="X949" s="65" t="str">
        <f t="shared" si="417"/>
        <v/>
      </c>
      <c r="Y949" s="82" t="str">
        <f t="shared" si="418"/>
        <v/>
      </c>
      <c r="Z949" s="83" t="str">
        <f t="shared" si="419"/>
        <v/>
      </c>
      <c r="AA949" s="65" t="str">
        <f t="shared" si="420"/>
        <v/>
      </c>
      <c r="AB949" s="65" t="str">
        <f t="shared" si="421"/>
        <v/>
      </c>
      <c r="AC949" s="65" t="str">
        <f t="shared" si="422"/>
        <v/>
      </c>
      <c r="AD949" s="84" t="str">
        <f t="shared" si="423"/>
        <v/>
      </c>
      <c r="AE949" s="85" t="str">
        <f t="shared" si="424"/>
        <v/>
      </c>
      <c r="AF949" s="85" t="str">
        <f t="shared" si="425"/>
        <v/>
      </c>
      <c r="AG949" s="86" t="str">
        <f t="shared" si="426"/>
        <v/>
      </c>
      <c r="AH949" s="87" t="str">
        <f t="shared" si="427"/>
        <v/>
      </c>
      <c r="AI949" s="84" t="str">
        <f t="shared" si="428"/>
        <v/>
      </c>
      <c r="AJ949" s="84" t="str">
        <f t="shared" si="429"/>
        <v/>
      </c>
      <c r="AK949" s="88" t="str">
        <f t="shared" si="430"/>
        <v/>
      </c>
      <c r="AL949" s="65" t="str">
        <f t="shared" si="431"/>
        <v/>
      </c>
      <c r="AM949" s="84" t="str">
        <f t="shared" si="432"/>
        <v/>
      </c>
      <c r="AN949" s="85" t="str">
        <f t="shared" si="433"/>
        <v/>
      </c>
      <c r="AO949" s="85" t="str">
        <f t="shared" si="434"/>
        <v/>
      </c>
      <c r="AP949" s="86" t="str">
        <f t="shared" si="435"/>
        <v/>
      </c>
    </row>
    <row r="950" spans="1:42" s="76" customFormat="1" x14ac:dyDescent="0.25">
      <c r="A950" s="78">
        <f t="shared" si="410"/>
        <v>944</v>
      </c>
      <c r="B950" s="79"/>
      <c r="C950" s="79"/>
      <c r="D950" s="61"/>
      <c r="E950" s="180" t="str">
        <f>_xlfn.IFNA(HLOOKUP(TEXT(C950,"#"),Table_Conduit[#All],2,FALSE),"")</f>
        <v/>
      </c>
      <c r="F950" s="63" t="str">
        <f t="shared" si="411"/>
        <v/>
      </c>
      <c r="G950" s="61"/>
      <c r="H950" s="180" t="str">
        <f>_xlfn.IFNA(IF(HLOOKUP(TEXT(C950,"#"),Table_BoxMaterial[#All],2,FALSE)=0,"",HLOOKUP(TEXT(C950,"#"),Table_BoxMaterial[#All],2,FALSE)),"")</f>
        <v/>
      </c>
      <c r="I950" s="183" t="str">
        <f>_xlfn.IFNA(HLOOKUP(TEXT(C950,"#"),Table_MountingKits[#All],2,FALSE),"")</f>
        <v/>
      </c>
      <c r="J950" s="183" t="str">
        <f>_xlfn.IFNA(HLOOKUP(H950,Table_BoxColors[#All],2,FALSE),"")</f>
        <v/>
      </c>
      <c r="K950" s="61" t="str">
        <f t="shared" si="412"/>
        <v/>
      </c>
      <c r="L950" s="64" t="str">
        <f t="shared" si="413"/>
        <v/>
      </c>
      <c r="M950" s="185" t="str">
        <f>_xlfn.IFNA("E-"&amp;VLOOKUP(C950,Table_PN_DeviceType[],2,TRUE),"")&amp;IF(D950&lt;&gt;"",IF(D950&gt;99,D950,IF(D950&gt;9,"0"&amp;D950,"00"&amp;D950))&amp;VLOOKUP(E950,Table_PN_ConduitSize[],2,FALSE)&amp;VLOOKUP(F950,Table_PN_ConduitColor[],2,FALSE)&amp;IF(G950&lt;10,"0"&amp;G950,G950)&amp;VLOOKUP(H950,Table_PN_BoxMaterial[],2,FALSE)&amp;IF(I950&lt;&gt;"",VLOOKUP(I950,Table_PN_MountingKit[],2,FALSE)&amp;IF(OR(J950="Yes"),VLOOKUP(F950,Table_PN_BoxColor[],2,FALSE),"")&amp;VLOOKUP(K950,Table_PN_CircuitBreaker[],2,FALSE),""),"")</f>
        <v/>
      </c>
      <c r="N950" s="65"/>
      <c r="O950" s="65"/>
      <c r="P950" s="65"/>
      <c r="Q950" s="65"/>
      <c r="R950" s="65"/>
      <c r="S950" s="170" t="str">
        <f>IFERROR(VLOOKUP(C950,Table_DevicePN[],2,FALSE),"")</f>
        <v/>
      </c>
      <c r="T950" s="66" t="str">
        <f t="shared" si="414"/>
        <v/>
      </c>
      <c r="U950" s="80"/>
      <c r="V950" s="81" t="str">
        <f t="shared" si="415"/>
        <v/>
      </c>
      <c r="W950" s="65" t="str">
        <f t="shared" si="416"/>
        <v/>
      </c>
      <c r="X950" s="65" t="str">
        <f t="shared" si="417"/>
        <v/>
      </c>
      <c r="Y950" s="82" t="str">
        <f t="shared" si="418"/>
        <v/>
      </c>
      <c r="Z950" s="83" t="str">
        <f t="shared" si="419"/>
        <v/>
      </c>
      <c r="AA950" s="65" t="str">
        <f t="shared" si="420"/>
        <v/>
      </c>
      <c r="AB950" s="65" t="str">
        <f t="shared" si="421"/>
        <v/>
      </c>
      <c r="AC950" s="65" t="str">
        <f t="shared" si="422"/>
        <v/>
      </c>
      <c r="AD950" s="84" t="str">
        <f t="shared" si="423"/>
        <v/>
      </c>
      <c r="AE950" s="85" t="str">
        <f t="shared" si="424"/>
        <v/>
      </c>
      <c r="AF950" s="85" t="str">
        <f t="shared" si="425"/>
        <v/>
      </c>
      <c r="AG950" s="86" t="str">
        <f t="shared" si="426"/>
        <v/>
      </c>
      <c r="AH950" s="87" t="str">
        <f t="shared" si="427"/>
        <v/>
      </c>
      <c r="AI950" s="84" t="str">
        <f t="shared" si="428"/>
        <v/>
      </c>
      <c r="AJ950" s="84" t="str">
        <f t="shared" si="429"/>
        <v/>
      </c>
      <c r="AK950" s="88" t="str">
        <f t="shared" si="430"/>
        <v/>
      </c>
      <c r="AL950" s="65" t="str">
        <f t="shared" si="431"/>
        <v/>
      </c>
      <c r="AM950" s="84" t="str">
        <f t="shared" si="432"/>
        <v/>
      </c>
      <c r="AN950" s="85" t="str">
        <f t="shared" si="433"/>
        <v/>
      </c>
      <c r="AO950" s="85" t="str">
        <f t="shared" si="434"/>
        <v/>
      </c>
      <c r="AP950" s="86" t="str">
        <f t="shared" si="435"/>
        <v/>
      </c>
    </row>
    <row r="951" spans="1:42" s="76" customFormat="1" x14ac:dyDescent="0.25">
      <c r="A951" s="78">
        <f t="shared" si="410"/>
        <v>945</v>
      </c>
      <c r="B951" s="79"/>
      <c r="C951" s="79"/>
      <c r="D951" s="61"/>
      <c r="E951" s="180" t="str">
        <f>_xlfn.IFNA(HLOOKUP(TEXT(C951,"#"),Table_Conduit[#All],2,FALSE),"")</f>
        <v/>
      </c>
      <c r="F951" s="63" t="str">
        <f t="shared" si="411"/>
        <v/>
      </c>
      <c r="G951" s="61"/>
      <c r="H951" s="180" t="str">
        <f>_xlfn.IFNA(IF(HLOOKUP(TEXT(C951,"#"),Table_BoxMaterial[#All],2,FALSE)=0,"",HLOOKUP(TEXT(C951,"#"),Table_BoxMaterial[#All],2,FALSE)),"")</f>
        <v/>
      </c>
      <c r="I951" s="183" t="str">
        <f>_xlfn.IFNA(HLOOKUP(TEXT(C951,"#"),Table_MountingKits[#All],2,FALSE),"")</f>
        <v/>
      </c>
      <c r="J951" s="183" t="str">
        <f>_xlfn.IFNA(HLOOKUP(H951,Table_BoxColors[#All],2,FALSE),"")</f>
        <v/>
      </c>
      <c r="K951" s="61" t="str">
        <f t="shared" si="412"/>
        <v/>
      </c>
      <c r="L951" s="64" t="str">
        <f t="shared" si="413"/>
        <v/>
      </c>
      <c r="M951" s="185" t="str">
        <f>_xlfn.IFNA("E-"&amp;VLOOKUP(C951,Table_PN_DeviceType[],2,TRUE),"")&amp;IF(D951&lt;&gt;"",IF(D951&gt;99,D951,IF(D951&gt;9,"0"&amp;D951,"00"&amp;D951))&amp;VLOOKUP(E951,Table_PN_ConduitSize[],2,FALSE)&amp;VLOOKUP(F951,Table_PN_ConduitColor[],2,FALSE)&amp;IF(G951&lt;10,"0"&amp;G951,G951)&amp;VLOOKUP(H951,Table_PN_BoxMaterial[],2,FALSE)&amp;IF(I951&lt;&gt;"",VLOOKUP(I951,Table_PN_MountingKit[],2,FALSE)&amp;IF(OR(J951="Yes"),VLOOKUP(F951,Table_PN_BoxColor[],2,FALSE),"")&amp;VLOOKUP(K951,Table_PN_CircuitBreaker[],2,FALSE),""),"")</f>
        <v/>
      </c>
      <c r="N951" s="65"/>
      <c r="O951" s="65"/>
      <c r="P951" s="65"/>
      <c r="Q951" s="65"/>
      <c r="R951" s="65"/>
      <c r="S951" s="170" t="str">
        <f>IFERROR(VLOOKUP(C951,Table_DevicePN[],2,FALSE),"")</f>
        <v/>
      </c>
      <c r="T951" s="66" t="str">
        <f t="shared" si="414"/>
        <v/>
      </c>
      <c r="U951" s="80"/>
      <c r="V951" s="81" t="str">
        <f t="shared" si="415"/>
        <v/>
      </c>
      <c r="W951" s="65" t="str">
        <f t="shared" si="416"/>
        <v/>
      </c>
      <c r="X951" s="65" t="str">
        <f t="shared" si="417"/>
        <v/>
      </c>
      <c r="Y951" s="82" t="str">
        <f t="shared" si="418"/>
        <v/>
      </c>
      <c r="Z951" s="83" t="str">
        <f t="shared" si="419"/>
        <v/>
      </c>
      <c r="AA951" s="65" t="str">
        <f t="shared" si="420"/>
        <v/>
      </c>
      <c r="AB951" s="65" t="str">
        <f t="shared" si="421"/>
        <v/>
      </c>
      <c r="AC951" s="65" t="str">
        <f t="shared" si="422"/>
        <v/>
      </c>
      <c r="AD951" s="84" t="str">
        <f t="shared" si="423"/>
        <v/>
      </c>
      <c r="AE951" s="85" t="str">
        <f t="shared" si="424"/>
        <v/>
      </c>
      <c r="AF951" s="85" t="str">
        <f t="shared" si="425"/>
        <v/>
      </c>
      <c r="AG951" s="86" t="str">
        <f t="shared" si="426"/>
        <v/>
      </c>
      <c r="AH951" s="87" t="str">
        <f t="shared" si="427"/>
        <v/>
      </c>
      <c r="AI951" s="84" t="str">
        <f t="shared" si="428"/>
        <v/>
      </c>
      <c r="AJ951" s="84" t="str">
        <f t="shared" si="429"/>
        <v/>
      </c>
      <c r="AK951" s="88" t="str">
        <f t="shared" si="430"/>
        <v/>
      </c>
      <c r="AL951" s="65" t="str">
        <f t="shared" si="431"/>
        <v/>
      </c>
      <c r="AM951" s="84" t="str">
        <f t="shared" si="432"/>
        <v/>
      </c>
      <c r="AN951" s="85" t="str">
        <f t="shared" si="433"/>
        <v/>
      </c>
      <c r="AO951" s="85" t="str">
        <f t="shared" si="434"/>
        <v/>
      </c>
      <c r="AP951" s="86" t="str">
        <f t="shared" si="435"/>
        <v/>
      </c>
    </row>
    <row r="952" spans="1:42" s="76" customFormat="1" x14ac:dyDescent="0.25">
      <c r="A952" s="78">
        <f t="shared" si="410"/>
        <v>946</v>
      </c>
      <c r="B952" s="79"/>
      <c r="C952" s="79"/>
      <c r="D952" s="61"/>
      <c r="E952" s="180" t="str">
        <f>_xlfn.IFNA(HLOOKUP(TEXT(C952,"#"),Table_Conduit[#All],2,FALSE),"")</f>
        <v/>
      </c>
      <c r="F952" s="63" t="str">
        <f t="shared" si="411"/>
        <v/>
      </c>
      <c r="G952" s="61"/>
      <c r="H952" s="180" t="str">
        <f>_xlfn.IFNA(IF(HLOOKUP(TEXT(C952,"#"),Table_BoxMaterial[#All],2,FALSE)=0,"",HLOOKUP(TEXT(C952,"#"),Table_BoxMaterial[#All],2,FALSE)),"")</f>
        <v/>
      </c>
      <c r="I952" s="183" t="str">
        <f>_xlfn.IFNA(HLOOKUP(TEXT(C952,"#"),Table_MountingKits[#All],2,FALSE),"")</f>
        <v/>
      </c>
      <c r="J952" s="183" t="str">
        <f>_xlfn.IFNA(HLOOKUP(H952,Table_BoxColors[#All],2,FALSE),"")</f>
        <v/>
      </c>
      <c r="K952" s="61" t="str">
        <f t="shared" si="412"/>
        <v/>
      </c>
      <c r="L952" s="64" t="str">
        <f t="shared" si="413"/>
        <v/>
      </c>
      <c r="M952" s="185" t="str">
        <f>_xlfn.IFNA("E-"&amp;VLOOKUP(C952,Table_PN_DeviceType[],2,TRUE),"")&amp;IF(D952&lt;&gt;"",IF(D952&gt;99,D952,IF(D952&gt;9,"0"&amp;D952,"00"&amp;D952))&amp;VLOOKUP(E952,Table_PN_ConduitSize[],2,FALSE)&amp;VLOOKUP(F952,Table_PN_ConduitColor[],2,FALSE)&amp;IF(G952&lt;10,"0"&amp;G952,G952)&amp;VLOOKUP(H952,Table_PN_BoxMaterial[],2,FALSE)&amp;IF(I952&lt;&gt;"",VLOOKUP(I952,Table_PN_MountingKit[],2,FALSE)&amp;IF(OR(J952="Yes"),VLOOKUP(F952,Table_PN_BoxColor[],2,FALSE),"")&amp;VLOOKUP(K952,Table_PN_CircuitBreaker[],2,FALSE),""),"")</f>
        <v/>
      </c>
      <c r="N952" s="65"/>
      <c r="O952" s="65"/>
      <c r="P952" s="65"/>
      <c r="Q952" s="65"/>
      <c r="R952" s="65"/>
      <c r="S952" s="170" t="str">
        <f>IFERROR(VLOOKUP(C952,Table_DevicePN[],2,FALSE),"")</f>
        <v/>
      </c>
      <c r="T952" s="66" t="str">
        <f t="shared" si="414"/>
        <v/>
      </c>
      <c r="U952" s="80"/>
      <c r="V952" s="81" t="str">
        <f t="shared" si="415"/>
        <v/>
      </c>
      <c r="W952" s="65" t="str">
        <f t="shared" si="416"/>
        <v/>
      </c>
      <c r="X952" s="65" t="str">
        <f t="shared" si="417"/>
        <v/>
      </c>
      <c r="Y952" s="82" t="str">
        <f t="shared" si="418"/>
        <v/>
      </c>
      <c r="Z952" s="83" t="str">
        <f t="shared" si="419"/>
        <v/>
      </c>
      <c r="AA952" s="65" t="str">
        <f t="shared" si="420"/>
        <v/>
      </c>
      <c r="AB952" s="65" t="str">
        <f t="shared" si="421"/>
        <v/>
      </c>
      <c r="AC952" s="65" t="str">
        <f t="shared" si="422"/>
        <v/>
      </c>
      <c r="AD952" s="84" t="str">
        <f t="shared" si="423"/>
        <v/>
      </c>
      <c r="AE952" s="85" t="str">
        <f t="shared" si="424"/>
        <v/>
      </c>
      <c r="AF952" s="85" t="str">
        <f t="shared" si="425"/>
        <v/>
      </c>
      <c r="AG952" s="86" t="str">
        <f t="shared" si="426"/>
        <v/>
      </c>
      <c r="AH952" s="87" t="str">
        <f t="shared" si="427"/>
        <v/>
      </c>
      <c r="AI952" s="84" t="str">
        <f t="shared" si="428"/>
        <v/>
      </c>
      <c r="AJ952" s="84" t="str">
        <f t="shared" si="429"/>
        <v/>
      </c>
      <c r="AK952" s="88" t="str">
        <f t="shared" si="430"/>
        <v/>
      </c>
      <c r="AL952" s="65" t="str">
        <f t="shared" si="431"/>
        <v/>
      </c>
      <c r="AM952" s="84" t="str">
        <f t="shared" si="432"/>
        <v/>
      </c>
      <c r="AN952" s="85" t="str">
        <f t="shared" si="433"/>
        <v/>
      </c>
      <c r="AO952" s="85" t="str">
        <f t="shared" si="434"/>
        <v/>
      </c>
      <c r="AP952" s="86" t="str">
        <f t="shared" si="435"/>
        <v/>
      </c>
    </row>
    <row r="953" spans="1:42" s="76" customFormat="1" x14ac:dyDescent="0.25">
      <c r="A953" s="78">
        <f t="shared" si="410"/>
        <v>947</v>
      </c>
      <c r="B953" s="79"/>
      <c r="C953" s="79"/>
      <c r="D953" s="61"/>
      <c r="E953" s="180" t="str">
        <f>_xlfn.IFNA(HLOOKUP(TEXT(C953,"#"),Table_Conduit[#All],2,FALSE),"")</f>
        <v/>
      </c>
      <c r="F953" s="63" t="str">
        <f t="shared" si="411"/>
        <v/>
      </c>
      <c r="G953" s="61"/>
      <c r="H953" s="180" t="str">
        <f>_xlfn.IFNA(IF(HLOOKUP(TEXT(C953,"#"),Table_BoxMaterial[#All],2,FALSE)=0,"",HLOOKUP(TEXT(C953,"#"),Table_BoxMaterial[#All],2,FALSE)),"")</f>
        <v/>
      </c>
      <c r="I953" s="183" t="str">
        <f>_xlfn.IFNA(HLOOKUP(TEXT(C953,"#"),Table_MountingKits[#All],2,FALSE),"")</f>
        <v/>
      </c>
      <c r="J953" s="183" t="str">
        <f>_xlfn.IFNA(HLOOKUP(H953,Table_BoxColors[#All],2,FALSE),"")</f>
        <v/>
      </c>
      <c r="K953" s="61" t="str">
        <f t="shared" si="412"/>
        <v/>
      </c>
      <c r="L953" s="64" t="str">
        <f t="shared" si="413"/>
        <v/>
      </c>
      <c r="M953" s="185" t="str">
        <f>_xlfn.IFNA("E-"&amp;VLOOKUP(C953,Table_PN_DeviceType[],2,TRUE),"")&amp;IF(D953&lt;&gt;"",IF(D953&gt;99,D953,IF(D953&gt;9,"0"&amp;D953,"00"&amp;D953))&amp;VLOOKUP(E953,Table_PN_ConduitSize[],2,FALSE)&amp;VLOOKUP(F953,Table_PN_ConduitColor[],2,FALSE)&amp;IF(G953&lt;10,"0"&amp;G953,G953)&amp;VLOOKUP(H953,Table_PN_BoxMaterial[],2,FALSE)&amp;IF(I953&lt;&gt;"",VLOOKUP(I953,Table_PN_MountingKit[],2,FALSE)&amp;IF(OR(J953="Yes"),VLOOKUP(F953,Table_PN_BoxColor[],2,FALSE),"")&amp;VLOOKUP(K953,Table_PN_CircuitBreaker[],2,FALSE),""),"")</f>
        <v/>
      </c>
      <c r="N953" s="65"/>
      <c r="O953" s="65"/>
      <c r="P953" s="65"/>
      <c r="Q953" s="65"/>
      <c r="R953" s="65"/>
      <c r="S953" s="170" t="str">
        <f>IFERROR(VLOOKUP(C953,Table_DevicePN[],2,FALSE),"")</f>
        <v/>
      </c>
      <c r="T953" s="66" t="str">
        <f t="shared" si="414"/>
        <v/>
      </c>
      <c r="U953" s="80"/>
      <c r="V953" s="81" t="str">
        <f t="shared" si="415"/>
        <v/>
      </c>
      <c r="W953" s="65" t="str">
        <f t="shared" si="416"/>
        <v/>
      </c>
      <c r="X953" s="65" t="str">
        <f t="shared" si="417"/>
        <v/>
      </c>
      <c r="Y953" s="82" t="str">
        <f t="shared" si="418"/>
        <v/>
      </c>
      <c r="Z953" s="83" t="str">
        <f t="shared" si="419"/>
        <v/>
      </c>
      <c r="AA953" s="65" t="str">
        <f t="shared" si="420"/>
        <v/>
      </c>
      <c r="AB953" s="65" t="str">
        <f t="shared" si="421"/>
        <v/>
      </c>
      <c r="AC953" s="65" t="str">
        <f t="shared" si="422"/>
        <v/>
      </c>
      <c r="AD953" s="84" t="str">
        <f t="shared" si="423"/>
        <v/>
      </c>
      <c r="AE953" s="85" t="str">
        <f t="shared" si="424"/>
        <v/>
      </c>
      <c r="AF953" s="85" t="str">
        <f t="shared" si="425"/>
        <v/>
      </c>
      <c r="AG953" s="86" t="str">
        <f t="shared" si="426"/>
        <v/>
      </c>
      <c r="AH953" s="87" t="str">
        <f t="shared" si="427"/>
        <v/>
      </c>
      <c r="AI953" s="84" t="str">
        <f t="shared" si="428"/>
        <v/>
      </c>
      <c r="AJ953" s="84" t="str">
        <f t="shared" si="429"/>
        <v/>
      </c>
      <c r="AK953" s="88" t="str">
        <f t="shared" si="430"/>
        <v/>
      </c>
      <c r="AL953" s="65" t="str">
        <f t="shared" si="431"/>
        <v/>
      </c>
      <c r="AM953" s="84" t="str">
        <f t="shared" si="432"/>
        <v/>
      </c>
      <c r="AN953" s="85" t="str">
        <f t="shared" si="433"/>
        <v/>
      </c>
      <c r="AO953" s="85" t="str">
        <f t="shared" si="434"/>
        <v/>
      </c>
      <c r="AP953" s="86" t="str">
        <f t="shared" si="435"/>
        <v/>
      </c>
    </row>
    <row r="954" spans="1:42" s="76" customFormat="1" x14ac:dyDescent="0.25">
      <c r="A954" s="78">
        <f t="shared" si="410"/>
        <v>948</v>
      </c>
      <c r="B954" s="79"/>
      <c r="C954" s="79"/>
      <c r="D954" s="61"/>
      <c r="E954" s="180" t="str">
        <f>_xlfn.IFNA(HLOOKUP(TEXT(C954,"#"),Table_Conduit[#All],2,FALSE),"")</f>
        <v/>
      </c>
      <c r="F954" s="63" t="str">
        <f t="shared" si="411"/>
        <v/>
      </c>
      <c r="G954" s="61"/>
      <c r="H954" s="180" t="str">
        <f>_xlfn.IFNA(IF(HLOOKUP(TEXT(C954,"#"),Table_BoxMaterial[#All],2,FALSE)=0,"",HLOOKUP(TEXT(C954,"#"),Table_BoxMaterial[#All],2,FALSE)),"")</f>
        <v/>
      </c>
      <c r="I954" s="183" t="str">
        <f>_xlfn.IFNA(HLOOKUP(TEXT(C954,"#"),Table_MountingKits[#All],2,FALSE),"")</f>
        <v/>
      </c>
      <c r="J954" s="183" t="str">
        <f>_xlfn.IFNA(HLOOKUP(H954,Table_BoxColors[#All],2,FALSE),"")</f>
        <v/>
      </c>
      <c r="K954" s="61" t="str">
        <f t="shared" si="412"/>
        <v/>
      </c>
      <c r="L954" s="64" t="str">
        <f t="shared" si="413"/>
        <v/>
      </c>
      <c r="M954" s="185" t="str">
        <f>_xlfn.IFNA("E-"&amp;VLOOKUP(C954,Table_PN_DeviceType[],2,TRUE),"")&amp;IF(D954&lt;&gt;"",IF(D954&gt;99,D954,IF(D954&gt;9,"0"&amp;D954,"00"&amp;D954))&amp;VLOOKUP(E954,Table_PN_ConduitSize[],2,FALSE)&amp;VLOOKUP(F954,Table_PN_ConduitColor[],2,FALSE)&amp;IF(G954&lt;10,"0"&amp;G954,G954)&amp;VLOOKUP(H954,Table_PN_BoxMaterial[],2,FALSE)&amp;IF(I954&lt;&gt;"",VLOOKUP(I954,Table_PN_MountingKit[],2,FALSE)&amp;IF(OR(J954="Yes"),VLOOKUP(F954,Table_PN_BoxColor[],2,FALSE),"")&amp;VLOOKUP(K954,Table_PN_CircuitBreaker[],2,FALSE),""),"")</f>
        <v/>
      </c>
      <c r="N954" s="65"/>
      <c r="O954" s="65"/>
      <c r="P954" s="65"/>
      <c r="Q954" s="65"/>
      <c r="R954" s="65"/>
      <c r="S954" s="170" t="str">
        <f>IFERROR(VLOOKUP(C954,Table_DevicePN[],2,FALSE),"")</f>
        <v/>
      </c>
      <c r="T954" s="66" t="str">
        <f t="shared" si="414"/>
        <v/>
      </c>
      <c r="U954" s="80"/>
      <c r="V954" s="81" t="str">
        <f t="shared" si="415"/>
        <v/>
      </c>
      <c r="W954" s="65" t="str">
        <f t="shared" si="416"/>
        <v/>
      </c>
      <c r="X954" s="65" t="str">
        <f t="shared" si="417"/>
        <v/>
      </c>
      <c r="Y954" s="82" t="str">
        <f t="shared" si="418"/>
        <v/>
      </c>
      <c r="Z954" s="83" t="str">
        <f t="shared" si="419"/>
        <v/>
      </c>
      <c r="AA954" s="65" t="str">
        <f t="shared" si="420"/>
        <v/>
      </c>
      <c r="AB954" s="65" t="str">
        <f t="shared" si="421"/>
        <v/>
      </c>
      <c r="AC954" s="65" t="str">
        <f t="shared" si="422"/>
        <v/>
      </c>
      <c r="AD954" s="84" t="str">
        <f t="shared" si="423"/>
        <v/>
      </c>
      <c r="AE954" s="85" t="str">
        <f t="shared" si="424"/>
        <v/>
      </c>
      <c r="AF954" s="85" t="str">
        <f t="shared" si="425"/>
        <v/>
      </c>
      <c r="AG954" s="86" t="str">
        <f t="shared" si="426"/>
        <v/>
      </c>
      <c r="AH954" s="87" t="str">
        <f t="shared" si="427"/>
        <v/>
      </c>
      <c r="AI954" s="84" t="str">
        <f t="shared" si="428"/>
        <v/>
      </c>
      <c r="AJ954" s="84" t="str">
        <f t="shared" si="429"/>
        <v/>
      </c>
      <c r="AK954" s="88" t="str">
        <f t="shared" si="430"/>
        <v/>
      </c>
      <c r="AL954" s="65" t="str">
        <f t="shared" si="431"/>
        <v/>
      </c>
      <c r="AM954" s="84" t="str">
        <f t="shared" si="432"/>
        <v/>
      </c>
      <c r="AN954" s="85" t="str">
        <f t="shared" si="433"/>
        <v/>
      </c>
      <c r="AO954" s="85" t="str">
        <f t="shared" si="434"/>
        <v/>
      </c>
      <c r="AP954" s="86" t="str">
        <f t="shared" si="435"/>
        <v/>
      </c>
    </row>
    <row r="955" spans="1:42" s="76" customFormat="1" x14ac:dyDescent="0.25">
      <c r="A955" s="78">
        <f t="shared" si="410"/>
        <v>949</v>
      </c>
      <c r="B955" s="79"/>
      <c r="C955" s="79"/>
      <c r="D955" s="61"/>
      <c r="E955" s="180" t="str">
        <f>_xlfn.IFNA(HLOOKUP(TEXT(C955,"#"),Table_Conduit[#All],2,FALSE),"")</f>
        <v/>
      </c>
      <c r="F955" s="63" t="str">
        <f t="shared" si="411"/>
        <v/>
      </c>
      <c r="G955" s="61"/>
      <c r="H955" s="180" t="str">
        <f>_xlfn.IFNA(IF(HLOOKUP(TEXT(C955,"#"),Table_BoxMaterial[#All],2,FALSE)=0,"",HLOOKUP(TEXT(C955,"#"),Table_BoxMaterial[#All],2,FALSE)),"")</f>
        <v/>
      </c>
      <c r="I955" s="183" t="str">
        <f>_xlfn.IFNA(HLOOKUP(TEXT(C955,"#"),Table_MountingKits[#All],2,FALSE),"")</f>
        <v/>
      </c>
      <c r="J955" s="183" t="str">
        <f>_xlfn.IFNA(HLOOKUP(H955,Table_BoxColors[#All],2,FALSE),"")</f>
        <v/>
      </c>
      <c r="K955" s="61" t="str">
        <f t="shared" si="412"/>
        <v/>
      </c>
      <c r="L955" s="64" t="str">
        <f t="shared" si="413"/>
        <v/>
      </c>
      <c r="M955" s="185" t="str">
        <f>_xlfn.IFNA("E-"&amp;VLOOKUP(C955,Table_PN_DeviceType[],2,TRUE),"")&amp;IF(D955&lt;&gt;"",IF(D955&gt;99,D955,IF(D955&gt;9,"0"&amp;D955,"00"&amp;D955))&amp;VLOOKUP(E955,Table_PN_ConduitSize[],2,FALSE)&amp;VLOOKUP(F955,Table_PN_ConduitColor[],2,FALSE)&amp;IF(G955&lt;10,"0"&amp;G955,G955)&amp;VLOOKUP(H955,Table_PN_BoxMaterial[],2,FALSE)&amp;IF(I955&lt;&gt;"",VLOOKUP(I955,Table_PN_MountingKit[],2,FALSE)&amp;IF(OR(J955="Yes"),VLOOKUP(F955,Table_PN_BoxColor[],2,FALSE),"")&amp;VLOOKUP(K955,Table_PN_CircuitBreaker[],2,FALSE),""),"")</f>
        <v/>
      </c>
      <c r="N955" s="65"/>
      <c r="O955" s="65"/>
      <c r="P955" s="65"/>
      <c r="Q955" s="65"/>
      <c r="R955" s="65"/>
      <c r="S955" s="170" t="str">
        <f>IFERROR(VLOOKUP(C955,Table_DevicePN[],2,FALSE),"")</f>
        <v/>
      </c>
      <c r="T955" s="66" t="str">
        <f t="shared" si="414"/>
        <v/>
      </c>
      <c r="U955" s="80"/>
      <c r="V955" s="81" t="str">
        <f t="shared" si="415"/>
        <v/>
      </c>
      <c r="W955" s="65" t="str">
        <f t="shared" si="416"/>
        <v/>
      </c>
      <c r="X955" s="65" t="str">
        <f t="shared" si="417"/>
        <v/>
      </c>
      <c r="Y955" s="82" t="str">
        <f t="shared" si="418"/>
        <v/>
      </c>
      <c r="Z955" s="83" t="str">
        <f t="shared" si="419"/>
        <v/>
      </c>
      <c r="AA955" s="65" t="str">
        <f t="shared" si="420"/>
        <v/>
      </c>
      <c r="AB955" s="65" t="str">
        <f t="shared" si="421"/>
        <v/>
      </c>
      <c r="AC955" s="65" t="str">
        <f t="shared" si="422"/>
        <v/>
      </c>
      <c r="AD955" s="84" t="str">
        <f t="shared" si="423"/>
        <v/>
      </c>
      <c r="AE955" s="85" t="str">
        <f t="shared" si="424"/>
        <v/>
      </c>
      <c r="AF955" s="85" t="str">
        <f t="shared" si="425"/>
        <v/>
      </c>
      <c r="AG955" s="86" t="str">
        <f t="shared" si="426"/>
        <v/>
      </c>
      <c r="AH955" s="87" t="str">
        <f t="shared" si="427"/>
        <v/>
      </c>
      <c r="AI955" s="84" t="str">
        <f t="shared" si="428"/>
        <v/>
      </c>
      <c r="AJ955" s="84" t="str">
        <f t="shared" si="429"/>
        <v/>
      </c>
      <c r="AK955" s="88" t="str">
        <f t="shared" si="430"/>
        <v/>
      </c>
      <c r="AL955" s="65" t="str">
        <f t="shared" si="431"/>
        <v/>
      </c>
      <c r="AM955" s="84" t="str">
        <f t="shared" si="432"/>
        <v/>
      </c>
      <c r="AN955" s="85" t="str">
        <f t="shared" si="433"/>
        <v/>
      </c>
      <c r="AO955" s="85" t="str">
        <f t="shared" si="434"/>
        <v/>
      </c>
      <c r="AP955" s="86" t="str">
        <f t="shared" si="435"/>
        <v/>
      </c>
    </row>
    <row r="956" spans="1:42" s="76" customFormat="1" x14ac:dyDescent="0.25">
      <c r="A956" s="78">
        <f t="shared" si="410"/>
        <v>950</v>
      </c>
      <c r="B956" s="79"/>
      <c r="C956" s="79"/>
      <c r="D956" s="61"/>
      <c r="E956" s="180" t="str">
        <f>_xlfn.IFNA(HLOOKUP(TEXT(C956,"#"),Table_Conduit[#All],2,FALSE),"")</f>
        <v/>
      </c>
      <c r="F956" s="63" t="str">
        <f t="shared" si="411"/>
        <v/>
      </c>
      <c r="G956" s="61"/>
      <c r="H956" s="180" t="str">
        <f>_xlfn.IFNA(IF(HLOOKUP(TEXT(C956,"#"),Table_BoxMaterial[#All],2,FALSE)=0,"",HLOOKUP(TEXT(C956,"#"),Table_BoxMaterial[#All],2,FALSE)),"")</f>
        <v/>
      </c>
      <c r="I956" s="183" t="str">
        <f>_xlfn.IFNA(HLOOKUP(TEXT(C956,"#"),Table_MountingKits[#All],2,FALSE),"")</f>
        <v/>
      </c>
      <c r="J956" s="183" t="str">
        <f>_xlfn.IFNA(HLOOKUP(H956,Table_BoxColors[#All],2,FALSE),"")</f>
        <v/>
      </c>
      <c r="K956" s="61" t="str">
        <f t="shared" si="412"/>
        <v/>
      </c>
      <c r="L956" s="64" t="str">
        <f t="shared" si="413"/>
        <v/>
      </c>
      <c r="M956" s="185" t="str">
        <f>_xlfn.IFNA("E-"&amp;VLOOKUP(C956,Table_PN_DeviceType[],2,TRUE),"")&amp;IF(D956&lt;&gt;"",IF(D956&gt;99,D956,IF(D956&gt;9,"0"&amp;D956,"00"&amp;D956))&amp;VLOOKUP(E956,Table_PN_ConduitSize[],2,FALSE)&amp;VLOOKUP(F956,Table_PN_ConduitColor[],2,FALSE)&amp;IF(G956&lt;10,"0"&amp;G956,G956)&amp;VLOOKUP(H956,Table_PN_BoxMaterial[],2,FALSE)&amp;IF(I956&lt;&gt;"",VLOOKUP(I956,Table_PN_MountingKit[],2,FALSE)&amp;IF(OR(J956="Yes"),VLOOKUP(F956,Table_PN_BoxColor[],2,FALSE),"")&amp;VLOOKUP(K956,Table_PN_CircuitBreaker[],2,FALSE),""),"")</f>
        <v/>
      </c>
      <c r="N956" s="65"/>
      <c r="O956" s="65"/>
      <c r="P956" s="65"/>
      <c r="Q956" s="65"/>
      <c r="R956" s="65"/>
      <c r="S956" s="170" t="str">
        <f>IFERROR(VLOOKUP(C956,Table_DevicePN[],2,FALSE),"")</f>
        <v/>
      </c>
      <c r="T956" s="66" t="str">
        <f t="shared" si="414"/>
        <v/>
      </c>
      <c r="U956" s="80"/>
      <c r="V956" s="81" t="str">
        <f t="shared" si="415"/>
        <v/>
      </c>
      <c r="W956" s="65" t="str">
        <f t="shared" si="416"/>
        <v/>
      </c>
      <c r="X956" s="65" t="str">
        <f t="shared" si="417"/>
        <v/>
      </c>
      <c r="Y956" s="82" t="str">
        <f t="shared" si="418"/>
        <v/>
      </c>
      <c r="Z956" s="83" t="str">
        <f t="shared" si="419"/>
        <v/>
      </c>
      <c r="AA956" s="65" t="str">
        <f t="shared" si="420"/>
        <v/>
      </c>
      <c r="AB956" s="65" t="str">
        <f t="shared" si="421"/>
        <v/>
      </c>
      <c r="AC956" s="65" t="str">
        <f t="shared" si="422"/>
        <v/>
      </c>
      <c r="AD956" s="84" t="str">
        <f t="shared" si="423"/>
        <v/>
      </c>
      <c r="AE956" s="85" t="str">
        <f t="shared" si="424"/>
        <v/>
      </c>
      <c r="AF956" s="85" t="str">
        <f t="shared" si="425"/>
        <v/>
      </c>
      <c r="AG956" s="86" t="str">
        <f t="shared" si="426"/>
        <v/>
      </c>
      <c r="AH956" s="87" t="str">
        <f t="shared" si="427"/>
        <v/>
      </c>
      <c r="AI956" s="84" t="str">
        <f t="shared" si="428"/>
        <v/>
      </c>
      <c r="AJ956" s="84" t="str">
        <f t="shared" si="429"/>
        <v/>
      </c>
      <c r="AK956" s="88" t="str">
        <f t="shared" si="430"/>
        <v/>
      </c>
      <c r="AL956" s="65" t="str">
        <f t="shared" si="431"/>
        <v/>
      </c>
      <c r="AM956" s="84" t="str">
        <f t="shared" si="432"/>
        <v/>
      </c>
      <c r="AN956" s="85" t="str">
        <f t="shared" si="433"/>
        <v/>
      </c>
      <c r="AO956" s="85" t="str">
        <f t="shared" si="434"/>
        <v/>
      </c>
      <c r="AP956" s="86" t="str">
        <f t="shared" si="435"/>
        <v/>
      </c>
    </row>
    <row r="957" spans="1:42" s="76" customFormat="1" x14ac:dyDescent="0.25">
      <c r="A957" s="78">
        <f t="shared" si="410"/>
        <v>951</v>
      </c>
      <c r="B957" s="79"/>
      <c r="C957" s="79"/>
      <c r="D957" s="61"/>
      <c r="E957" s="180" t="str">
        <f>_xlfn.IFNA(HLOOKUP(TEXT(C957,"#"),Table_Conduit[#All],2,FALSE),"")</f>
        <v/>
      </c>
      <c r="F957" s="63" t="str">
        <f t="shared" si="411"/>
        <v/>
      </c>
      <c r="G957" s="61"/>
      <c r="H957" s="180" t="str">
        <f>_xlfn.IFNA(IF(HLOOKUP(TEXT(C957,"#"),Table_BoxMaterial[#All],2,FALSE)=0,"",HLOOKUP(TEXT(C957,"#"),Table_BoxMaterial[#All],2,FALSE)),"")</f>
        <v/>
      </c>
      <c r="I957" s="183" t="str">
        <f>_xlfn.IFNA(HLOOKUP(TEXT(C957,"#"),Table_MountingKits[#All],2,FALSE),"")</f>
        <v/>
      </c>
      <c r="J957" s="183" t="str">
        <f>_xlfn.IFNA(HLOOKUP(H957,Table_BoxColors[#All],2,FALSE),"")</f>
        <v/>
      </c>
      <c r="K957" s="61" t="str">
        <f t="shared" si="412"/>
        <v/>
      </c>
      <c r="L957" s="64" t="str">
        <f t="shared" si="413"/>
        <v/>
      </c>
      <c r="M957" s="185" t="str">
        <f>_xlfn.IFNA("E-"&amp;VLOOKUP(C957,Table_PN_DeviceType[],2,TRUE),"")&amp;IF(D957&lt;&gt;"",IF(D957&gt;99,D957,IF(D957&gt;9,"0"&amp;D957,"00"&amp;D957))&amp;VLOOKUP(E957,Table_PN_ConduitSize[],2,FALSE)&amp;VLOOKUP(F957,Table_PN_ConduitColor[],2,FALSE)&amp;IF(G957&lt;10,"0"&amp;G957,G957)&amp;VLOOKUP(H957,Table_PN_BoxMaterial[],2,FALSE)&amp;IF(I957&lt;&gt;"",VLOOKUP(I957,Table_PN_MountingKit[],2,FALSE)&amp;IF(OR(J957="Yes"),VLOOKUP(F957,Table_PN_BoxColor[],2,FALSE),"")&amp;VLOOKUP(K957,Table_PN_CircuitBreaker[],2,FALSE),""),"")</f>
        <v/>
      </c>
      <c r="N957" s="65"/>
      <c r="O957" s="65"/>
      <c r="P957" s="65"/>
      <c r="Q957" s="65"/>
      <c r="R957" s="65"/>
      <c r="S957" s="170" t="str">
        <f>IFERROR(VLOOKUP(C957,Table_DevicePN[],2,FALSE),"")</f>
        <v/>
      </c>
      <c r="T957" s="66" t="str">
        <f t="shared" si="414"/>
        <v/>
      </c>
      <c r="U957" s="80"/>
      <c r="V957" s="81" t="str">
        <f t="shared" si="415"/>
        <v/>
      </c>
      <c r="W957" s="65" t="str">
        <f t="shared" si="416"/>
        <v/>
      </c>
      <c r="X957" s="65" t="str">
        <f t="shared" si="417"/>
        <v/>
      </c>
      <c r="Y957" s="82" t="str">
        <f t="shared" si="418"/>
        <v/>
      </c>
      <c r="Z957" s="83" t="str">
        <f t="shared" si="419"/>
        <v/>
      </c>
      <c r="AA957" s="65" t="str">
        <f t="shared" si="420"/>
        <v/>
      </c>
      <c r="AB957" s="65" t="str">
        <f t="shared" si="421"/>
        <v/>
      </c>
      <c r="AC957" s="65" t="str">
        <f t="shared" si="422"/>
        <v/>
      </c>
      <c r="AD957" s="84" t="str">
        <f t="shared" si="423"/>
        <v/>
      </c>
      <c r="AE957" s="85" t="str">
        <f t="shared" si="424"/>
        <v/>
      </c>
      <c r="AF957" s="85" t="str">
        <f t="shared" si="425"/>
        <v/>
      </c>
      <c r="AG957" s="86" t="str">
        <f t="shared" si="426"/>
        <v/>
      </c>
      <c r="AH957" s="87" t="str">
        <f t="shared" si="427"/>
        <v/>
      </c>
      <c r="AI957" s="84" t="str">
        <f t="shared" si="428"/>
        <v/>
      </c>
      <c r="AJ957" s="84" t="str">
        <f t="shared" si="429"/>
        <v/>
      </c>
      <c r="AK957" s="88" t="str">
        <f t="shared" si="430"/>
        <v/>
      </c>
      <c r="AL957" s="65" t="str">
        <f t="shared" si="431"/>
        <v/>
      </c>
      <c r="AM957" s="84" t="str">
        <f t="shared" si="432"/>
        <v/>
      </c>
      <c r="AN957" s="85" t="str">
        <f t="shared" si="433"/>
        <v/>
      </c>
      <c r="AO957" s="85" t="str">
        <f t="shared" si="434"/>
        <v/>
      </c>
      <c r="AP957" s="86" t="str">
        <f t="shared" si="435"/>
        <v/>
      </c>
    </row>
    <row r="958" spans="1:42" s="76" customFormat="1" x14ac:dyDescent="0.25">
      <c r="A958" s="78">
        <f t="shared" si="410"/>
        <v>952</v>
      </c>
      <c r="B958" s="79"/>
      <c r="C958" s="79"/>
      <c r="D958" s="61"/>
      <c r="E958" s="180" t="str">
        <f>_xlfn.IFNA(HLOOKUP(TEXT(C958,"#"),Table_Conduit[#All],2,FALSE),"")</f>
        <v/>
      </c>
      <c r="F958" s="63" t="str">
        <f t="shared" si="411"/>
        <v/>
      </c>
      <c r="G958" s="61"/>
      <c r="H958" s="180" t="str">
        <f>_xlfn.IFNA(IF(HLOOKUP(TEXT(C958,"#"),Table_BoxMaterial[#All],2,FALSE)=0,"",HLOOKUP(TEXT(C958,"#"),Table_BoxMaterial[#All],2,FALSE)),"")</f>
        <v/>
      </c>
      <c r="I958" s="183" t="str">
        <f>_xlfn.IFNA(HLOOKUP(TEXT(C958,"#"),Table_MountingKits[#All],2,FALSE),"")</f>
        <v/>
      </c>
      <c r="J958" s="183" t="str">
        <f>_xlfn.IFNA(HLOOKUP(H958,Table_BoxColors[#All],2,FALSE),"")</f>
        <v/>
      </c>
      <c r="K958" s="61" t="str">
        <f t="shared" si="412"/>
        <v/>
      </c>
      <c r="L958" s="64" t="str">
        <f t="shared" si="413"/>
        <v/>
      </c>
      <c r="M958" s="185" t="str">
        <f>_xlfn.IFNA("E-"&amp;VLOOKUP(C958,Table_PN_DeviceType[],2,TRUE),"")&amp;IF(D958&lt;&gt;"",IF(D958&gt;99,D958,IF(D958&gt;9,"0"&amp;D958,"00"&amp;D958))&amp;VLOOKUP(E958,Table_PN_ConduitSize[],2,FALSE)&amp;VLOOKUP(F958,Table_PN_ConduitColor[],2,FALSE)&amp;IF(G958&lt;10,"0"&amp;G958,G958)&amp;VLOOKUP(H958,Table_PN_BoxMaterial[],2,FALSE)&amp;IF(I958&lt;&gt;"",VLOOKUP(I958,Table_PN_MountingKit[],2,FALSE)&amp;IF(OR(J958="Yes"),VLOOKUP(F958,Table_PN_BoxColor[],2,FALSE),"")&amp;VLOOKUP(K958,Table_PN_CircuitBreaker[],2,FALSE),""),"")</f>
        <v/>
      </c>
      <c r="N958" s="65"/>
      <c r="O958" s="65"/>
      <c r="P958" s="65"/>
      <c r="Q958" s="65"/>
      <c r="R958" s="65"/>
      <c r="S958" s="170" t="str">
        <f>IFERROR(VLOOKUP(C958,Table_DevicePN[],2,FALSE),"")</f>
        <v/>
      </c>
      <c r="T958" s="66" t="str">
        <f t="shared" si="414"/>
        <v/>
      </c>
      <c r="U958" s="80"/>
      <c r="V958" s="81" t="str">
        <f t="shared" si="415"/>
        <v/>
      </c>
      <c r="W958" s="65" t="str">
        <f t="shared" si="416"/>
        <v/>
      </c>
      <c r="X958" s="65" t="str">
        <f t="shared" si="417"/>
        <v/>
      </c>
      <c r="Y958" s="82" t="str">
        <f t="shared" si="418"/>
        <v/>
      </c>
      <c r="Z958" s="83" t="str">
        <f t="shared" si="419"/>
        <v/>
      </c>
      <c r="AA958" s="65" t="str">
        <f t="shared" si="420"/>
        <v/>
      </c>
      <c r="AB958" s="65" t="str">
        <f t="shared" si="421"/>
        <v/>
      </c>
      <c r="AC958" s="65" t="str">
        <f t="shared" si="422"/>
        <v/>
      </c>
      <c r="AD958" s="84" t="str">
        <f t="shared" si="423"/>
        <v/>
      </c>
      <c r="AE958" s="85" t="str">
        <f t="shared" si="424"/>
        <v/>
      </c>
      <c r="AF958" s="85" t="str">
        <f t="shared" si="425"/>
        <v/>
      </c>
      <c r="AG958" s="86" t="str">
        <f t="shared" si="426"/>
        <v/>
      </c>
      <c r="AH958" s="87" t="str">
        <f t="shared" si="427"/>
        <v/>
      </c>
      <c r="AI958" s="84" t="str">
        <f t="shared" si="428"/>
        <v/>
      </c>
      <c r="AJ958" s="84" t="str">
        <f t="shared" si="429"/>
        <v/>
      </c>
      <c r="AK958" s="88" t="str">
        <f t="shared" si="430"/>
        <v/>
      </c>
      <c r="AL958" s="65" t="str">
        <f t="shared" si="431"/>
        <v/>
      </c>
      <c r="AM958" s="84" t="str">
        <f t="shared" si="432"/>
        <v/>
      </c>
      <c r="AN958" s="85" t="str">
        <f t="shared" si="433"/>
        <v/>
      </c>
      <c r="AO958" s="85" t="str">
        <f t="shared" si="434"/>
        <v/>
      </c>
      <c r="AP958" s="86" t="str">
        <f t="shared" si="435"/>
        <v/>
      </c>
    </row>
    <row r="959" spans="1:42" s="76" customFormat="1" x14ac:dyDescent="0.25">
      <c r="A959" s="78">
        <f t="shared" si="410"/>
        <v>953</v>
      </c>
      <c r="B959" s="79"/>
      <c r="C959" s="79"/>
      <c r="D959" s="61"/>
      <c r="E959" s="180" t="str">
        <f>_xlfn.IFNA(HLOOKUP(TEXT(C959,"#"),Table_Conduit[#All],2,FALSE),"")</f>
        <v/>
      </c>
      <c r="F959" s="63" t="str">
        <f t="shared" si="411"/>
        <v/>
      </c>
      <c r="G959" s="61"/>
      <c r="H959" s="180" t="str">
        <f>_xlfn.IFNA(IF(HLOOKUP(TEXT(C959,"#"),Table_BoxMaterial[#All],2,FALSE)=0,"",HLOOKUP(TEXT(C959,"#"),Table_BoxMaterial[#All],2,FALSE)),"")</f>
        <v/>
      </c>
      <c r="I959" s="183" t="str">
        <f>_xlfn.IFNA(HLOOKUP(TEXT(C959,"#"),Table_MountingKits[#All],2,FALSE),"")</f>
        <v/>
      </c>
      <c r="J959" s="183" t="str">
        <f>_xlfn.IFNA(HLOOKUP(H959,Table_BoxColors[#All],2,FALSE),"")</f>
        <v/>
      </c>
      <c r="K959" s="61" t="str">
        <f t="shared" si="412"/>
        <v/>
      </c>
      <c r="L959" s="64" t="str">
        <f t="shared" si="413"/>
        <v/>
      </c>
      <c r="M959" s="185" t="str">
        <f>_xlfn.IFNA("E-"&amp;VLOOKUP(C959,Table_PN_DeviceType[],2,TRUE),"")&amp;IF(D959&lt;&gt;"",IF(D959&gt;99,D959,IF(D959&gt;9,"0"&amp;D959,"00"&amp;D959))&amp;VLOOKUP(E959,Table_PN_ConduitSize[],2,FALSE)&amp;VLOOKUP(F959,Table_PN_ConduitColor[],2,FALSE)&amp;IF(G959&lt;10,"0"&amp;G959,G959)&amp;VLOOKUP(H959,Table_PN_BoxMaterial[],2,FALSE)&amp;IF(I959&lt;&gt;"",VLOOKUP(I959,Table_PN_MountingKit[],2,FALSE)&amp;IF(OR(J959="Yes"),VLOOKUP(F959,Table_PN_BoxColor[],2,FALSE),"")&amp;VLOOKUP(K959,Table_PN_CircuitBreaker[],2,FALSE),""),"")</f>
        <v/>
      </c>
      <c r="N959" s="65"/>
      <c r="O959" s="65"/>
      <c r="P959" s="65"/>
      <c r="Q959" s="65"/>
      <c r="R959" s="65"/>
      <c r="S959" s="170" t="str">
        <f>IFERROR(VLOOKUP(C959,Table_DevicePN[],2,FALSE),"")</f>
        <v/>
      </c>
      <c r="T959" s="66" t="str">
        <f t="shared" si="414"/>
        <v/>
      </c>
      <c r="U959" s="80"/>
      <c r="V959" s="81" t="str">
        <f t="shared" si="415"/>
        <v/>
      </c>
      <c r="W959" s="65" t="str">
        <f t="shared" si="416"/>
        <v/>
      </c>
      <c r="X959" s="65" t="str">
        <f t="shared" si="417"/>
        <v/>
      </c>
      <c r="Y959" s="82" t="str">
        <f t="shared" si="418"/>
        <v/>
      </c>
      <c r="Z959" s="83" t="str">
        <f t="shared" si="419"/>
        <v/>
      </c>
      <c r="AA959" s="65" t="str">
        <f t="shared" si="420"/>
        <v/>
      </c>
      <c r="AB959" s="65" t="str">
        <f t="shared" si="421"/>
        <v/>
      </c>
      <c r="AC959" s="65" t="str">
        <f t="shared" si="422"/>
        <v/>
      </c>
      <c r="AD959" s="84" t="str">
        <f t="shared" si="423"/>
        <v/>
      </c>
      <c r="AE959" s="85" t="str">
        <f t="shared" si="424"/>
        <v/>
      </c>
      <c r="AF959" s="85" t="str">
        <f t="shared" si="425"/>
        <v/>
      </c>
      <c r="AG959" s="86" t="str">
        <f t="shared" si="426"/>
        <v/>
      </c>
      <c r="AH959" s="87" t="str">
        <f t="shared" si="427"/>
        <v/>
      </c>
      <c r="AI959" s="84" t="str">
        <f t="shared" si="428"/>
        <v/>
      </c>
      <c r="AJ959" s="84" t="str">
        <f t="shared" si="429"/>
        <v/>
      </c>
      <c r="AK959" s="88" t="str">
        <f t="shared" si="430"/>
        <v/>
      </c>
      <c r="AL959" s="65" t="str">
        <f t="shared" si="431"/>
        <v/>
      </c>
      <c r="AM959" s="84" t="str">
        <f t="shared" si="432"/>
        <v/>
      </c>
      <c r="AN959" s="85" t="str">
        <f t="shared" si="433"/>
        <v/>
      </c>
      <c r="AO959" s="85" t="str">
        <f t="shared" si="434"/>
        <v/>
      </c>
      <c r="AP959" s="86" t="str">
        <f t="shared" si="435"/>
        <v/>
      </c>
    </row>
    <row r="960" spans="1:42" s="76" customFormat="1" x14ac:dyDescent="0.25">
      <c r="A960" s="78">
        <f t="shared" si="410"/>
        <v>954</v>
      </c>
      <c r="B960" s="79"/>
      <c r="C960" s="79"/>
      <c r="D960" s="61"/>
      <c r="E960" s="180" t="str">
        <f>_xlfn.IFNA(HLOOKUP(TEXT(C960,"#"),Table_Conduit[#All],2,FALSE),"")</f>
        <v/>
      </c>
      <c r="F960" s="63" t="str">
        <f t="shared" si="411"/>
        <v/>
      </c>
      <c r="G960" s="61"/>
      <c r="H960" s="180" t="str">
        <f>_xlfn.IFNA(IF(HLOOKUP(TEXT(C960,"#"),Table_BoxMaterial[#All],2,FALSE)=0,"",HLOOKUP(TEXT(C960,"#"),Table_BoxMaterial[#All],2,FALSE)),"")</f>
        <v/>
      </c>
      <c r="I960" s="183" t="str">
        <f>_xlfn.IFNA(HLOOKUP(TEXT(C960,"#"),Table_MountingKits[#All],2,FALSE),"")</f>
        <v/>
      </c>
      <c r="J960" s="183" t="str">
        <f>_xlfn.IFNA(HLOOKUP(H960,Table_BoxColors[#All],2,FALSE),"")</f>
        <v/>
      </c>
      <c r="K960" s="61" t="str">
        <f t="shared" si="412"/>
        <v/>
      </c>
      <c r="L960" s="64" t="str">
        <f t="shared" si="413"/>
        <v/>
      </c>
      <c r="M960" s="185" t="str">
        <f>_xlfn.IFNA("E-"&amp;VLOOKUP(C960,Table_PN_DeviceType[],2,TRUE),"")&amp;IF(D960&lt;&gt;"",IF(D960&gt;99,D960,IF(D960&gt;9,"0"&amp;D960,"00"&amp;D960))&amp;VLOOKUP(E960,Table_PN_ConduitSize[],2,FALSE)&amp;VLOOKUP(F960,Table_PN_ConduitColor[],2,FALSE)&amp;IF(G960&lt;10,"0"&amp;G960,G960)&amp;VLOOKUP(H960,Table_PN_BoxMaterial[],2,FALSE)&amp;IF(I960&lt;&gt;"",VLOOKUP(I960,Table_PN_MountingKit[],2,FALSE)&amp;IF(OR(J960="Yes"),VLOOKUP(F960,Table_PN_BoxColor[],2,FALSE),"")&amp;VLOOKUP(K960,Table_PN_CircuitBreaker[],2,FALSE),""),"")</f>
        <v/>
      </c>
      <c r="N960" s="65"/>
      <c r="O960" s="65"/>
      <c r="P960" s="65"/>
      <c r="Q960" s="65"/>
      <c r="R960" s="65"/>
      <c r="S960" s="170" t="str">
        <f>IFERROR(VLOOKUP(C960,Table_DevicePN[],2,FALSE),"")</f>
        <v/>
      </c>
      <c r="T960" s="66" t="str">
        <f t="shared" si="414"/>
        <v/>
      </c>
      <c r="U960" s="80"/>
      <c r="V960" s="81" t="str">
        <f t="shared" si="415"/>
        <v/>
      </c>
      <c r="W960" s="65" t="str">
        <f t="shared" si="416"/>
        <v/>
      </c>
      <c r="X960" s="65" t="str">
        <f t="shared" si="417"/>
        <v/>
      </c>
      <c r="Y960" s="82" t="str">
        <f t="shared" si="418"/>
        <v/>
      </c>
      <c r="Z960" s="83" t="str">
        <f t="shared" si="419"/>
        <v/>
      </c>
      <c r="AA960" s="65" t="str">
        <f t="shared" si="420"/>
        <v/>
      </c>
      <c r="AB960" s="65" t="str">
        <f t="shared" si="421"/>
        <v/>
      </c>
      <c r="AC960" s="65" t="str">
        <f t="shared" si="422"/>
        <v/>
      </c>
      <c r="AD960" s="84" t="str">
        <f t="shared" si="423"/>
        <v/>
      </c>
      <c r="AE960" s="85" t="str">
        <f t="shared" si="424"/>
        <v/>
      </c>
      <c r="AF960" s="85" t="str">
        <f t="shared" si="425"/>
        <v/>
      </c>
      <c r="AG960" s="86" t="str">
        <f t="shared" si="426"/>
        <v/>
      </c>
      <c r="AH960" s="87" t="str">
        <f t="shared" si="427"/>
        <v/>
      </c>
      <c r="AI960" s="84" t="str">
        <f t="shared" si="428"/>
        <v/>
      </c>
      <c r="AJ960" s="84" t="str">
        <f t="shared" si="429"/>
        <v/>
      </c>
      <c r="AK960" s="88" t="str">
        <f t="shared" si="430"/>
        <v/>
      </c>
      <c r="AL960" s="65" t="str">
        <f t="shared" si="431"/>
        <v/>
      </c>
      <c r="AM960" s="84" t="str">
        <f t="shared" si="432"/>
        <v/>
      </c>
      <c r="AN960" s="85" t="str">
        <f t="shared" si="433"/>
        <v/>
      </c>
      <c r="AO960" s="85" t="str">
        <f t="shared" si="434"/>
        <v/>
      </c>
      <c r="AP960" s="86" t="str">
        <f t="shared" si="435"/>
        <v/>
      </c>
    </row>
    <row r="961" spans="1:42" s="76" customFormat="1" x14ac:dyDescent="0.25">
      <c r="A961" s="78">
        <f t="shared" si="410"/>
        <v>955</v>
      </c>
      <c r="B961" s="79"/>
      <c r="C961" s="79"/>
      <c r="D961" s="61"/>
      <c r="E961" s="180" t="str">
        <f>_xlfn.IFNA(HLOOKUP(TEXT(C961,"#"),Table_Conduit[#All],2,FALSE),"")</f>
        <v/>
      </c>
      <c r="F961" s="63" t="str">
        <f t="shared" si="411"/>
        <v/>
      </c>
      <c r="G961" s="61"/>
      <c r="H961" s="180" t="str">
        <f>_xlfn.IFNA(IF(HLOOKUP(TEXT(C961,"#"),Table_BoxMaterial[#All],2,FALSE)=0,"",HLOOKUP(TEXT(C961,"#"),Table_BoxMaterial[#All],2,FALSE)),"")</f>
        <v/>
      </c>
      <c r="I961" s="183" t="str">
        <f>_xlfn.IFNA(HLOOKUP(TEXT(C961,"#"),Table_MountingKits[#All],2,FALSE),"")</f>
        <v/>
      </c>
      <c r="J961" s="183" t="str">
        <f>_xlfn.IFNA(HLOOKUP(H961,Table_BoxColors[#All],2,FALSE),"")</f>
        <v/>
      </c>
      <c r="K961" s="61" t="str">
        <f t="shared" si="412"/>
        <v/>
      </c>
      <c r="L961" s="64" t="str">
        <f t="shared" si="413"/>
        <v/>
      </c>
      <c r="M961" s="185" t="str">
        <f>_xlfn.IFNA("E-"&amp;VLOOKUP(C961,Table_PN_DeviceType[],2,TRUE),"")&amp;IF(D961&lt;&gt;"",IF(D961&gt;99,D961,IF(D961&gt;9,"0"&amp;D961,"00"&amp;D961))&amp;VLOOKUP(E961,Table_PN_ConduitSize[],2,FALSE)&amp;VLOOKUP(F961,Table_PN_ConduitColor[],2,FALSE)&amp;IF(G961&lt;10,"0"&amp;G961,G961)&amp;VLOOKUP(H961,Table_PN_BoxMaterial[],2,FALSE)&amp;IF(I961&lt;&gt;"",VLOOKUP(I961,Table_PN_MountingKit[],2,FALSE)&amp;IF(OR(J961="Yes"),VLOOKUP(F961,Table_PN_BoxColor[],2,FALSE),"")&amp;VLOOKUP(K961,Table_PN_CircuitBreaker[],2,FALSE),""),"")</f>
        <v/>
      </c>
      <c r="N961" s="65"/>
      <c r="O961" s="65"/>
      <c r="P961" s="65"/>
      <c r="Q961" s="65"/>
      <c r="R961" s="65"/>
      <c r="S961" s="170" t="str">
        <f>IFERROR(VLOOKUP(C961,Table_DevicePN[],2,FALSE),"")</f>
        <v/>
      </c>
      <c r="T961" s="66" t="str">
        <f t="shared" si="414"/>
        <v/>
      </c>
      <c r="U961" s="80"/>
      <c r="V961" s="81" t="str">
        <f t="shared" si="415"/>
        <v/>
      </c>
      <c r="W961" s="65" t="str">
        <f t="shared" si="416"/>
        <v/>
      </c>
      <c r="X961" s="65" t="str">
        <f t="shared" si="417"/>
        <v/>
      </c>
      <c r="Y961" s="82" t="str">
        <f t="shared" si="418"/>
        <v/>
      </c>
      <c r="Z961" s="83" t="str">
        <f t="shared" si="419"/>
        <v/>
      </c>
      <c r="AA961" s="65" t="str">
        <f t="shared" si="420"/>
        <v/>
      </c>
      <c r="AB961" s="65" t="str">
        <f t="shared" si="421"/>
        <v/>
      </c>
      <c r="AC961" s="65" t="str">
        <f t="shared" si="422"/>
        <v/>
      </c>
      <c r="AD961" s="84" t="str">
        <f t="shared" si="423"/>
        <v/>
      </c>
      <c r="AE961" s="85" t="str">
        <f t="shared" si="424"/>
        <v/>
      </c>
      <c r="AF961" s="85" t="str">
        <f t="shared" si="425"/>
        <v/>
      </c>
      <c r="AG961" s="86" t="str">
        <f t="shared" si="426"/>
        <v/>
      </c>
      <c r="AH961" s="87" t="str">
        <f t="shared" si="427"/>
        <v/>
      </c>
      <c r="AI961" s="84" t="str">
        <f t="shared" si="428"/>
        <v/>
      </c>
      <c r="AJ961" s="84" t="str">
        <f t="shared" si="429"/>
        <v/>
      </c>
      <c r="AK961" s="88" t="str">
        <f t="shared" si="430"/>
        <v/>
      </c>
      <c r="AL961" s="65" t="str">
        <f t="shared" si="431"/>
        <v/>
      </c>
      <c r="AM961" s="84" t="str">
        <f t="shared" si="432"/>
        <v/>
      </c>
      <c r="AN961" s="85" t="str">
        <f t="shared" si="433"/>
        <v/>
      </c>
      <c r="AO961" s="85" t="str">
        <f t="shared" si="434"/>
        <v/>
      </c>
      <c r="AP961" s="86" t="str">
        <f t="shared" si="435"/>
        <v/>
      </c>
    </row>
    <row r="962" spans="1:42" s="76" customFormat="1" x14ac:dyDescent="0.25">
      <c r="A962" s="78">
        <f t="shared" si="410"/>
        <v>956</v>
      </c>
      <c r="B962" s="79"/>
      <c r="C962" s="79"/>
      <c r="D962" s="61"/>
      <c r="E962" s="180" t="str">
        <f>_xlfn.IFNA(HLOOKUP(TEXT(C962,"#"),Table_Conduit[#All],2,FALSE),"")</f>
        <v/>
      </c>
      <c r="F962" s="63" t="str">
        <f t="shared" si="411"/>
        <v/>
      </c>
      <c r="G962" s="61"/>
      <c r="H962" s="180" t="str">
        <f>_xlfn.IFNA(IF(HLOOKUP(TEXT(C962,"#"),Table_BoxMaterial[#All],2,FALSE)=0,"",HLOOKUP(TEXT(C962,"#"),Table_BoxMaterial[#All],2,FALSE)),"")</f>
        <v/>
      </c>
      <c r="I962" s="183" t="str">
        <f>_xlfn.IFNA(HLOOKUP(TEXT(C962,"#"),Table_MountingKits[#All],2,FALSE),"")</f>
        <v/>
      </c>
      <c r="J962" s="183" t="str">
        <f>_xlfn.IFNA(HLOOKUP(H962,Table_BoxColors[#All],2,FALSE),"")</f>
        <v/>
      </c>
      <c r="K962" s="61" t="str">
        <f t="shared" si="412"/>
        <v/>
      </c>
      <c r="L962" s="64" t="str">
        <f t="shared" si="413"/>
        <v/>
      </c>
      <c r="M962" s="185" t="str">
        <f>_xlfn.IFNA("E-"&amp;VLOOKUP(C962,Table_PN_DeviceType[],2,TRUE),"")&amp;IF(D962&lt;&gt;"",IF(D962&gt;99,D962,IF(D962&gt;9,"0"&amp;D962,"00"&amp;D962))&amp;VLOOKUP(E962,Table_PN_ConduitSize[],2,FALSE)&amp;VLOOKUP(F962,Table_PN_ConduitColor[],2,FALSE)&amp;IF(G962&lt;10,"0"&amp;G962,G962)&amp;VLOOKUP(H962,Table_PN_BoxMaterial[],2,FALSE)&amp;IF(I962&lt;&gt;"",VLOOKUP(I962,Table_PN_MountingKit[],2,FALSE)&amp;IF(OR(J962="Yes"),VLOOKUP(F962,Table_PN_BoxColor[],2,FALSE),"")&amp;VLOOKUP(K962,Table_PN_CircuitBreaker[],2,FALSE),""),"")</f>
        <v/>
      </c>
      <c r="N962" s="65"/>
      <c r="O962" s="65"/>
      <c r="P962" s="65"/>
      <c r="Q962" s="65"/>
      <c r="R962" s="65"/>
      <c r="S962" s="170" t="str">
        <f>IFERROR(VLOOKUP(C962,Table_DevicePN[],2,FALSE),"")</f>
        <v/>
      </c>
      <c r="T962" s="66" t="str">
        <f t="shared" si="414"/>
        <v/>
      </c>
      <c r="U962" s="80"/>
      <c r="V962" s="81" t="str">
        <f t="shared" si="415"/>
        <v/>
      </c>
      <c r="W962" s="65" t="str">
        <f t="shared" si="416"/>
        <v/>
      </c>
      <c r="X962" s="65" t="str">
        <f t="shared" si="417"/>
        <v/>
      </c>
      <c r="Y962" s="82" t="str">
        <f t="shared" si="418"/>
        <v/>
      </c>
      <c r="Z962" s="83" t="str">
        <f t="shared" si="419"/>
        <v/>
      </c>
      <c r="AA962" s="65" t="str">
        <f t="shared" si="420"/>
        <v/>
      </c>
      <c r="AB962" s="65" t="str">
        <f t="shared" si="421"/>
        <v/>
      </c>
      <c r="AC962" s="65" t="str">
        <f t="shared" si="422"/>
        <v/>
      </c>
      <c r="AD962" s="84" t="str">
        <f t="shared" si="423"/>
        <v/>
      </c>
      <c r="AE962" s="85" t="str">
        <f t="shared" si="424"/>
        <v/>
      </c>
      <c r="AF962" s="85" t="str">
        <f t="shared" si="425"/>
        <v/>
      </c>
      <c r="AG962" s="86" t="str">
        <f t="shared" si="426"/>
        <v/>
      </c>
      <c r="AH962" s="87" t="str">
        <f t="shared" si="427"/>
        <v/>
      </c>
      <c r="AI962" s="84" t="str">
        <f t="shared" si="428"/>
        <v/>
      </c>
      <c r="AJ962" s="84" t="str">
        <f t="shared" si="429"/>
        <v/>
      </c>
      <c r="AK962" s="88" t="str">
        <f t="shared" si="430"/>
        <v/>
      </c>
      <c r="AL962" s="65" t="str">
        <f t="shared" si="431"/>
        <v/>
      </c>
      <c r="AM962" s="84" t="str">
        <f t="shared" si="432"/>
        <v/>
      </c>
      <c r="AN962" s="85" t="str">
        <f t="shared" si="433"/>
        <v/>
      </c>
      <c r="AO962" s="85" t="str">
        <f t="shared" si="434"/>
        <v/>
      </c>
      <c r="AP962" s="86" t="str">
        <f t="shared" si="435"/>
        <v/>
      </c>
    </row>
    <row r="963" spans="1:42" s="76" customFormat="1" x14ac:dyDescent="0.25">
      <c r="A963" s="78">
        <f t="shared" si="410"/>
        <v>957</v>
      </c>
      <c r="B963" s="79"/>
      <c r="C963" s="79"/>
      <c r="D963" s="61"/>
      <c r="E963" s="180" t="str">
        <f>_xlfn.IFNA(HLOOKUP(TEXT(C963,"#"),Table_Conduit[#All],2,FALSE),"")</f>
        <v/>
      </c>
      <c r="F963" s="63" t="str">
        <f t="shared" si="411"/>
        <v/>
      </c>
      <c r="G963" s="61"/>
      <c r="H963" s="180" t="str">
        <f>_xlfn.IFNA(IF(HLOOKUP(TEXT(C963,"#"),Table_BoxMaterial[#All],2,FALSE)=0,"",HLOOKUP(TEXT(C963,"#"),Table_BoxMaterial[#All],2,FALSE)),"")</f>
        <v/>
      </c>
      <c r="I963" s="183" t="str">
        <f>_xlfn.IFNA(HLOOKUP(TEXT(C963,"#"),Table_MountingKits[#All],2,FALSE),"")</f>
        <v/>
      </c>
      <c r="J963" s="183" t="str">
        <f>_xlfn.IFNA(HLOOKUP(H963,Table_BoxColors[#All],2,FALSE),"")</f>
        <v/>
      </c>
      <c r="K963" s="61" t="str">
        <f t="shared" si="412"/>
        <v/>
      </c>
      <c r="L963" s="64" t="str">
        <f t="shared" si="413"/>
        <v/>
      </c>
      <c r="M963" s="185" t="str">
        <f>_xlfn.IFNA("E-"&amp;VLOOKUP(C963,Table_PN_DeviceType[],2,TRUE),"")&amp;IF(D963&lt;&gt;"",IF(D963&gt;99,D963,IF(D963&gt;9,"0"&amp;D963,"00"&amp;D963))&amp;VLOOKUP(E963,Table_PN_ConduitSize[],2,FALSE)&amp;VLOOKUP(F963,Table_PN_ConduitColor[],2,FALSE)&amp;IF(G963&lt;10,"0"&amp;G963,G963)&amp;VLOOKUP(H963,Table_PN_BoxMaterial[],2,FALSE)&amp;IF(I963&lt;&gt;"",VLOOKUP(I963,Table_PN_MountingKit[],2,FALSE)&amp;IF(OR(J963="Yes"),VLOOKUP(F963,Table_PN_BoxColor[],2,FALSE),"")&amp;VLOOKUP(K963,Table_PN_CircuitBreaker[],2,FALSE),""),"")</f>
        <v/>
      </c>
      <c r="N963" s="65"/>
      <c r="O963" s="65"/>
      <c r="P963" s="65"/>
      <c r="Q963" s="65"/>
      <c r="R963" s="65"/>
      <c r="S963" s="170" t="str">
        <f>IFERROR(VLOOKUP(C963,Table_DevicePN[],2,FALSE),"")</f>
        <v/>
      </c>
      <c r="T963" s="66" t="str">
        <f t="shared" si="414"/>
        <v/>
      </c>
      <c r="U963" s="80"/>
      <c r="V963" s="81" t="str">
        <f t="shared" si="415"/>
        <v/>
      </c>
      <c r="W963" s="65" t="str">
        <f t="shared" si="416"/>
        <v/>
      </c>
      <c r="X963" s="65" t="str">
        <f t="shared" si="417"/>
        <v/>
      </c>
      <c r="Y963" s="82" t="str">
        <f t="shared" si="418"/>
        <v/>
      </c>
      <c r="Z963" s="83" t="str">
        <f t="shared" si="419"/>
        <v/>
      </c>
      <c r="AA963" s="65" t="str">
        <f t="shared" si="420"/>
        <v/>
      </c>
      <c r="AB963" s="65" t="str">
        <f t="shared" si="421"/>
        <v/>
      </c>
      <c r="AC963" s="65" t="str">
        <f t="shared" si="422"/>
        <v/>
      </c>
      <c r="AD963" s="84" t="str">
        <f t="shared" si="423"/>
        <v/>
      </c>
      <c r="AE963" s="85" t="str">
        <f t="shared" si="424"/>
        <v/>
      </c>
      <c r="AF963" s="85" t="str">
        <f t="shared" si="425"/>
        <v/>
      </c>
      <c r="AG963" s="86" t="str">
        <f t="shared" si="426"/>
        <v/>
      </c>
      <c r="AH963" s="87" t="str">
        <f t="shared" si="427"/>
        <v/>
      </c>
      <c r="AI963" s="84" t="str">
        <f t="shared" si="428"/>
        <v/>
      </c>
      <c r="AJ963" s="84" t="str">
        <f t="shared" si="429"/>
        <v/>
      </c>
      <c r="AK963" s="88" t="str">
        <f t="shared" si="430"/>
        <v/>
      </c>
      <c r="AL963" s="65" t="str">
        <f t="shared" si="431"/>
        <v/>
      </c>
      <c r="AM963" s="84" t="str">
        <f t="shared" si="432"/>
        <v/>
      </c>
      <c r="AN963" s="85" t="str">
        <f t="shared" si="433"/>
        <v/>
      </c>
      <c r="AO963" s="85" t="str">
        <f t="shared" si="434"/>
        <v/>
      </c>
      <c r="AP963" s="86" t="str">
        <f t="shared" si="435"/>
        <v/>
      </c>
    </row>
    <row r="964" spans="1:42" s="76" customFormat="1" x14ac:dyDescent="0.25">
      <c r="A964" s="78">
        <f t="shared" si="410"/>
        <v>958</v>
      </c>
      <c r="B964" s="79"/>
      <c r="C964" s="79"/>
      <c r="D964" s="61"/>
      <c r="E964" s="180" t="str">
        <f>_xlfn.IFNA(HLOOKUP(TEXT(C964,"#"),Table_Conduit[#All],2,FALSE),"")</f>
        <v/>
      </c>
      <c r="F964" s="63" t="str">
        <f t="shared" si="411"/>
        <v/>
      </c>
      <c r="G964" s="61"/>
      <c r="H964" s="180" t="str">
        <f>_xlfn.IFNA(IF(HLOOKUP(TEXT(C964,"#"),Table_BoxMaterial[#All],2,FALSE)=0,"",HLOOKUP(TEXT(C964,"#"),Table_BoxMaterial[#All],2,FALSE)),"")</f>
        <v/>
      </c>
      <c r="I964" s="183" t="str">
        <f>_xlfn.IFNA(HLOOKUP(TEXT(C964,"#"),Table_MountingKits[#All],2,FALSE),"")</f>
        <v/>
      </c>
      <c r="J964" s="183" t="str">
        <f>_xlfn.IFNA(HLOOKUP(H964,Table_BoxColors[#All],2,FALSE),"")</f>
        <v/>
      </c>
      <c r="K964" s="61" t="str">
        <f t="shared" si="412"/>
        <v/>
      </c>
      <c r="L964" s="64" t="str">
        <f t="shared" si="413"/>
        <v/>
      </c>
      <c r="M964" s="185" t="str">
        <f>_xlfn.IFNA("E-"&amp;VLOOKUP(C964,Table_PN_DeviceType[],2,TRUE),"")&amp;IF(D964&lt;&gt;"",IF(D964&gt;99,D964,IF(D964&gt;9,"0"&amp;D964,"00"&amp;D964))&amp;VLOOKUP(E964,Table_PN_ConduitSize[],2,FALSE)&amp;VLOOKUP(F964,Table_PN_ConduitColor[],2,FALSE)&amp;IF(G964&lt;10,"0"&amp;G964,G964)&amp;VLOOKUP(H964,Table_PN_BoxMaterial[],2,FALSE)&amp;IF(I964&lt;&gt;"",VLOOKUP(I964,Table_PN_MountingKit[],2,FALSE)&amp;IF(OR(J964="Yes"),VLOOKUP(F964,Table_PN_BoxColor[],2,FALSE),"")&amp;VLOOKUP(K964,Table_PN_CircuitBreaker[],2,FALSE),""),"")</f>
        <v/>
      </c>
      <c r="N964" s="65"/>
      <c r="O964" s="65"/>
      <c r="P964" s="65"/>
      <c r="Q964" s="65"/>
      <c r="R964" s="65"/>
      <c r="S964" s="170" t="str">
        <f>IFERROR(VLOOKUP(C964,Table_DevicePN[],2,FALSE),"")</f>
        <v/>
      </c>
      <c r="T964" s="66" t="str">
        <f t="shared" si="414"/>
        <v/>
      </c>
      <c r="U964" s="80"/>
      <c r="V964" s="81" t="str">
        <f t="shared" si="415"/>
        <v/>
      </c>
      <c r="W964" s="65" t="str">
        <f t="shared" si="416"/>
        <v/>
      </c>
      <c r="X964" s="65" t="str">
        <f t="shared" si="417"/>
        <v/>
      </c>
      <c r="Y964" s="82" t="str">
        <f t="shared" si="418"/>
        <v/>
      </c>
      <c r="Z964" s="83" t="str">
        <f t="shared" si="419"/>
        <v/>
      </c>
      <c r="AA964" s="65" t="str">
        <f t="shared" si="420"/>
        <v/>
      </c>
      <c r="AB964" s="65" t="str">
        <f t="shared" si="421"/>
        <v/>
      </c>
      <c r="AC964" s="65" t="str">
        <f t="shared" si="422"/>
        <v/>
      </c>
      <c r="AD964" s="84" t="str">
        <f t="shared" si="423"/>
        <v/>
      </c>
      <c r="AE964" s="85" t="str">
        <f t="shared" si="424"/>
        <v/>
      </c>
      <c r="AF964" s="85" t="str">
        <f t="shared" si="425"/>
        <v/>
      </c>
      <c r="AG964" s="86" t="str">
        <f t="shared" si="426"/>
        <v/>
      </c>
      <c r="AH964" s="87" t="str">
        <f t="shared" si="427"/>
        <v/>
      </c>
      <c r="AI964" s="84" t="str">
        <f t="shared" si="428"/>
        <v/>
      </c>
      <c r="AJ964" s="84" t="str">
        <f t="shared" si="429"/>
        <v/>
      </c>
      <c r="AK964" s="88" t="str">
        <f t="shared" si="430"/>
        <v/>
      </c>
      <c r="AL964" s="65" t="str">
        <f t="shared" si="431"/>
        <v/>
      </c>
      <c r="AM964" s="84" t="str">
        <f t="shared" si="432"/>
        <v/>
      </c>
      <c r="AN964" s="85" t="str">
        <f t="shared" si="433"/>
        <v/>
      </c>
      <c r="AO964" s="85" t="str">
        <f t="shared" si="434"/>
        <v/>
      </c>
      <c r="AP964" s="86" t="str">
        <f t="shared" si="435"/>
        <v/>
      </c>
    </row>
    <row r="965" spans="1:42" s="76" customFormat="1" x14ac:dyDescent="0.25">
      <c r="A965" s="78">
        <f t="shared" si="410"/>
        <v>959</v>
      </c>
      <c r="B965" s="79"/>
      <c r="C965" s="79"/>
      <c r="D965" s="61"/>
      <c r="E965" s="180" t="str">
        <f>_xlfn.IFNA(HLOOKUP(TEXT(C965,"#"),Table_Conduit[#All],2,FALSE),"")</f>
        <v/>
      </c>
      <c r="F965" s="63" t="str">
        <f t="shared" si="411"/>
        <v/>
      </c>
      <c r="G965" s="61"/>
      <c r="H965" s="180" t="str">
        <f>_xlfn.IFNA(IF(HLOOKUP(TEXT(C965,"#"),Table_BoxMaterial[#All],2,FALSE)=0,"",HLOOKUP(TEXT(C965,"#"),Table_BoxMaterial[#All],2,FALSE)),"")</f>
        <v/>
      </c>
      <c r="I965" s="183" t="str">
        <f>_xlfn.IFNA(HLOOKUP(TEXT(C965,"#"),Table_MountingKits[#All],2,FALSE),"")</f>
        <v/>
      </c>
      <c r="J965" s="183" t="str">
        <f>_xlfn.IFNA(HLOOKUP(H965,Table_BoxColors[#All],2,FALSE),"")</f>
        <v/>
      </c>
      <c r="K965" s="61" t="str">
        <f t="shared" si="412"/>
        <v/>
      </c>
      <c r="L965" s="64" t="str">
        <f t="shared" si="413"/>
        <v/>
      </c>
      <c r="M965" s="185" t="str">
        <f>_xlfn.IFNA("E-"&amp;VLOOKUP(C965,Table_PN_DeviceType[],2,TRUE),"")&amp;IF(D965&lt;&gt;"",IF(D965&gt;99,D965,IF(D965&gt;9,"0"&amp;D965,"00"&amp;D965))&amp;VLOOKUP(E965,Table_PN_ConduitSize[],2,FALSE)&amp;VLOOKUP(F965,Table_PN_ConduitColor[],2,FALSE)&amp;IF(G965&lt;10,"0"&amp;G965,G965)&amp;VLOOKUP(H965,Table_PN_BoxMaterial[],2,FALSE)&amp;IF(I965&lt;&gt;"",VLOOKUP(I965,Table_PN_MountingKit[],2,FALSE)&amp;IF(OR(J965="Yes"),VLOOKUP(F965,Table_PN_BoxColor[],2,FALSE),"")&amp;VLOOKUP(K965,Table_PN_CircuitBreaker[],2,FALSE),""),"")</f>
        <v/>
      </c>
      <c r="N965" s="65"/>
      <c r="O965" s="65"/>
      <c r="P965" s="65"/>
      <c r="Q965" s="65"/>
      <c r="R965" s="65"/>
      <c r="S965" s="170" t="str">
        <f>IFERROR(VLOOKUP(C965,Table_DevicePN[],2,FALSE),"")</f>
        <v/>
      </c>
      <c r="T965" s="66" t="str">
        <f t="shared" si="414"/>
        <v/>
      </c>
      <c r="U965" s="80"/>
      <c r="V965" s="81" t="str">
        <f t="shared" si="415"/>
        <v/>
      </c>
      <c r="W965" s="65" t="str">
        <f t="shared" si="416"/>
        <v/>
      </c>
      <c r="X965" s="65" t="str">
        <f t="shared" si="417"/>
        <v/>
      </c>
      <c r="Y965" s="82" t="str">
        <f t="shared" si="418"/>
        <v/>
      </c>
      <c r="Z965" s="83" t="str">
        <f t="shared" si="419"/>
        <v/>
      </c>
      <c r="AA965" s="65" t="str">
        <f t="shared" si="420"/>
        <v/>
      </c>
      <c r="AB965" s="65" t="str">
        <f t="shared" si="421"/>
        <v/>
      </c>
      <c r="AC965" s="65" t="str">
        <f t="shared" si="422"/>
        <v/>
      </c>
      <c r="AD965" s="84" t="str">
        <f t="shared" si="423"/>
        <v/>
      </c>
      <c r="AE965" s="85" t="str">
        <f t="shared" si="424"/>
        <v/>
      </c>
      <c r="AF965" s="85" t="str">
        <f t="shared" si="425"/>
        <v/>
      </c>
      <c r="AG965" s="86" t="str">
        <f t="shared" si="426"/>
        <v/>
      </c>
      <c r="AH965" s="87" t="str">
        <f t="shared" si="427"/>
        <v/>
      </c>
      <c r="AI965" s="84" t="str">
        <f t="shared" si="428"/>
        <v/>
      </c>
      <c r="AJ965" s="84" t="str">
        <f t="shared" si="429"/>
        <v/>
      </c>
      <c r="AK965" s="88" t="str">
        <f t="shared" si="430"/>
        <v/>
      </c>
      <c r="AL965" s="65" t="str">
        <f t="shared" si="431"/>
        <v/>
      </c>
      <c r="AM965" s="84" t="str">
        <f t="shared" si="432"/>
        <v/>
      </c>
      <c r="AN965" s="85" t="str">
        <f t="shared" si="433"/>
        <v/>
      </c>
      <c r="AO965" s="85" t="str">
        <f t="shared" si="434"/>
        <v/>
      </c>
      <c r="AP965" s="86" t="str">
        <f t="shared" si="435"/>
        <v/>
      </c>
    </row>
    <row r="966" spans="1:42" s="76" customFormat="1" x14ac:dyDescent="0.25">
      <c r="A966" s="78">
        <f t="shared" si="410"/>
        <v>960</v>
      </c>
      <c r="B966" s="79"/>
      <c r="C966" s="79"/>
      <c r="D966" s="61"/>
      <c r="E966" s="180" t="str">
        <f>_xlfn.IFNA(HLOOKUP(TEXT(C966,"#"),Table_Conduit[#All],2,FALSE),"")</f>
        <v/>
      </c>
      <c r="F966" s="63" t="str">
        <f t="shared" si="411"/>
        <v/>
      </c>
      <c r="G966" s="61"/>
      <c r="H966" s="180" t="str">
        <f>_xlfn.IFNA(IF(HLOOKUP(TEXT(C966,"#"),Table_BoxMaterial[#All],2,FALSE)=0,"",HLOOKUP(TEXT(C966,"#"),Table_BoxMaterial[#All],2,FALSE)),"")</f>
        <v/>
      </c>
      <c r="I966" s="183" t="str">
        <f>_xlfn.IFNA(HLOOKUP(TEXT(C966,"#"),Table_MountingKits[#All],2,FALSE),"")</f>
        <v/>
      </c>
      <c r="J966" s="183" t="str">
        <f>_xlfn.IFNA(HLOOKUP(H966,Table_BoxColors[#All],2,FALSE),"")</f>
        <v/>
      </c>
      <c r="K966" s="61" t="str">
        <f t="shared" si="412"/>
        <v/>
      </c>
      <c r="L966" s="64" t="str">
        <f t="shared" si="413"/>
        <v/>
      </c>
      <c r="M966" s="185" t="str">
        <f>_xlfn.IFNA("E-"&amp;VLOOKUP(C966,Table_PN_DeviceType[],2,TRUE),"")&amp;IF(D966&lt;&gt;"",IF(D966&gt;99,D966,IF(D966&gt;9,"0"&amp;D966,"00"&amp;D966))&amp;VLOOKUP(E966,Table_PN_ConduitSize[],2,FALSE)&amp;VLOOKUP(F966,Table_PN_ConduitColor[],2,FALSE)&amp;IF(G966&lt;10,"0"&amp;G966,G966)&amp;VLOOKUP(H966,Table_PN_BoxMaterial[],2,FALSE)&amp;IF(I966&lt;&gt;"",VLOOKUP(I966,Table_PN_MountingKit[],2,FALSE)&amp;IF(OR(J966="Yes"),VLOOKUP(F966,Table_PN_BoxColor[],2,FALSE),"")&amp;VLOOKUP(K966,Table_PN_CircuitBreaker[],2,FALSE),""),"")</f>
        <v/>
      </c>
      <c r="N966" s="65"/>
      <c r="O966" s="65"/>
      <c r="P966" s="65"/>
      <c r="Q966" s="65"/>
      <c r="R966" s="65"/>
      <c r="S966" s="170" t="str">
        <f>IFERROR(VLOOKUP(C966,Table_DevicePN[],2,FALSE),"")</f>
        <v/>
      </c>
      <c r="T966" s="66" t="str">
        <f t="shared" si="414"/>
        <v/>
      </c>
      <c r="U966" s="80"/>
      <c r="V966" s="81" t="str">
        <f t="shared" si="415"/>
        <v/>
      </c>
      <c r="W966" s="65" t="str">
        <f t="shared" si="416"/>
        <v/>
      </c>
      <c r="X966" s="65" t="str">
        <f t="shared" si="417"/>
        <v/>
      </c>
      <c r="Y966" s="82" t="str">
        <f t="shared" si="418"/>
        <v/>
      </c>
      <c r="Z966" s="83" t="str">
        <f t="shared" si="419"/>
        <v/>
      </c>
      <c r="AA966" s="65" t="str">
        <f t="shared" si="420"/>
        <v/>
      </c>
      <c r="AB966" s="65" t="str">
        <f t="shared" si="421"/>
        <v/>
      </c>
      <c r="AC966" s="65" t="str">
        <f t="shared" si="422"/>
        <v/>
      </c>
      <c r="AD966" s="84" t="str">
        <f t="shared" si="423"/>
        <v/>
      </c>
      <c r="AE966" s="85" t="str">
        <f t="shared" si="424"/>
        <v/>
      </c>
      <c r="AF966" s="85" t="str">
        <f t="shared" si="425"/>
        <v/>
      </c>
      <c r="AG966" s="86" t="str">
        <f t="shared" si="426"/>
        <v/>
      </c>
      <c r="AH966" s="87" t="str">
        <f t="shared" si="427"/>
        <v/>
      </c>
      <c r="AI966" s="84" t="str">
        <f t="shared" si="428"/>
        <v/>
      </c>
      <c r="AJ966" s="84" t="str">
        <f t="shared" si="429"/>
        <v/>
      </c>
      <c r="AK966" s="88" t="str">
        <f t="shared" si="430"/>
        <v/>
      </c>
      <c r="AL966" s="65" t="str">
        <f t="shared" si="431"/>
        <v/>
      </c>
      <c r="AM966" s="84" t="str">
        <f t="shared" si="432"/>
        <v/>
      </c>
      <c r="AN966" s="85" t="str">
        <f t="shared" si="433"/>
        <v/>
      </c>
      <c r="AO966" s="85" t="str">
        <f t="shared" si="434"/>
        <v/>
      </c>
      <c r="AP966" s="86" t="str">
        <f t="shared" si="435"/>
        <v/>
      </c>
    </row>
    <row r="967" spans="1:42" s="76" customFormat="1" x14ac:dyDescent="0.25">
      <c r="A967" s="78">
        <f t="shared" si="410"/>
        <v>961</v>
      </c>
      <c r="B967" s="79"/>
      <c r="C967" s="79"/>
      <c r="D967" s="61"/>
      <c r="E967" s="180" t="str">
        <f>_xlfn.IFNA(HLOOKUP(TEXT(C967,"#"),Table_Conduit[#All],2,FALSE),"")</f>
        <v/>
      </c>
      <c r="F967" s="63" t="str">
        <f t="shared" si="411"/>
        <v/>
      </c>
      <c r="G967" s="61"/>
      <c r="H967" s="180" t="str">
        <f>_xlfn.IFNA(IF(HLOOKUP(TEXT(C967,"#"),Table_BoxMaterial[#All],2,FALSE)=0,"",HLOOKUP(TEXT(C967,"#"),Table_BoxMaterial[#All],2,FALSE)),"")</f>
        <v/>
      </c>
      <c r="I967" s="183" t="str">
        <f>_xlfn.IFNA(HLOOKUP(TEXT(C967,"#"),Table_MountingKits[#All],2,FALSE),"")</f>
        <v/>
      </c>
      <c r="J967" s="183" t="str">
        <f>_xlfn.IFNA(HLOOKUP(H967,Table_BoxColors[#All],2,FALSE),"")</f>
        <v/>
      </c>
      <c r="K967" s="61" t="str">
        <f t="shared" si="412"/>
        <v/>
      </c>
      <c r="L967" s="64" t="str">
        <f t="shared" si="413"/>
        <v/>
      </c>
      <c r="M967" s="185" t="str">
        <f>_xlfn.IFNA("E-"&amp;VLOOKUP(C967,Table_PN_DeviceType[],2,TRUE),"")&amp;IF(D967&lt;&gt;"",IF(D967&gt;99,D967,IF(D967&gt;9,"0"&amp;D967,"00"&amp;D967))&amp;VLOOKUP(E967,Table_PN_ConduitSize[],2,FALSE)&amp;VLOOKUP(F967,Table_PN_ConduitColor[],2,FALSE)&amp;IF(G967&lt;10,"0"&amp;G967,G967)&amp;VLOOKUP(H967,Table_PN_BoxMaterial[],2,FALSE)&amp;IF(I967&lt;&gt;"",VLOOKUP(I967,Table_PN_MountingKit[],2,FALSE)&amp;IF(OR(J967="Yes"),VLOOKUP(F967,Table_PN_BoxColor[],2,FALSE),"")&amp;VLOOKUP(K967,Table_PN_CircuitBreaker[],2,FALSE),""),"")</f>
        <v/>
      </c>
      <c r="N967" s="65"/>
      <c r="O967" s="65"/>
      <c r="P967" s="65"/>
      <c r="Q967" s="65"/>
      <c r="R967" s="65"/>
      <c r="S967" s="170" t="str">
        <f>IFERROR(VLOOKUP(C967,Table_DevicePN[],2,FALSE),"")</f>
        <v/>
      </c>
      <c r="T967" s="66" t="str">
        <f t="shared" si="414"/>
        <v/>
      </c>
      <c r="U967" s="80"/>
      <c r="V967" s="81" t="str">
        <f t="shared" si="415"/>
        <v/>
      </c>
      <c r="W967" s="65" t="str">
        <f t="shared" si="416"/>
        <v/>
      </c>
      <c r="X967" s="65" t="str">
        <f t="shared" si="417"/>
        <v/>
      </c>
      <c r="Y967" s="82" t="str">
        <f t="shared" si="418"/>
        <v/>
      </c>
      <c r="Z967" s="83" t="str">
        <f t="shared" si="419"/>
        <v/>
      </c>
      <c r="AA967" s="65" t="str">
        <f t="shared" si="420"/>
        <v/>
      </c>
      <c r="AB967" s="65" t="str">
        <f t="shared" si="421"/>
        <v/>
      </c>
      <c r="AC967" s="65" t="str">
        <f t="shared" si="422"/>
        <v/>
      </c>
      <c r="AD967" s="84" t="str">
        <f t="shared" si="423"/>
        <v/>
      </c>
      <c r="AE967" s="85" t="str">
        <f t="shared" si="424"/>
        <v/>
      </c>
      <c r="AF967" s="85" t="str">
        <f t="shared" si="425"/>
        <v/>
      </c>
      <c r="AG967" s="86" t="str">
        <f t="shared" si="426"/>
        <v/>
      </c>
      <c r="AH967" s="87" t="str">
        <f t="shared" si="427"/>
        <v/>
      </c>
      <c r="AI967" s="84" t="str">
        <f t="shared" si="428"/>
        <v/>
      </c>
      <c r="AJ967" s="84" t="str">
        <f t="shared" si="429"/>
        <v/>
      </c>
      <c r="AK967" s="88" t="str">
        <f t="shared" si="430"/>
        <v/>
      </c>
      <c r="AL967" s="65" t="str">
        <f t="shared" si="431"/>
        <v/>
      </c>
      <c r="AM967" s="84" t="str">
        <f t="shared" si="432"/>
        <v/>
      </c>
      <c r="AN967" s="85" t="str">
        <f t="shared" si="433"/>
        <v/>
      </c>
      <c r="AO967" s="85" t="str">
        <f t="shared" si="434"/>
        <v/>
      </c>
      <c r="AP967" s="86" t="str">
        <f t="shared" si="435"/>
        <v/>
      </c>
    </row>
    <row r="968" spans="1:42" s="76" customFormat="1" x14ac:dyDescent="0.25">
      <c r="A968" s="78">
        <f t="shared" ref="A968:A1006" si="436">ROW()-6</f>
        <v>962</v>
      </c>
      <c r="B968" s="79"/>
      <c r="C968" s="79"/>
      <c r="D968" s="61"/>
      <c r="E968" s="180" t="str">
        <f>_xlfn.IFNA(HLOOKUP(TEXT(C968,"#"),Table_Conduit[#All],2,FALSE),"")</f>
        <v/>
      </c>
      <c r="F968" s="63" t="str">
        <f t="shared" si="411"/>
        <v/>
      </c>
      <c r="G968" s="61"/>
      <c r="H968" s="180" t="str">
        <f>_xlfn.IFNA(IF(HLOOKUP(TEXT(C968,"#"),Table_BoxMaterial[#All],2,FALSE)=0,"",HLOOKUP(TEXT(C968,"#"),Table_BoxMaterial[#All],2,FALSE)),"")</f>
        <v/>
      </c>
      <c r="I968" s="183" t="str">
        <f>_xlfn.IFNA(HLOOKUP(TEXT(C968,"#"),Table_MountingKits[#All],2,FALSE),"")</f>
        <v/>
      </c>
      <c r="J968" s="183" t="str">
        <f>_xlfn.IFNA(HLOOKUP(H968,Table_BoxColors[#All],2,FALSE),"")</f>
        <v/>
      </c>
      <c r="K968" s="61" t="str">
        <f t="shared" si="412"/>
        <v/>
      </c>
      <c r="L968" s="64" t="str">
        <f t="shared" si="413"/>
        <v/>
      </c>
      <c r="M968" s="185" t="str">
        <f>_xlfn.IFNA("E-"&amp;VLOOKUP(C968,Table_PN_DeviceType[],2,TRUE),"")&amp;IF(D968&lt;&gt;"",IF(D968&gt;99,D968,IF(D968&gt;9,"0"&amp;D968,"00"&amp;D968))&amp;VLOOKUP(E968,Table_PN_ConduitSize[],2,FALSE)&amp;VLOOKUP(F968,Table_PN_ConduitColor[],2,FALSE)&amp;IF(G968&lt;10,"0"&amp;G968,G968)&amp;VLOOKUP(H968,Table_PN_BoxMaterial[],2,FALSE)&amp;IF(I968&lt;&gt;"",VLOOKUP(I968,Table_PN_MountingKit[],2,FALSE)&amp;IF(OR(J968="Yes"),VLOOKUP(F968,Table_PN_BoxColor[],2,FALSE),"")&amp;VLOOKUP(K968,Table_PN_CircuitBreaker[],2,FALSE),""),"")</f>
        <v/>
      </c>
      <c r="N968" s="65"/>
      <c r="O968" s="65"/>
      <c r="P968" s="65"/>
      <c r="Q968" s="65"/>
      <c r="R968" s="65"/>
      <c r="S968" s="170" t="str">
        <f>IFERROR(VLOOKUP(C968,Table_DevicePN[],2,FALSE),"")</f>
        <v/>
      </c>
      <c r="T968" s="66" t="str">
        <f t="shared" si="414"/>
        <v/>
      </c>
      <c r="U968" s="80"/>
      <c r="V968" s="81" t="str">
        <f t="shared" si="415"/>
        <v/>
      </c>
      <c r="W968" s="65" t="str">
        <f t="shared" si="416"/>
        <v/>
      </c>
      <c r="X968" s="65" t="str">
        <f t="shared" si="417"/>
        <v/>
      </c>
      <c r="Y968" s="82" t="str">
        <f t="shared" si="418"/>
        <v/>
      </c>
      <c r="Z968" s="83" t="str">
        <f t="shared" si="419"/>
        <v/>
      </c>
      <c r="AA968" s="65" t="str">
        <f t="shared" si="420"/>
        <v/>
      </c>
      <c r="AB968" s="65" t="str">
        <f t="shared" si="421"/>
        <v/>
      </c>
      <c r="AC968" s="65" t="str">
        <f t="shared" si="422"/>
        <v/>
      </c>
      <c r="AD968" s="84" t="str">
        <f t="shared" si="423"/>
        <v/>
      </c>
      <c r="AE968" s="85" t="str">
        <f t="shared" si="424"/>
        <v/>
      </c>
      <c r="AF968" s="85" t="str">
        <f t="shared" si="425"/>
        <v/>
      </c>
      <c r="AG968" s="86" t="str">
        <f t="shared" si="426"/>
        <v/>
      </c>
      <c r="AH968" s="87" t="str">
        <f t="shared" si="427"/>
        <v/>
      </c>
      <c r="AI968" s="84" t="str">
        <f t="shared" si="428"/>
        <v/>
      </c>
      <c r="AJ968" s="84" t="str">
        <f t="shared" si="429"/>
        <v/>
      </c>
      <c r="AK968" s="88" t="str">
        <f t="shared" si="430"/>
        <v/>
      </c>
      <c r="AL968" s="65" t="str">
        <f t="shared" si="431"/>
        <v/>
      </c>
      <c r="AM968" s="84" t="str">
        <f t="shared" si="432"/>
        <v/>
      </c>
      <c r="AN968" s="85" t="str">
        <f t="shared" si="433"/>
        <v/>
      </c>
      <c r="AO968" s="85" t="str">
        <f t="shared" si="434"/>
        <v/>
      </c>
      <c r="AP968" s="86" t="str">
        <f t="shared" si="435"/>
        <v/>
      </c>
    </row>
    <row r="969" spans="1:42" s="76" customFormat="1" x14ac:dyDescent="0.25">
      <c r="A969" s="78">
        <f t="shared" si="436"/>
        <v>963</v>
      </c>
      <c r="B969" s="79"/>
      <c r="C969" s="79"/>
      <c r="D969" s="61"/>
      <c r="E969" s="180" t="str">
        <f>_xlfn.IFNA(HLOOKUP(TEXT(C969,"#"),Table_Conduit[#All],2,FALSE),"")</f>
        <v/>
      </c>
      <c r="F969" s="63" t="str">
        <f t="shared" si="411"/>
        <v/>
      </c>
      <c r="G969" s="61"/>
      <c r="H969" s="180" t="str">
        <f>_xlfn.IFNA(IF(HLOOKUP(TEXT(C969,"#"),Table_BoxMaterial[#All],2,FALSE)=0,"",HLOOKUP(TEXT(C969,"#"),Table_BoxMaterial[#All],2,FALSE)),"")</f>
        <v/>
      </c>
      <c r="I969" s="183" t="str">
        <f>_xlfn.IFNA(HLOOKUP(TEXT(C969,"#"),Table_MountingKits[#All],2,FALSE),"")</f>
        <v/>
      </c>
      <c r="J969" s="183" t="str">
        <f>_xlfn.IFNA(HLOOKUP(H969,Table_BoxColors[#All],2,FALSE),"")</f>
        <v/>
      </c>
      <c r="K969" s="61" t="str">
        <f t="shared" si="412"/>
        <v/>
      </c>
      <c r="L969" s="64" t="str">
        <f t="shared" si="413"/>
        <v/>
      </c>
      <c r="M969" s="185" t="str">
        <f>_xlfn.IFNA("E-"&amp;VLOOKUP(C969,Table_PN_DeviceType[],2,TRUE),"")&amp;IF(D969&lt;&gt;"",IF(D969&gt;99,D969,IF(D969&gt;9,"0"&amp;D969,"00"&amp;D969))&amp;VLOOKUP(E969,Table_PN_ConduitSize[],2,FALSE)&amp;VLOOKUP(F969,Table_PN_ConduitColor[],2,FALSE)&amp;IF(G969&lt;10,"0"&amp;G969,G969)&amp;VLOOKUP(H969,Table_PN_BoxMaterial[],2,FALSE)&amp;IF(I969&lt;&gt;"",VLOOKUP(I969,Table_PN_MountingKit[],2,FALSE)&amp;IF(OR(J969="Yes"),VLOOKUP(F969,Table_PN_BoxColor[],2,FALSE),"")&amp;VLOOKUP(K969,Table_PN_CircuitBreaker[],2,FALSE),""),"")</f>
        <v/>
      </c>
      <c r="N969" s="65"/>
      <c r="O969" s="65"/>
      <c r="P969" s="65"/>
      <c r="Q969" s="65"/>
      <c r="R969" s="65"/>
      <c r="S969" s="170" t="str">
        <f>IFERROR(VLOOKUP(C969,Table_DevicePN[],2,FALSE),"")</f>
        <v/>
      </c>
      <c r="T969" s="66" t="str">
        <f t="shared" si="414"/>
        <v/>
      </c>
      <c r="U969" s="80"/>
      <c r="V969" s="81" t="str">
        <f t="shared" si="415"/>
        <v/>
      </c>
      <c r="W969" s="65" t="str">
        <f t="shared" si="416"/>
        <v/>
      </c>
      <c r="X969" s="65" t="str">
        <f t="shared" si="417"/>
        <v/>
      </c>
      <c r="Y969" s="82" t="str">
        <f t="shared" si="418"/>
        <v/>
      </c>
      <c r="Z969" s="83" t="str">
        <f t="shared" si="419"/>
        <v/>
      </c>
      <c r="AA969" s="65" t="str">
        <f t="shared" si="420"/>
        <v/>
      </c>
      <c r="AB969" s="65" t="str">
        <f t="shared" si="421"/>
        <v/>
      </c>
      <c r="AC969" s="65" t="str">
        <f t="shared" si="422"/>
        <v/>
      </c>
      <c r="AD969" s="84" t="str">
        <f t="shared" si="423"/>
        <v/>
      </c>
      <c r="AE969" s="85" t="str">
        <f t="shared" si="424"/>
        <v/>
      </c>
      <c r="AF969" s="85" t="str">
        <f t="shared" si="425"/>
        <v/>
      </c>
      <c r="AG969" s="86" t="str">
        <f t="shared" si="426"/>
        <v/>
      </c>
      <c r="AH969" s="87" t="str">
        <f t="shared" si="427"/>
        <v/>
      </c>
      <c r="AI969" s="84" t="str">
        <f t="shared" si="428"/>
        <v/>
      </c>
      <c r="AJ969" s="84" t="str">
        <f t="shared" si="429"/>
        <v/>
      </c>
      <c r="AK969" s="88" t="str">
        <f t="shared" si="430"/>
        <v/>
      </c>
      <c r="AL969" s="65" t="str">
        <f t="shared" si="431"/>
        <v/>
      </c>
      <c r="AM969" s="84" t="str">
        <f t="shared" si="432"/>
        <v/>
      </c>
      <c r="AN969" s="85" t="str">
        <f t="shared" si="433"/>
        <v/>
      </c>
      <c r="AO969" s="85" t="str">
        <f t="shared" si="434"/>
        <v/>
      </c>
      <c r="AP969" s="86" t="str">
        <f t="shared" si="435"/>
        <v/>
      </c>
    </row>
    <row r="970" spans="1:42" s="76" customFormat="1" x14ac:dyDescent="0.25">
      <c r="A970" s="78">
        <f t="shared" si="436"/>
        <v>964</v>
      </c>
      <c r="B970" s="79"/>
      <c r="C970" s="79"/>
      <c r="D970" s="61"/>
      <c r="E970" s="180" t="str">
        <f>_xlfn.IFNA(HLOOKUP(TEXT(C970,"#"),Table_Conduit[#All],2,FALSE),"")</f>
        <v/>
      </c>
      <c r="F970" s="63" t="str">
        <f t="shared" si="411"/>
        <v/>
      </c>
      <c r="G970" s="61"/>
      <c r="H970" s="180" t="str">
        <f>_xlfn.IFNA(IF(HLOOKUP(TEXT(C970,"#"),Table_BoxMaterial[#All],2,FALSE)=0,"",HLOOKUP(TEXT(C970,"#"),Table_BoxMaterial[#All],2,FALSE)),"")</f>
        <v/>
      </c>
      <c r="I970" s="183" t="str">
        <f>_xlfn.IFNA(HLOOKUP(TEXT(C970,"#"),Table_MountingKits[#All],2,FALSE),"")</f>
        <v/>
      </c>
      <c r="J970" s="183" t="str">
        <f>_xlfn.IFNA(HLOOKUP(H970,Table_BoxColors[#All],2,FALSE),"")</f>
        <v/>
      </c>
      <c r="K970" s="61" t="str">
        <f t="shared" si="412"/>
        <v/>
      </c>
      <c r="L970" s="64" t="str">
        <f t="shared" si="413"/>
        <v/>
      </c>
      <c r="M970" s="185" t="str">
        <f>_xlfn.IFNA("E-"&amp;VLOOKUP(C970,Table_PN_DeviceType[],2,TRUE),"")&amp;IF(D970&lt;&gt;"",IF(D970&gt;99,D970,IF(D970&gt;9,"0"&amp;D970,"00"&amp;D970))&amp;VLOOKUP(E970,Table_PN_ConduitSize[],2,FALSE)&amp;VLOOKUP(F970,Table_PN_ConduitColor[],2,FALSE)&amp;IF(G970&lt;10,"0"&amp;G970,G970)&amp;VLOOKUP(H970,Table_PN_BoxMaterial[],2,FALSE)&amp;IF(I970&lt;&gt;"",VLOOKUP(I970,Table_PN_MountingKit[],2,FALSE)&amp;IF(OR(J970="Yes"),VLOOKUP(F970,Table_PN_BoxColor[],2,FALSE),"")&amp;VLOOKUP(K970,Table_PN_CircuitBreaker[],2,FALSE),""),"")</f>
        <v/>
      </c>
      <c r="N970" s="65"/>
      <c r="O970" s="65"/>
      <c r="P970" s="65"/>
      <c r="Q970" s="65"/>
      <c r="R970" s="65"/>
      <c r="S970" s="170" t="str">
        <f>IFERROR(VLOOKUP(C970,Table_DevicePN[],2,FALSE),"")</f>
        <v/>
      </c>
      <c r="T970" s="66" t="str">
        <f t="shared" si="414"/>
        <v/>
      </c>
      <c r="U970" s="80"/>
      <c r="V970" s="81" t="str">
        <f t="shared" si="415"/>
        <v/>
      </c>
      <c r="W970" s="65" t="str">
        <f t="shared" si="416"/>
        <v/>
      </c>
      <c r="X970" s="65" t="str">
        <f t="shared" si="417"/>
        <v/>
      </c>
      <c r="Y970" s="82" t="str">
        <f t="shared" si="418"/>
        <v/>
      </c>
      <c r="Z970" s="83" t="str">
        <f t="shared" si="419"/>
        <v/>
      </c>
      <c r="AA970" s="65" t="str">
        <f t="shared" si="420"/>
        <v/>
      </c>
      <c r="AB970" s="65" t="str">
        <f t="shared" si="421"/>
        <v/>
      </c>
      <c r="AC970" s="65" t="str">
        <f t="shared" si="422"/>
        <v/>
      </c>
      <c r="AD970" s="84" t="str">
        <f t="shared" si="423"/>
        <v/>
      </c>
      <c r="AE970" s="85" t="str">
        <f t="shared" si="424"/>
        <v/>
      </c>
      <c r="AF970" s="85" t="str">
        <f t="shared" si="425"/>
        <v/>
      </c>
      <c r="AG970" s="86" t="str">
        <f t="shared" si="426"/>
        <v/>
      </c>
      <c r="AH970" s="87" t="str">
        <f t="shared" si="427"/>
        <v/>
      </c>
      <c r="AI970" s="84" t="str">
        <f t="shared" si="428"/>
        <v/>
      </c>
      <c r="AJ970" s="84" t="str">
        <f t="shared" si="429"/>
        <v/>
      </c>
      <c r="AK970" s="88" t="str">
        <f t="shared" si="430"/>
        <v/>
      </c>
      <c r="AL970" s="65" t="str">
        <f t="shared" si="431"/>
        <v/>
      </c>
      <c r="AM970" s="84" t="str">
        <f t="shared" si="432"/>
        <v/>
      </c>
      <c r="AN970" s="85" t="str">
        <f t="shared" si="433"/>
        <v/>
      </c>
      <c r="AO970" s="85" t="str">
        <f t="shared" si="434"/>
        <v/>
      </c>
      <c r="AP970" s="86" t="str">
        <f t="shared" si="435"/>
        <v/>
      </c>
    </row>
    <row r="971" spans="1:42" s="76" customFormat="1" x14ac:dyDescent="0.25">
      <c r="A971" s="78">
        <f t="shared" si="436"/>
        <v>965</v>
      </c>
      <c r="B971" s="79"/>
      <c r="C971" s="79"/>
      <c r="D971" s="61"/>
      <c r="E971" s="180" t="str">
        <f>_xlfn.IFNA(HLOOKUP(TEXT(C971,"#"),Table_Conduit[#All],2,FALSE),"")</f>
        <v/>
      </c>
      <c r="F971" s="63" t="str">
        <f t="shared" ref="F971:F1006" si="437">IF(C971&lt;&gt;"","BLACK","")</f>
        <v/>
      </c>
      <c r="G971" s="61"/>
      <c r="H971" s="180" t="str">
        <f>_xlfn.IFNA(IF(HLOOKUP(TEXT(C971,"#"),Table_BoxMaterial[#All],2,FALSE)=0,"",HLOOKUP(TEXT(C971,"#"),Table_BoxMaterial[#All],2,FALSE)),"")</f>
        <v/>
      </c>
      <c r="I971" s="183" t="str">
        <f>_xlfn.IFNA(HLOOKUP(TEXT(C971,"#"),Table_MountingKits[#All],2,FALSE),"")</f>
        <v/>
      </c>
      <c r="J971" s="183" t="str">
        <f>_xlfn.IFNA(HLOOKUP(H971,Table_BoxColors[#All],2,FALSE),"")</f>
        <v/>
      </c>
      <c r="K971" s="61" t="str">
        <f t="shared" ref="K971:K1006" si="438">IF(C971&lt;&gt;"","No","")</f>
        <v/>
      </c>
      <c r="L971" s="64" t="str">
        <f t="shared" ref="L971:L1006" si="439">IF(C971&lt;&gt;"",1,"")</f>
        <v/>
      </c>
      <c r="M971" s="185" t="str">
        <f>_xlfn.IFNA("E-"&amp;VLOOKUP(C971,Table_PN_DeviceType[],2,TRUE),"")&amp;IF(D971&lt;&gt;"",IF(D971&gt;99,D971,IF(D971&gt;9,"0"&amp;D971,"00"&amp;D971))&amp;VLOOKUP(E971,Table_PN_ConduitSize[],2,FALSE)&amp;VLOOKUP(F971,Table_PN_ConduitColor[],2,FALSE)&amp;IF(G971&lt;10,"0"&amp;G971,G971)&amp;VLOOKUP(H971,Table_PN_BoxMaterial[],2,FALSE)&amp;IF(I971&lt;&gt;"",VLOOKUP(I971,Table_PN_MountingKit[],2,FALSE)&amp;IF(OR(J971="Yes"),VLOOKUP(F971,Table_PN_BoxColor[],2,FALSE),"")&amp;VLOOKUP(K971,Table_PN_CircuitBreaker[],2,FALSE),""),"")</f>
        <v/>
      </c>
      <c r="N971" s="65"/>
      <c r="O971" s="65"/>
      <c r="P971" s="65"/>
      <c r="Q971" s="65"/>
      <c r="R971" s="65"/>
      <c r="S971" s="170" t="str">
        <f>IFERROR(VLOOKUP(C971,Table_DevicePN[],2,FALSE),"")</f>
        <v/>
      </c>
      <c r="T971" s="66" t="str">
        <f t="shared" ref="T971:T1006" si="440">IF(LEN(D971)&gt;0,D971,"")</f>
        <v/>
      </c>
      <c r="U971" s="80"/>
      <c r="V971" s="81" t="str">
        <f t="shared" ref="V971:V1006" si="441">IFERROR(VLOOKUP(C971,TechnicalDataLookup,2,FALSE),"")</f>
        <v/>
      </c>
      <c r="W971" s="65" t="str">
        <f t="shared" ref="W971:W1006" si="442">IFERROR(VLOOKUP(C971,TechnicalDataLookup,3,FALSE),"")</f>
        <v/>
      </c>
      <c r="X971" s="65" t="str">
        <f t="shared" ref="X971:X1006" si="443">IFERROR(VLOOKUP(C971,TechnicalDataLookup,4,FALSE),"")</f>
        <v/>
      </c>
      <c r="Y971" s="82" t="str">
        <f t="shared" ref="Y971:Y1006" si="444">IFERROR(VLOOKUP(C971,TechnicalDataLookup,5,FALSE),"")</f>
        <v/>
      </c>
      <c r="Z971" s="83" t="str">
        <f t="shared" ref="Z971:Z1006" si="445">IFERROR(VLOOKUP(C971,TechnicalDataLookup,6,FALSE),"")</f>
        <v/>
      </c>
      <c r="AA971" s="65" t="str">
        <f t="shared" ref="AA971:AA1006" si="446">IFERROR(VLOOKUP(C971,TechnicalDataLookup,7,FALSE),"")</f>
        <v/>
      </c>
      <c r="AB971" s="65" t="str">
        <f t="shared" ref="AB971:AB1006" si="447">IFERROR(VLOOKUP(C971,TechnicalDataLookup,8,FALSE),"")</f>
        <v/>
      </c>
      <c r="AC971" s="65" t="str">
        <f t="shared" ref="AC971:AC1006" si="448">IFERROR(VLOOKUP(C971,TechnicalDataLookup,9,FALSE),"")</f>
        <v/>
      </c>
      <c r="AD971" s="84" t="str">
        <f t="shared" ref="AD971:AD1006" si="449">IFERROR(VLOOKUP(C971,TechnicalDataLookup,10,FALSE),"")</f>
        <v/>
      </c>
      <c r="AE971" s="85" t="str">
        <f t="shared" ref="AE971:AE1006" si="450">IFERROR(VLOOKUP(C971,TechnicalDataLookup,11,FALSE),"")</f>
        <v/>
      </c>
      <c r="AF971" s="85" t="str">
        <f t="shared" ref="AF971:AF1006" si="451">IFERROR(VLOOKUP(C971,TechnicalDataLookup,12,FALSE),"")</f>
        <v/>
      </c>
      <c r="AG971" s="86" t="str">
        <f t="shared" ref="AG971:AG1006" si="452">IFERROR(VLOOKUP(C971,TechnicalDataLookup,13,FALSE),"")</f>
        <v/>
      </c>
      <c r="AH971" s="87" t="str">
        <f t="shared" ref="AH971:AH1006" si="453">IFERROR(VLOOKUP(C971,TechnicalDataLookup,14,FALSE),"")</f>
        <v/>
      </c>
      <c r="AI971" s="84" t="str">
        <f t="shared" ref="AI971:AI1006" si="454">IFERROR(VLOOKUP(C971,TechnicalDataLookup,15,FALSE),"")</f>
        <v/>
      </c>
      <c r="AJ971" s="84" t="str">
        <f t="shared" ref="AJ971:AJ1006" si="455">IFERROR(VLOOKUP(C971,TechnicalDataLookup,16,FALSE),"")</f>
        <v/>
      </c>
      <c r="AK971" s="88" t="str">
        <f t="shared" ref="AK971:AK1006" si="456">IFERROR(VLOOKUP(C971,TechnicalDataLookup,17,FALSE),"")</f>
        <v/>
      </c>
      <c r="AL971" s="65" t="str">
        <f t="shared" ref="AL971:AL1006" si="457">IFERROR(VLOOKUP(K971,TechnicalDataLookup,9,FALSE),"")</f>
        <v/>
      </c>
      <c r="AM971" s="84" t="str">
        <f t="shared" ref="AM971:AM1006" si="458">IFERROR(VLOOKUP(K971,TechnicalDataLookup,10,FALSE),"")</f>
        <v/>
      </c>
      <c r="AN971" s="85" t="str">
        <f t="shared" ref="AN971:AN1006" si="459">IFERROR(VLOOKUP(K971,TechnicalDataLookup,11,FALSE),"")</f>
        <v/>
      </c>
      <c r="AO971" s="85" t="str">
        <f t="shared" ref="AO971:AO1006" si="460">IFERROR(VLOOKUP(K971,TechnicalDataLookup,12,FALSE),"")</f>
        <v/>
      </c>
      <c r="AP971" s="86" t="str">
        <f t="shared" ref="AP971:AP1006" si="461">IFERROR(VLOOKUP(K971,TechnicalDataLookup,13,FALSE),"")</f>
        <v/>
      </c>
    </row>
    <row r="972" spans="1:42" s="76" customFormat="1" x14ac:dyDescent="0.25">
      <c r="A972" s="78">
        <f t="shared" si="436"/>
        <v>966</v>
      </c>
      <c r="B972" s="79"/>
      <c r="C972" s="79"/>
      <c r="D972" s="61"/>
      <c r="E972" s="180" t="str">
        <f>_xlfn.IFNA(HLOOKUP(TEXT(C972,"#"),Table_Conduit[#All],2,FALSE),"")</f>
        <v/>
      </c>
      <c r="F972" s="63" t="str">
        <f t="shared" si="437"/>
        <v/>
      </c>
      <c r="G972" s="61"/>
      <c r="H972" s="180" t="str">
        <f>_xlfn.IFNA(IF(HLOOKUP(TEXT(C972,"#"),Table_BoxMaterial[#All],2,FALSE)=0,"",HLOOKUP(TEXT(C972,"#"),Table_BoxMaterial[#All],2,FALSE)),"")</f>
        <v/>
      </c>
      <c r="I972" s="183" t="str">
        <f>_xlfn.IFNA(HLOOKUP(TEXT(C972,"#"),Table_MountingKits[#All],2,FALSE),"")</f>
        <v/>
      </c>
      <c r="J972" s="183" t="str">
        <f>_xlfn.IFNA(HLOOKUP(H972,Table_BoxColors[#All],2,FALSE),"")</f>
        <v/>
      </c>
      <c r="K972" s="61" t="str">
        <f t="shared" si="438"/>
        <v/>
      </c>
      <c r="L972" s="64" t="str">
        <f t="shared" si="439"/>
        <v/>
      </c>
      <c r="M972" s="185" t="str">
        <f>_xlfn.IFNA("E-"&amp;VLOOKUP(C972,Table_PN_DeviceType[],2,TRUE),"")&amp;IF(D972&lt;&gt;"",IF(D972&gt;99,D972,IF(D972&gt;9,"0"&amp;D972,"00"&amp;D972))&amp;VLOOKUP(E972,Table_PN_ConduitSize[],2,FALSE)&amp;VLOOKUP(F972,Table_PN_ConduitColor[],2,FALSE)&amp;IF(G972&lt;10,"0"&amp;G972,G972)&amp;VLOOKUP(H972,Table_PN_BoxMaterial[],2,FALSE)&amp;IF(I972&lt;&gt;"",VLOOKUP(I972,Table_PN_MountingKit[],2,FALSE)&amp;IF(OR(J972="Yes"),VLOOKUP(F972,Table_PN_BoxColor[],2,FALSE),"")&amp;VLOOKUP(K972,Table_PN_CircuitBreaker[],2,FALSE),""),"")</f>
        <v/>
      </c>
      <c r="N972" s="65"/>
      <c r="O972" s="65"/>
      <c r="P972" s="65"/>
      <c r="Q972" s="65"/>
      <c r="R972" s="65"/>
      <c r="S972" s="170" t="str">
        <f>IFERROR(VLOOKUP(C972,Table_DevicePN[],2,FALSE),"")</f>
        <v/>
      </c>
      <c r="T972" s="66" t="str">
        <f t="shared" si="440"/>
        <v/>
      </c>
      <c r="U972" s="80"/>
      <c r="V972" s="81" t="str">
        <f t="shared" si="441"/>
        <v/>
      </c>
      <c r="W972" s="65" t="str">
        <f t="shared" si="442"/>
        <v/>
      </c>
      <c r="X972" s="65" t="str">
        <f t="shared" si="443"/>
        <v/>
      </c>
      <c r="Y972" s="82" t="str">
        <f t="shared" si="444"/>
        <v/>
      </c>
      <c r="Z972" s="83" t="str">
        <f t="shared" si="445"/>
        <v/>
      </c>
      <c r="AA972" s="65" t="str">
        <f t="shared" si="446"/>
        <v/>
      </c>
      <c r="AB972" s="65" t="str">
        <f t="shared" si="447"/>
        <v/>
      </c>
      <c r="AC972" s="65" t="str">
        <f t="shared" si="448"/>
        <v/>
      </c>
      <c r="AD972" s="84" t="str">
        <f t="shared" si="449"/>
        <v/>
      </c>
      <c r="AE972" s="85" t="str">
        <f t="shared" si="450"/>
        <v/>
      </c>
      <c r="AF972" s="85" t="str">
        <f t="shared" si="451"/>
        <v/>
      </c>
      <c r="AG972" s="86" t="str">
        <f t="shared" si="452"/>
        <v/>
      </c>
      <c r="AH972" s="87" t="str">
        <f t="shared" si="453"/>
        <v/>
      </c>
      <c r="AI972" s="84" t="str">
        <f t="shared" si="454"/>
        <v/>
      </c>
      <c r="AJ972" s="84" t="str">
        <f t="shared" si="455"/>
        <v/>
      </c>
      <c r="AK972" s="88" t="str">
        <f t="shared" si="456"/>
        <v/>
      </c>
      <c r="AL972" s="65" t="str">
        <f t="shared" si="457"/>
        <v/>
      </c>
      <c r="AM972" s="84" t="str">
        <f t="shared" si="458"/>
        <v/>
      </c>
      <c r="AN972" s="85" t="str">
        <f t="shared" si="459"/>
        <v/>
      </c>
      <c r="AO972" s="85" t="str">
        <f t="shared" si="460"/>
        <v/>
      </c>
      <c r="AP972" s="86" t="str">
        <f t="shared" si="461"/>
        <v/>
      </c>
    </row>
    <row r="973" spans="1:42" s="76" customFormat="1" x14ac:dyDescent="0.25">
      <c r="A973" s="78">
        <f t="shared" si="436"/>
        <v>967</v>
      </c>
      <c r="B973" s="79"/>
      <c r="C973" s="79"/>
      <c r="D973" s="61"/>
      <c r="E973" s="180" t="str">
        <f>_xlfn.IFNA(HLOOKUP(TEXT(C973,"#"),Table_Conduit[#All],2,FALSE),"")</f>
        <v/>
      </c>
      <c r="F973" s="63" t="str">
        <f t="shared" si="437"/>
        <v/>
      </c>
      <c r="G973" s="61"/>
      <c r="H973" s="180" t="str">
        <f>_xlfn.IFNA(IF(HLOOKUP(TEXT(C973,"#"),Table_BoxMaterial[#All],2,FALSE)=0,"",HLOOKUP(TEXT(C973,"#"),Table_BoxMaterial[#All],2,FALSE)),"")</f>
        <v/>
      </c>
      <c r="I973" s="183" t="str">
        <f>_xlfn.IFNA(HLOOKUP(TEXT(C973,"#"),Table_MountingKits[#All],2,FALSE),"")</f>
        <v/>
      </c>
      <c r="J973" s="183" t="str">
        <f>_xlfn.IFNA(HLOOKUP(H973,Table_BoxColors[#All],2,FALSE),"")</f>
        <v/>
      </c>
      <c r="K973" s="61" t="str">
        <f t="shared" si="438"/>
        <v/>
      </c>
      <c r="L973" s="64" t="str">
        <f t="shared" si="439"/>
        <v/>
      </c>
      <c r="M973" s="185" t="str">
        <f>_xlfn.IFNA("E-"&amp;VLOOKUP(C973,Table_PN_DeviceType[],2,TRUE),"")&amp;IF(D973&lt;&gt;"",IF(D973&gt;99,D973,IF(D973&gt;9,"0"&amp;D973,"00"&amp;D973))&amp;VLOOKUP(E973,Table_PN_ConduitSize[],2,FALSE)&amp;VLOOKUP(F973,Table_PN_ConduitColor[],2,FALSE)&amp;IF(G973&lt;10,"0"&amp;G973,G973)&amp;VLOOKUP(H973,Table_PN_BoxMaterial[],2,FALSE)&amp;IF(I973&lt;&gt;"",VLOOKUP(I973,Table_PN_MountingKit[],2,FALSE)&amp;IF(OR(J973="Yes"),VLOOKUP(F973,Table_PN_BoxColor[],2,FALSE),"")&amp;VLOOKUP(K973,Table_PN_CircuitBreaker[],2,FALSE),""),"")</f>
        <v/>
      </c>
      <c r="N973" s="65"/>
      <c r="O973" s="65"/>
      <c r="P973" s="65"/>
      <c r="Q973" s="65"/>
      <c r="R973" s="65"/>
      <c r="S973" s="170" t="str">
        <f>IFERROR(VLOOKUP(C973,Table_DevicePN[],2,FALSE),"")</f>
        <v/>
      </c>
      <c r="T973" s="66" t="str">
        <f t="shared" si="440"/>
        <v/>
      </c>
      <c r="U973" s="80"/>
      <c r="V973" s="81" t="str">
        <f t="shared" si="441"/>
        <v/>
      </c>
      <c r="W973" s="65" t="str">
        <f t="shared" si="442"/>
        <v/>
      </c>
      <c r="X973" s="65" t="str">
        <f t="shared" si="443"/>
        <v/>
      </c>
      <c r="Y973" s="82" t="str">
        <f t="shared" si="444"/>
        <v/>
      </c>
      <c r="Z973" s="83" t="str">
        <f t="shared" si="445"/>
        <v/>
      </c>
      <c r="AA973" s="65" t="str">
        <f t="shared" si="446"/>
        <v/>
      </c>
      <c r="AB973" s="65" t="str">
        <f t="shared" si="447"/>
        <v/>
      </c>
      <c r="AC973" s="65" t="str">
        <f t="shared" si="448"/>
        <v/>
      </c>
      <c r="AD973" s="84" t="str">
        <f t="shared" si="449"/>
        <v/>
      </c>
      <c r="AE973" s="85" t="str">
        <f t="shared" si="450"/>
        <v/>
      </c>
      <c r="AF973" s="85" t="str">
        <f t="shared" si="451"/>
        <v/>
      </c>
      <c r="AG973" s="86" t="str">
        <f t="shared" si="452"/>
        <v/>
      </c>
      <c r="AH973" s="87" t="str">
        <f t="shared" si="453"/>
        <v/>
      </c>
      <c r="AI973" s="84" t="str">
        <f t="shared" si="454"/>
        <v/>
      </c>
      <c r="AJ973" s="84" t="str">
        <f t="shared" si="455"/>
        <v/>
      </c>
      <c r="AK973" s="88" t="str">
        <f t="shared" si="456"/>
        <v/>
      </c>
      <c r="AL973" s="65" t="str">
        <f t="shared" si="457"/>
        <v/>
      </c>
      <c r="AM973" s="84" t="str">
        <f t="shared" si="458"/>
        <v/>
      </c>
      <c r="AN973" s="85" t="str">
        <f t="shared" si="459"/>
        <v/>
      </c>
      <c r="AO973" s="85" t="str">
        <f t="shared" si="460"/>
        <v/>
      </c>
      <c r="AP973" s="86" t="str">
        <f t="shared" si="461"/>
        <v/>
      </c>
    </row>
    <row r="974" spans="1:42" s="76" customFormat="1" x14ac:dyDescent="0.25">
      <c r="A974" s="78">
        <f t="shared" si="436"/>
        <v>968</v>
      </c>
      <c r="B974" s="79"/>
      <c r="C974" s="79"/>
      <c r="D974" s="61"/>
      <c r="E974" s="180" t="str">
        <f>_xlfn.IFNA(HLOOKUP(TEXT(C974,"#"),Table_Conduit[#All],2,FALSE),"")</f>
        <v/>
      </c>
      <c r="F974" s="63" t="str">
        <f t="shared" si="437"/>
        <v/>
      </c>
      <c r="G974" s="61"/>
      <c r="H974" s="180" t="str">
        <f>_xlfn.IFNA(IF(HLOOKUP(TEXT(C974,"#"),Table_BoxMaterial[#All],2,FALSE)=0,"",HLOOKUP(TEXT(C974,"#"),Table_BoxMaterial[#All],2,FALSE)),"")</f>
        <v/>
      </c>
      <c r="I974" s="183" t="str">
        <f>_xlfn.IFNA(HLOOKUP(TEXT(C974,"#"),Table_MountingKits[#All],2,FALSE),"")</f>
        <v/>
      </c>
      <c r="J974" s="183" t="str">
        <f>_xlfn.IFNA(HLOOKUP(H974,Table_BoxColors[#All],2,FALSE),"")</f>
        <v/>
      </c>
      <c r="K974" s="61" t="str">
        <f t="shared" si="438"/>
        <v/>
      </c>
      <c r="L974" s="64" t="str">
        <f t="shared" si="439"/>
        <v/>
      </c>
      <c r="M974" s="185" t="str">
        <f>_xlfn.IFNA("E-"&amp;VLOOKUP(C974,Table_PN_DeviceType[],2,TRUE),"")&amp;IF(D974&lt;&gt;"",IF(D974&gt;99,D974,IF(D974&gt;9,"0"&amp;D974,"00"&amp;D974))&amp;VLOOKUP(E974,Table_PN_ConduitSize[],2,FALSE)&amp;VLOOKUP(F974,Table_PN_ConduitColor[],2,FALSE)&amp;IF(G974&lt;10,"0"&amp;G974,G974)&amp;VLOOKUP(H974,Table_PN_BoxMaterial[],2,FALSE)&amp;IF(I974&lt;&gt;"",VLOOKUP(I974,Table_PN_MountingKit[],2,FALSE)&amp;IF(OR(J974="Yes"),VLOOKUP(F974,Table_PN_BoxColor[],2,FALSE),"")&amp;VLOOKUP(K974,Table_PN_CircuitBreaker[],2,FALSE),""),"")</f>
        <v/>
      </c>
      <c r="N974" s="65"/>
      <c r="O974" s="65"/>
      <c r="P974" s="65"/>
      <c r="Q974" s="65"/>
      <c r="R974" s="65"/>
      <c r="S974" s="170" t="str">
        <f>IFERROR(VLOOKUP(C974,Table_DevicePN[],2,FALSE),"")</f>
        <v/>
      </c>
      <c r="T974" s="66" t="str">
        <f t="shared" si="440"/>
        <v/>
      </c>
      <c r="U974" s="80"/>
      <c r="V974" s="81" t="str">
        <f t="shared" si="441"/>
        <v/>
      </c>
      <c r="W974" s="65" t="str">
        <f t="shared" si="442"/>
        <v/>
      </c>
      <c r="X974" s="65" t="str">
        <f t="shared" si="443"/>
        <v/>
      </c>
      <c r="Y974" s="82" t="str">
        <f t="shared" si="444"/>
        <v/>
      </c>
      <c r="Z974" s="83" t="str">
        <f t="shared" si="445"/>
        <v/>
      </c>
      <c r="AA974" s="65" t="str">
        <f t="shared" si="446"/>
        <v/>
      </c>
      <c r="AB974" s="65" t="str">
        <f t="shared" si="447"/>
        <v/>
      </c>
      <c r="AC974" s="65" t="str">
        <f t="shared" si="448"/>
        <v/>
      </c>
      <c r="AD974" s="84" t="str">
        <f t="shared" si="449"/>
        <v/>
      </c>
      <c r="AE974" s="85" t="str">
        <f t="shared" si="450"/>
        <v/>
      </c>
      <c r="AF974" s="85" t="str">
        <f t="shared" si="451"/>
        <v/>
      </c>
      <c r="AG974" s="86" t="str">
        <f t="shared" si="452"/>
        <v/>
      </c>
      <c r="AH974" s="87" t="str">
        <f t="shared" si="453"/>
        <v/>
      </c>
      <c r="AI974" s="84" t="str">
        <f t="shared" si="454"/>
        <v/>
      </c>
      <c r="AJ974" s="84" t="str">
        <f t="shared" si="455"/>
        <v/>
      </c>
      <c r="AK974" s="88" t="str">
        <f t="shared" si="456"/>
        <v/>
      </c>
      <c r="AL974" s="65" t="str">
        <f t="shared" si="457"/>
        <v/>
      </c>
      <c r="AM974" s="84" t="str">
        <f t="shared" si="458"/>
        <v/>
      </c>
      <c r="AN974" s="85" t="str">
        <f t="shared" si="459"/>
        <v/>
      </c>
      <c r="AO974" s="85" t="str">
        <f t="shared" si="460"/>
        <v/>
      </c>
      <c r="AP974" s="86" t="str">
        <f t="shared" si="461"/>
        <v/>
      </c>
    </row>
    <row r="975" spans="1:42" s="76" customFormat="1" x14ac:dyDescent="0.25">
      <c r="A975" s="78">
        <f t="shared" si="436"/>
        <v>969</v>
      </c>
      <c r="B975" s="79"/>
      <c r="C975" s="79"/>
      <c r="D975" s="61"/>
      <c r="E975" s="180" t="str">
        <f>_xlfn.IFNA(HLOOKUP(TEXT(C975,"#"),Table_Conduit[#All],2,FALSE),"")</f>
        <v/>
      </c>
      <c r="F975" s="63" t="str">
        <f t="shared" si="437"/>
        <v/>
      </c>
      <c r="G975" s="61"/>
      <c r="H975" s="180" t="str">
        <f>_xlfn.IFNA(IF(HLOOKUP(TEXT(C975,"#"),Table_BoxMaterial[#All],2,FALSE)=0,"",HLOOKUP(TEXT(C975,"#"),Table_BoxMaterial[#All],2,FALSE)),"")</f>
        <v/>
      </c>
      <c r="I975" s="183" t="str">
        <f>_xlfn.IFNA(HLOOKUP(TEXT(C975,"#"),Table_MountingKits[#All],2,FALSE),"")</f>
        <v/>
      </c>
      <c r="J975" s="183" t="str">
        <f>_xlfn.IFNA(HLOOKUP(H975,Table_BoxColors[#All],2,FALSE),"")</f>
        <v/>
      </c>
      <c r="K975" s="61" t="str">
        <f t="shared" si="438"/>
        <v/>
      </c>
      <c r="L975" s="64" t="str">
        <f t="shared" si="439"/>
        <v/>
      </c>
      <c r="M975" s="185" t="str">
        <f>_xlfn.IFNA("E-"&amp;VLOOKUP(C975,Table_PN_DeviceType[],2,TRUE),"")&amp;IF(D975&lt;&gt;"",IF(D975&gt;99,D975,IF(D975&gt;9,"0"&amp;D975,"00"&amp;D975))&amp;VLOOKUP(E975,Table_PN_ConduitSize[],2,FALSE)&amp;VLOOKUP(F975,Table_PN_ConduitColor[],2,FALSE)&amp;IF(G975&lt;10,"0"&amp;G975,G975)&amp;VLOOKUP(H975,Table_PN_BoxMaterial[],2,FALSE)&amp;IF(I975&lt;&gt;"",VLOOKUP(I975,Table_PN_MountingKit[],2,FALSE)&amp;IF(OR(J975="Yes"),VLOOKUP(F975,Table_PN_BoxColor[],2,FALSE),"")&amp;VLOOKUP(K975,Table_PN_CircuitBreaker[],2,FALSE),""),"")</f>
        <v/>
      </c>
      <c r="N975" s="65"/>
      <c r="O975" s="65"/>
      <c r="P975" s="65"/>
      <c r="Q975" s="65"/>
      <c r="R975" s="65"/>
      <c r="S975" s="170" t="str">
        <f>IFERROR(VLOOKUP(C975,Table_DevicePN[],2,FALSE),"")</f>
        <v/>
      </c>
      <c r="T975" s="66" t="str">
        <f t="shared" si="440"/>
        <v/>
      </c>
      <c r="U975" s="80"/>
      <c r="V975" s="81" t="str">
        <f t="shared" si="441"/>
        <v/>
      </c>
      <c r="W975" s="65" t="str">
        <f t="shared" si="442"/>
        <v/>
      </c>
      <c r="X975" s="65" t="str">
        <f t="shared" si="443"/>
        <v/>
      </c>
      <c r="Y975" s="82" t="str">
        <f t="shared" si="444"/>
        <v/>
      </c>
      <c r="Z975" s="83" t="str">
        <f t="shared" si="445"/>
        <v/>
      </c>
      <c r="AA975" s="65" t="str">
        <f t="shared" si="446"/>
        <v/>
      </c>
      <c r="AB975" s="65" t="str">
        <f t="shared" si="447"/>
        <v/>
      </c>
      <c r="AC975" s="65" t="str">
        <f t="shared" si="448"/>
        <v/>
      </c>
      <c r="AD975" s="84" t="str">
        <f t="shared" si="449"/>
        <v/>
      </c>
      <c r="AE975" s="85" t="str">
        <f t="shared" si="450"/>
        <v/>
      </c>
      <c r="AF975" s="85" t="str">
        <f t="shared" si="451"/>
        <v/>
      </c>
      <c r="AG975" s="86" t="str">
        <f t="shared" si="452"/>
        <v/>
      </c>
      <c r="AH975" s="87" t="str">
        <f t="shared" si="453"/>
        <v/>
      </c>
      <c r="AI975" s="84" t="str">
        <f t="shared" si="454"/>
        <v/>
      </c>
      <c r="AJ975" s="84" t="str">
        <f t="shared" si="455"/>
        <v/>
      </c>
      <c r="AK975" s="88" t="str">
        <f t="shared" si="456"/>
        <v/>
      </c>
      <c r="AL975" s="65" t="str">
        <f t="shared" si="457"/>
        <v/>
      </c>
      <c r="AM975" s="84" t="str">
        <f t="shared" si="458"/>
        <v/>
      </c>
      <c r="AN975" s="85" t="str">
        <f t="shared" si="459"/>
        <v/>
      </c>
      <c r="AO975" s="85" t="str">
        <f t="shared" si="460"/>
        <v/>
      </c>
      <c r="AP975" s="86" t="str">
        <f t="shared" si="461"/>
        <v/>
      </c>
    </row>
    <row r="976" spans="1:42" s="76" customFormat="1" x14ac:dyDescent="0.25">
      <c r="A976" s="78">
        <f t="shared" si="436"/>
        <v>970</v>
      </c>
      <c r="B976" s="79"/>
      <c r="C976" s="79"/>
      <c r="D976" s="61"/>
      <c r="E976" s="180" t="str">
        <f>_xlfn.IFNA(HLOOKUP(TEXT(C976,"#"),Table_Conduit[#All],2,FALSE),"")</f>
        <v/>
      </c>
      <c r="F976" s="63" t="str">
        <f t="shared" si="437"/>
        <v/>
      </c>
      <c r="G976" s="61"/>
      <c r="H976" s="180" t="str">
        <f>_xlfn.IFNA(IF(HLOOKUP(TEXT(C976,"#"),Table_BoxMaterial[#All],2,FALSE)=0,"",HLOOKUP(TEXT(C976,"#"),Table_BoxMaterial[#All],2,FALSE)),"")</f>
        <v/>
      </c>
      <c r="I976" s="183" t="str">
        <f>_xlfn.IFNA(HLOOKUP(TEXT(C976,"#"),Table_MountingKits[#All],2,FALSE),"")</f>
        <v/>
      </c>
      <c r="J976" s="183" t="str">
        <f>_xlfn.IFNA(HLOOKUP(H976,Table_BoxColors[#All],2,FALSE),"")</f>
        <v/>
      </c>
      <c r="K976" s="61" t="str">
        <f t="shared" si="438"/>
        <v/>
      </c>
      <c r="L976" s="64" t="str">
        <f t="shared" si="439"/>
        <v/>
      </c>
      <c r="M976" s="185" t="str">
        <f>_xlfn.IFNA("E-"&amp;VLOOKUP(C976,Table_PN_DeviceType[],2,TRUE),"")&amp;IF(D976&lt;&gt;"",IF(D976&gt;99,D976,IF(D976&gt;9,"0"&amp;D976,"00"&amp;D976))&amp;VLOOKUP(E976,Table_PN_ConduitSize[],2,FALSE)&amp;VLOOKUP(F976,Table_PN_ConduitColor[],2,FALSE)&amp;IF(G976&lt;10,"0"&amp;G976,G976)&amp;VLOOKUP(H976,Table_PN_BoxMaterial[],2,FALSE)&amp;IF(I976&lt;&gt;"",VLOOKUP(I976,Table_PN_MountingKit[],2,FALSE)&amp;IF(OR(J976="Yes"),VLOOKUP(F976,Table_PN_BoxColor[],2,FALSE),"")&amp;VLOOKUP(K976,Table_PN_CircuitBreaker[],2,FALSE),""),"")</f>
        <v/>
      </c>
      <c r="N976" s="65"/>
      <c r="O976" s="65"/>
      <c r="P976" s="65"/>
      <c r="Q976" s="65"/>
      <c r="R976" s="65"/>
      <c r="S976" s="170" t="str">
        <f>IFERROR(VLOOKUP(C976,Table_DevicePN[],2,FALSE),"")</f>
        <v/>
      </c>
      <c r="T976" s="66" t="str">
        <f t="shared" si="440"/>
        <v/>
      </c>
      <c r="U976" s="80"/>
      <c r="V976" s="81" t="str">
        <f t="shared" si="441"/>
        <v/>
      </c>
      <c r="W976" s="65" t="str">
        <f t="shared" si="442"/>
        <v/>
      </c>
      <c r="X976" s="65" t="str">
        <f t="shared" si="443"/>
        <v/>
      </c>
      <c r="Y976" s="82" t="str">
        <f t="shared" si="444"/>
        <v/>
      </c>
      <c r="Z976" s="83" t="str">
        <f t="shared" si="445"/>
        <v/>
      </c>
      <c r="AA976" s="65" t="str">
        <f t="shared" si="446"/>
        <v/>
      </c>
      <c r="AB976" s="65" t="str">
        <f t="shared" si="447"/>
        <v/>
      </c>
      <c r="AC976" s="65" t="str">
        <f t="shared" si="448"/>
        <v/>
      </c>
      <c r="AD976" s="84" t="str">
        <f t="shared" si="449"/>
        <v/>
      </c>
      <c r="AE976" s="85" t="str">
        <f t="shared" si="450"/>
        <v/>
      </c>
      <c r="AF976" s="85" t="str">
        <f t="shared" si="451"/>
        <v/>
      </c>
      <c r="AG976" s="86" t="str">
        <f t="shared" si="452"/>
        <v/>
      </c>
      <c r="AH976" s="87" t="str">
        <f t="shared" si="453"/>
        <v/>
      </c>
      <c r="AI976" s="84" t="str">
        <f t="shared" si="454"/>
        <v/>
      </c>
      <c r="AJ976" s="84" t="str">
        <f t="shared" si="455"/>
        <v/>
      </c>
      <c r="AK976" s="88" t="str">
        <f t="shared" si="456"/>
        <v/>
      </c>
      <c r="AL976" s="65" t="str">
        <f t="shared" si="457"/>
        <v/>
      </c>
      <c r="AM976" s="84" t="str">
        <f t="shared" si="458"/>
        <v/>
      </c>
      <c r="AN976" s="85" t="str">
        <f t="shared" si="459"/>
        <v/>
      </c>
      <c r="AO976" s="85" t="str">
        <f t="shared" si="460"/>
        <v/>
      </c>
      <c r="AP976" s="86" t="str">
        <f t="shared" si="461"/>
        <v/>
      </c>
    </row>
    <row r="977" spans="1:42" s="76" customFormat="1" x14ac:dyDescent="0.25">
      <c r="A977" s="78">
        <f t="shared" si="436"/>
        <v>971</v>
      </c>
      <c r="B977" s="79"/>
      <c r="C977" s="79"/>
      <c r="D977" s="61"/>
      <c r="E977" s="180" t="str">
        <f>_xlfn.IFNA(HLOOKUP(TEXT(C977,"#"),Table_Conduit[#All],2,FALSE),"")</f>
        <v/>
      </c>
      <c r="F977" s="63" t="str">
        <f t="shared" si="437"/>
        <v/>
      </c>
      <c r="G977" s="61"/>
      <c r="H977" s="180" t="str">
        <f>_xlfn.IFNA(IF(HLOOKUP(TEXT(C977,"#"),Table_BoxMaterial[#All],2,FALSE)=0,"",HLOOKUP(TEXT(C977,"#"),Table_BoxMaterial[#All],2,FALSE)),"")</f>
        <v/>
      </c>
      <c r="I977" s="183" t="str">
        <f>_xlfn.IFNA(HLOOKUP(TEXT(C977,"#"),Table_MountingKits[#All],2,FALSE),"")</f>
        <v/>
      </c>
      <c r="J977" s="183" t="str">
        <f>_xlfn.IFNA(HLOOKUP(H977,Table_BoxColors[#All],2,FALSE),"")</f>
        <v/>
      </c>
      <c r="K977" s="61" t="str">
        <f t="shared" si="438"/>
        <v/>
      </c>
      <c r="L977" s="64" t="str">
        <f t="shared" si="439"/>
        <v/>
      </c>
      <c r="M977" s="185" t="str">
        <f>_xlfn.IFNA("E-"&amp;VLOOKUP(C977,Table_PN_DeviceType[],2,TRUE),"")&amp;IF(D977&lt;&gt;"",IF(D977&gt;99,D977,IF(D977&gt;9,"0"&amp;D977,"00"&amp;D977))&amp;VLOOKUP(E977,Table_PN_ConduitSize[],2,FALSE)&amp;VLOOKUP(F977,Table_PN_ConduitColor[],2,FALSE)&amp;IF(G977&lt;10,"0"&amp;G977,G977)&amp;VLOOKUP(H977,Table_PN_BoxMaterial[],2,FALSE)&amp;IF(I977&lt;&gt;"",VLOOKUP(I977,Table_PN_MountingKit[],2,FALSE)&amp;IF(OR(J977="Yes"),VLOOKUP(F977,Table_PN_BoxColor[],2,FALSE),"")&amp;VLOOKUP(K977,Table_PN_CircuitBreaker[],2,FALSE),""),"")</f>
        <v/>
      </c>
      <c r="N977" s="65"/>
      <c r="O977" s="65"/>
      <c r="P977" s="65"/>
      <c r="Q977" s="65"/>
      <c r="R977" s="65"/>
      <c r="S977" s="170" t="str">
        <f>IFERROR(VLOOKUP(C977,Table_DevicePN[],2,FALSE),"")</f>
        <v/>
      </c>
      <c r="T977" s="66" t="str">
        <f t="shared" si="440"/>
        <v/>
      </c>
      <c r="U977" s="80"/>
      <c r="V977" s="81" t="str">
        <f t="shared" si="441"/>
        <v/>
      </c>
      <c r="W977" s="65" t="str">
        <f t="shared" si="442"/>
        <v/>
      </c>
      <c r="X977" s="65" t="str">
        <f t="shared" si="443"/>
        <v/>
      </c>
      <c r="Y977" s="82" t="str">
        <f t="shared" si="444"/>
        <v/>
      </c>
      <c r="Z977" s="83" t="str">
        <f t="shared" si="445"/>
        <v/>
      </c>
      <c r="AA977" s="65" t="str">
        <f t="shared" si="446"/>
        <v/>
      </c>
      <c r="AB977" s="65" t="str">
        <f t="shared" si="447"/>
        <v/>
      </c>
      <c r="AC977" s="65" t="str">
        <f t="shared" si="448"/>
        <v/>
      </c>
      <c r="AD977" s="84" t="str">
        <f t="shared" si="449"/>
        <v/>
      </c>
      <c r="AE977" s="85" t="str">
        <f t="shared" si="450"/>
        <v/>
      </c>
      <c r="AF977" s="85" t="str">
        <f t="shared" si="451"/>
        <v/>
      </c>
      <c r="AG977" s="86" t="str">
        <f t="shared" si="452"/>
        <v/>
      </c>
      <c r="AH977" s="87" t="str">
        <f t="shared" si="453"/>
        <v/>
      </c>
      <c r="AI977" s="84" t="str">
        <f t="shared" si="454"/>
        <v/>
      </c>
      <c r="AJ977" s="84" t="str">
        <f t="shared" si="455"/>
        <v/>
      </c>
      <c r="AK977" s="88" t="str">
        <f t="shared" si="456"/>
        <v/>
      </c>
      <c r="AL977" s="65" t="str">
        <f t="shared" si="457"/>
        <v/>
      </c>
      <c r="AM977" s="84" t="str">
        <f t="shared" si="458"/>
        <v/>
      </c>
      <c r="AN977" s="85" t="str">
        <f t="shared" si="459"/>
        <v/>
      </c>
      <c r="AO977" s="85" t="str">
        <f t="shared" si="460"/>
        <v/>
      </c>
      <c r="AP977" s="86" t="str">
        <f t="shared" si="461"/>
        <v/>
      </c>
    </row>
    <row r="978" spans="1:42" s="76" customFormat="1" x14ac:dyDescent="0.25">
      <c r="A978" s="78">
        <f t="shared" si="436"/>
        <v>972</v>
      </c>
      <c r="B978" s="79"/>
      <c r="C978" s="79"/>
      <c r="D978" s="61"/>
      <c r="E978" s="180" t="str">
        <f>_xlfn.IFNA(HLOOKUP(TEXT(C978,"#"),Table_Conduit[#All],2,FALSE),"")</f>
        <v/>
      </c>
      <c r="F978" s="63" t="str">
        <f t="shared" si="437"/>
        <v/>
      </c>
      <c r="G978" s="61"/>
      <c r="H978" s="180" t="str">
        <f>_xlfn.IFNA(IF(HLOOKUP(TEXT(C978,"#"),Table_BoxMaterial[#All],2,FALSE)=0,"",HLOOKUP(TEXT(C978,"#"),Table_BoxMaterial[#All],2,FALSE)),"")</f>
        <v/>
      </c>
      <c r="I978" s="183" t="str">
        <f>_xlfn.IFNA(HLOOKUP(TEXT(C978,"#"),Table_MountingKits[#All],2,FALSE),"")</f>
        <v/>
      </c>
      <c r="J978" s="183" t="str">
        <f>_xlfn.IFNA(HLOOKUP(H978,Table_BoxColors[#All],2,FALSE),"")</f>
        <v/>
      </c>
      <c r="K978" s="61" t="str">
        <f t="shared" si="438"/>
        <v/>
      </c>
      <c r="L978" s="64" t="str">
        <f t="shared" si="439"/>
        <v/>
      </c>
      <c r="M978" s="185" t="str">
        <f>_xlfn.IFNA("E-"&amp;VLOOKUP(C978,Table_PN_DeviceType[],2,TRUE),"")&amp;IF(D978&lt;&gt;"",IF(D978&gt;99,D978,IF(D978&gt;9,"0"&amp;D978,"00"&amp;D978))&amp;VLOOKUP(E978,Table_PN_ConduitSize[],2,FALSE)&amp;VLOOKUP(F978,Table_PN_ConduitColor[],2,FALSE)&amp;IF(G978&lt;10,"0"&amp;G978,G978)&amp;VLOOKUP(H978,Table_PN_BoxMaterial[],2,FALSE)&amp;IF(I978&lt;&gt;"",VLOOKUP(I978,Table_PN_MountingKit[],2,FALSE)&amp;IF(OR(J978="Yes"),VLOOKUP(F978,Table_PN_BoxColor[],2,FALSE),"")&amp;VLOOKUP(K978,Table_PN_CircuitBreaker[],2,FALSE),""),"")</f>
        <v/>
      </c>
      <c r="N978" s="65"/>
      <c r="O978" s="65"/>
      <c r="P978" s="65"/>
      <c r="Q978" s="65"/>
      <c r="R978" s="65"/>
      <c r="S978" s="170" t="str">
        <f>IFERROR(VLOOKUP(C978,Table_DevicePN[],2,FALSE),"")</f>
        <v/>
      </c>
      <c r="T978" s="66" t="str">
        <f t="shared" si="440"/>
        <v/>
      </c>
      <c r="U978" s="80"/>
      <c r="V978" s="81" t="str">
        <f t="shared" si="441"/>
        <v/>
      </c>
      <c r="W978" s="65" t="str">
        <f t="shared" si="442"/>
        <v/>
      </c>
      <c r="X978" s="65" t="str">
        <f t="shared" si="443"/>
        <v/>
      </c>
      <c r="Y978" s="82" t="str">
        <f t="shared" si="444"/>
        <v/>
      </c>
      <c r="Z978" s="83" t="str">
        <f t="shared" si="445"/>
        <v/>
      </c>
      <c r="AA978" s="65" t="str">
        <f t="shared" si="446"/>
        <v/>
      </c>
      <c r="AB978" s="65" t="str">
        <f t="shared" si="447"/>
        <v/>
      </c>
      <c r="AC978" s="65" t="str">
        <f t="shared" si="448"/>
        <v/>
      </c>
      <c r="AD978" s="84" t="str">
        <f t="shared" si="449"/>
        <v/>
      </c>
      <c r="AE978" s="85" t="str">
        <f t="shared" si="450"/>
        <v/>
      </c>
      <c r="AF978" s="85" t="str">
        <f t="shared" si="451"/>
        <v/>
      </c>
      <c r="AG978" s="86" t="str">
        <f t="shared" si="452"/>
        <v/>
      </c>
      <c r="AH978" s="87" t="str">
        <f t="shared" si="453"/>
        <v/>
      </c>
      <c r="AI978" s="84" t="str">
        <f t="shared" si="454"/>
        <v/>
      </c>
      <c r="AJ978" s="84" t="str">
        <f t="shared" si="455"/>
        <v/>
      </c>
      <c r="AK978" s="88" t="str">
        <f t="shared" si="456"/>
        <v/>
      </c>
      <c r="AL978" s="65" t="str">
        <f t="shared" si="457"/>
        <v/>
      </c>
      <c r="AM978" s="84" t="str">
        <f t="shared" si="458"/>
        <v/>
      </c>
      <c r="AN978" s="85" t="str">
        <f t="shared" si="459"/>
        <v/>
      </c>
      <c r="AO978" s="85" t="str">
        <f t="shared" si="460"/>
        <v/>
      </c>
      <c r="AP978" s="86" t="str">
        <f t="shared" si="461"/>
        <v/>
      </c>
    </row>
    <row r="979" spans="1:42" s="76" customFormat="1" x14ac:dyDescent="0.25">
      <c r="A979" s="78">
        <f t="shared" si="436"/>
        <v>973</v>
      </c>
      <c r="B979" s="79"/>
      <c r="C979" s="79"/>
      <c r="D979" s="61"/>
      <c r="E979" s="180" t="str">
        <f>_xlfn.IFNA(HLOOKUP(TEXT(C979,"#"),Table_Conduit[#All],2,FALSE),"")</f>
        <v/>
      </c>
      <c r="F979" s="63" t="str">
        <f t="shared" si="437"/>
        <v/>
      </c>
      <c r="G979" s="61"/>
      <c r="H979" s="180" t="str">
        <f>_xlfn.IFNA(IF(HLOOKUP(TEXT(C979,"#"),Table_BoxMaterial[#All],2,FALSE)=0,"",HLOOKUP(TEXT(C979,"#"),Table_BoxMaterial[#All],2,FALSE)),"")</f>
        <v/>
      </c>
      <c r="I979" s="183" t="str">
        <f>_xlfn.IFNA(HLOOKUP(TEXT(C979,"#"),Table_MountingKits[#All],2,FALSE),"")</f>
        <v/>
      </c>
      <c r="J979" s="183" t="str">
        <f>_xlfn.IFNA(HLOOKUP(H979,Table_BoxColors[#All],2,FALSE),"")</f>
        <v/>
      </c>
      <c r="K979" s="61" t="str">
        <f t="shared" si="438"/>
        <v/>
      </c>
      <c r="L979" s="64" t="str">
        <f t="shared" si="439"/>
        <v/>
      </c>
      <c r="M979" s="185" t="str">
        <f>_xlfn.IFNA("E-"&amp;VLOOKUP(C979,Table_PN_DeviceType[],2,TRUE),"")&amp;IF(D979&lt;&gt;"",IF(D979&gt;99,D979,IF(D979&gt;9,"0"&amp;D979,"00"&amp;D979))&amp;VLOOKUP(E979,Table_PN_ConduitSize[],2,FALSE)&amp;VLOOKUP(F979,Table_PN_ConduitColor[],2,FALSE)&amp;IF(G979&lt;10,"0"&amp;G979,G979)&amp;VLOOKUP(H979,Table_PN_BoxMaterial[],2,FALSE)&amp;IF(I979&lt;&gt;"",VLOOKUP(I979,Table_PN_MountingKit[],2,FALSE)&amp;IF(OR(J979="Yes"),VLOOKUP(F979,Table_PN_BoxColor[],2,FALSE),"")&amp;VLOOKUP(K979,Table_PN_CircuitBreaker[],2,FALSE),""),"")</f>
        <v/>
      </c>
      <c r="N979" s="65"/>
      <c r="O979" s="65"/>
      <c r="P979" s="65"/>
      <c r="Q979" s="65"/>
      <c r="R979" s="65"/>
      <c r="S979" s="170" t="str">
        <f>IFERROR(VLOOKUP(C979,Table_DevicePN[],2,FALSE),"")</f>
        <v/>
      </c>
      <c r="T979" s="66" t="str">
        <f t="shared" si="440"/>
        <v/>
      </c>
      <c r="U979" s="80"/>
      <c r="V979" s="81" t="str">
        <f t="shared" si="441"/>
        <v/>
      </c>
      <c r="W979" s="65" t="str">
        <f t="shared" si="442"/>
        <v/>
      </c>
      <c r="X979" s="65" t="str">
        <f t="shared" si="443"/>
        <v/>
      </c>
      <c r="Y979" s="82" t="str">
        <f t="shared" si="444"/>
        <v/>
      </c>
      <c r="Z979" s="83" t="str">
        <f t="shared" si="445"/>
        <v/>
      </c>
      <c r="AA979" s="65" t="str">
        <f t="shared" si="446"/>
        <v/>
      </c>
      <c r="AB979" s="65" t="str">
        <f t="shared" si="447"/>
        <v/>
      </c>
      <c r="AC979" s="65" t="str">
        <f t="shared" si="448"/>
        <v/>
      </c>
      <c r="AD979" s="84" t="str">
        <f t="shared" si="449"/>
        <v/>
      </c>
      <c r="AE979" s="85" t="str">
        <f t="shared" si="450"/>
        <v/>
      </c>
      <c r="AF979" s="85" t="str">
        <f t="shared" si="451"/>
        <v/>
      </c>
      <c r="AG979" s="86" t="str">
        <f t="shared" si="452"/>
        <v/>
      </c>
      <c r="AH979" s="87" t="str">
        <f t="shared" si="453"/>
        <v/>
      </c>
      <c r="AI979" s="84" t="str">
        <f t="shared" si="454"/>
        <v/>
      </c>
      <c r="AJ979" s="84" t="str">
        <f t="shared" si="455"/>
        <v/>
      </c>
      <c r="AK979" s="88" t="str">
        <f t="shared" si="456"/>
        <v/>
      </c>
      <c r="AL979" s="65" t="str">
        <f t="shared" si="457"/>
        <v/>
      </c>
      <c r="AM979" s="84" t="str">
        <f t="shared" si="458"/>
        <v/>
      </c>
      <c r="AN979" s="85" t="str">
        <f t="shared" si="459"/>
        <v/>
      </c>
      <c r="AO979" s="85" t="str">
        <f t="shared" si="460"/>
        <v/>
      </c>
      <c r="AP979" s="86" t="str">
        <f t="shared" si="461"/>
        <v/>
      </c>
    </row>
    <row r="980" spans="1:42" s="76" customFormat="1" x14ac:dyDescent="0.25">
      <c r="A980" s="78">
        <f t="shared" si="436"/>
        <v>974</v>
      </c>
      <c r="B980" s="79"/>
      <c r="C980" s="79"/>
      <c r="D980" s="61"/>
      <c r="E980" s="180" t="str">
        <f>_xlfn.IFNA(HLOOKUP(TEXT(C980,"#"),Table_Conduit[#All],2,FALSE),"")</f>
        <v/>
      </c>
      <c r="F980" s="63" t="str">
        <f t="shared" si="437"/>
        <v/>
      </c>
      <c r="G980" s="61"/>
      <c r="H980" s="180" t="str">
        <f>_xlfn.IFNA(IF(HLOOKUP(TEXT(C980,"#"),Table_BoxMaterial[#All],2,FALSE)=0,"",HLOOKUP(TEXT(C980,"#"),Table_BoxMaterial[#All],2,FALSE)),"")</f>
        <v/>
      </c>
      <c r="I980" s="183" t="str">
        <f>_xlfn.IFNA(HLOOKUP(TEXT(C980,"#"),Table_MountingKits[#All],2,FALSE),"")</f>
        <v/>
      </c>
      <c r="J980" s="183" t="str">
        <f>_xlfn.IFNA(HLOOKUP(H980,Table_BoxColors[#All],2,FALSE),"")</f>
        <v/>
      </c>
      <c r="K980" s="61" t="str">
        <f t="shared" si="438"/>
        <v/>
      </c>
      <c r="L980" s="64" t="str">
        <f t="shared" si="439"/>
        <v/>
      </c>
      <c r="M980" s="185" t="str">
        <f>_xlfn.IFNA("E-"&amp;VLOOKUP(C980,Table_PN_DeviceType[],2,TRUE),"")&amp;IF(D980&lt;&gt;"",IF(D980&gt;99,D980,IF(D980&gt;9,"0"&amp;D980,"00"&amp;D980))&amp;VLOOKUP(E980,Table_PN_ConduitSize[],2,FALSE)&amp;VLOOKUP(F980,Table_PN_ConduitColor[],2,FALSE)&amp;IF(G980&lt;10,"0"&amp;G980,G980)&amp;VLOOKUP(H980,Table_PN_BoxMaterial[],2,FALSE)&amp;IF(I980&lt;&gt;"",VLOOKUP(I980,Table_PN_MountingKit[],2,FALSE)&amp;IF(OR(J980="Yes"),VLOOKUP(F980,Table_PN_BoxColor[],2,FALSE),"")&amp;VLOOKUP(K980,Table_PN_CircuitBreaker[],2,FALSE),""),"")</f>
        <v/>
      </c>
      <c r="N980" s="65"/>
      <c r="O980" s="65"/>
      <c r="P980" s="65"/>
      <c r="Q980" s="65"/>
      <c r="R980" s="65"/>
      <c r="S980" s="170" t="str">
        <f>IFERROR(VLOOKUP(C980,Table_DevicePN[],2,FALSE),"")</f>
        <v/>
      </c>
      <c r="T980" s="66" t="str">
        <f t="shared" si="440"/>
        <v/>
      </c>
      <c r="U980" s="80"/>
      <c r="V980" s="81" t="str">
        <f t="shared" si="441"/>
        <v/>
      </c>
      <c r="W980" s="65" t="str">
        <f t="shared" si="442"/>
        <v/>
      </c>
      <c r="X980" s="65" t="str">
        <f t="shared" si="443"/>
        <v/>
      </c>
      <c r="Y980" s="82" t="str">
        <f t="shared" si="444"/>
        <v/>
      </c>
      <c r="Z980" s="83" t="str">
        <f t="shared" si="445"/>
        <v/>
      </c>
      <c r="AA980" s="65" t="str">
        <f t="shared" si="446"/>
        <v/>
      </c>
      <c r="AB980" s="65" t="str">
        <f t="shared" si="447"/>
        <v/>
      </c>
      <c r="AC980" s="65" t="str">
        <f t="shared" si="448"/>
        <v/>
      </c>
      <c r="AD980" s="84" t="str">
        <f t="shared" si="449"/>
        <v/>
      </c>
      <c r="AE980" s="85" t="str">
        <f t="shared" si="450"/>
        <v/>
      </c>
      <c r="AF980" s="85" t="str">
        <f t="shared" si="451"/>
        <v/>
      </c>
      <c r="AG980" s="86" t="str">
        <f t="shared" si="452"/>
        <v/>
      </c>
      <c r="AH980" s="87" t="str">
        <f t="shared" si="453"/>
        <v/>
      </c>
      <c r="AI980" s="84" t="str">
        <f t="shared" si="454"/>
        <v/>
      </c>
      <c r="AJ980" s="84" t="str">
        <f t="shared" si="455"/>
        <v/>
      </c>
      <c r="AK980" s="88" t="str">
        <f t="shared" si="456"/>
        <v/>
      </c>
      <c r="AL980" s="65" t="str">
        <f t="shared" si="457"/>
        <v/>
      </c>
      <c r="AM980" s="84" t="str">
        <f t="shared" si="458"/>
        <v/>
      </c>
      <c r="AN980" s="85" t="str">
        <f t="shared" si="459"/>
        <v/>
      </c>
      <c r="AO980" s="85" t="str">
        <f t="shared" si="460"/>
        <v/>
      </c>
      <c r="AP980" s="86" t="str">
        <f t="shared" si="461"/>
        <v/>
      </c>
    </row>
    <row r="981" spans="1:42" s="76" customFormat="1" x14ac:dyDescent="0.25">
      <c r="A981" s="78">
        <f t="shared" si="436"/>
        <v>975</v>
      </c>
      <c r="B981" s="79"/>
      <c r="C981" s="79"/>
      <c r="D981" s="61"/>
      <c r="E981" s="180" t="str">
        <f>_xlfn.IFNA(HLOOKUP(TEXT(C981,"#"),Table_Conduit[#All],2,FALSE),"")</f>
        <v/>
      </c>
      <c r="F981" s="63" t="str">
        <f t="shared" si="437"/>
        <v/>
      </c>
      <c r="G981" s="61"/>
      <c r="H981" s="180" t="str">
        <f>_xlfn.IFNA(IF(HLOOKUP(TEXT(C981,"#"),Table_BoxMaterial[#All],2,FALSE)=0,"",HLOOKUP(TEXT(C981,"#"),Table_BoxMaterial[#All],2,FALSE)),"")</f>
        <v/>
      </c>
      <c r="I981" s="183" t="str">
        <f>_xlfn.IFNA(HLOOKUP(TEXT(C981,"#"),Table_MountingKits[#All],2,FALSE),"")</f>
        <v/>
      </c>
      <c r="J981" s="183" t="str">
        <f>_xlfn.IFNA(HLOOKUP(H981,Table_BoxColors[#All],2,FALSE),"")</f>
        <v/>
      </c>
      <c r="K981" s="61" t="str">
        <f t="shared" si="438"/>
        <v/>
      </c>
      <c r="L981" s="64" t="str">
        <f t="shared" si="439"/>
        <v/>
      </c>
      <c r="M981" s="185" t="str">
        <f>_xlfn.IFNA("E-"&amp;VLOOKUP(C981,Table_PN_DeviceType[],2,TRUE),"")&amp;IF(D981&lt;&gt;"",IF(D981&gt;99,D981,IF(D981&gt;9,"0"&amp;D981,"00"&amp;D981))&amp;VLOOKUP(E981,Table_PN_ConduitSize[],2,FALSE)&amp;VLOOKUP(F981,Table_PN_ConduitColor[],2,FALSE)&amp;IF(G981&lt;10,"0"&amp;G981,G981)&amp;VLOOKUP(H981,Table_PN_BoxMaterial[],2,FALSE)&amp;IF(I981&lt;&gt;"",VLOOKUP(I981,Table_PN_MountingKit[],2,FALSE)&amp;IF(OR(J981="Yes"),VLOOKUP(F981,Table_PN_BoxColor[],2,FALSE),"")&amp;VLOOKUP(K981,Table_PN_CircuitBreaker[],2,FALSE),""),"")</f>
        <v/>
      </c>
      <c r="N981" s="65"/>
      <c r="O981" s="65"/>
      <c r="P981" s="65"/>
      <c r="Q981" s="65"/>
      <c r="R981" s="65"/>
      <c r="S981" s="170" t="str">
        <f>IFERROR(VLOOKUP(C981,Table_DevicePN[],2,FALSE),"")</f>
        <v/>
      </c>
      <c r="T981" s="66" t="str">
        <f t="shared" si="440"/>
        <v/>
      </c>
      <c r="U981" s="80"/>
      <c r="V981" s="81" t="str">
        <f t="shared" si="441"/>
        <v/>
      </c>
      <c r="W981" s="65" t="str">
        <f t="shared" si="442"/>
        <v/>
      </c>
      <c r="X981" s="65" t="str">
        <f t="shared" si="443"/>
        <v/>
      </c>
      <c r="Y981" s="82" t="str">
        <f t="shared" si="444"/>
        <v/>
      </c>
      <c r="Z981" s="83" t="str">
        <f t="shared" si="445"/>
        <v/>
      </c>
      <c r="AA981" s="65" t="str">
        <f t="shared" si="446"/>
        <v/>
      </c>
      <c r="AB981" s="65" t="str">
        <f t="shared" si="447"/>
        <v/>
      </c>
      <c r="AC981" s="65" t="str">
        <f t="shared" si="448"/>
        <v/>
      </c>
      <c r="AD981" s="84" t="str">
        <f t="shared" si="449"/>
        <v/>
      </c>
      <c r="AE981" s="85" t="str">
        <f t="shared" si="450"/>
        <v/>
      </c>
      <c r="AF981" s="85" t="str">
        <f t="shared" si="451"/>
        <v/>
      </c>
      <c r="AG981" s="86" t="str">
        <f t="shared" si="452"/>
        <v/>
      </c>
      <c r="AH981" s="87" t="str">
        <f t="shared" si="453"/>
        <v/>
      </c>
      <c r="AI981" s="84" t="str">
        <f t="shared" si="454"/>
        <v/>
      </c>
      <c r="AJ981" s="84" t="str">
        <f t="shared" si="455"/>
        <v/>
      </c>
      <c r="AK981" s="88" t="str">
        <f t="shared" si="456"/>
        <v/>
      </c>
      <c r="AL981" s="65" t="str">
        <f t="shared" si="457"/>
        <v/>
      </c>
      <c r="AM981" s="84" t="str">
        <f t="shared" si="458"/>
        <v/>
      </c>
      <c r="AN981" s="85" t="str">
        <f t="shared" si="459"/>
        <v/>
      </c>
      <c r="AO981" s="85" t="str">
        <f t="shared" si="460"/>
        <v/>
      </c>
      <c r="AP981" s="86" t="str">
        <f t="shared" si="461"/>
        <v/>
      </c>
    </row>
    <row r="982" spans="1:42" s="76" customFormat="1" x14ac:dyDescent="0.25">
      <c r="A982" s="78">
        <f t="shared" si="436"/>
        <v>976</v>
      </c>
      <c r="B982" s="79"/>
      <c r="C982" s="79"/>
      <c r="D982" s="61"/>
      <c r="E982" s="180" t="str">
        <f>_xlfn.IFNA(HLOOKUP(TEXT(C982,"#"),Table_Conduit[#All],2,FALSE),"")</f>
        <v/>
      </c>
      <c r="F982" s="63" t="str">
        <f t="shared" si="437"/>
        <v/>
      </c>
      <c r="G982" s="61"/>
      <c r="H982" s="180" t="str">
        <f>_xlfn.IFNA(IF(HLOOKUP(TEXT(C982,"#"),Table_BoxMaterial[#All],2,FALSE)=0,"",HLOOKUP(TEXT(C982,"#"),Table_BoxMaterial[#All],2,FALSE)),"")</f>
        <v/>
      </c>
      <c r="I982" s="183" t="str">
        <f>_xlfn.IFNA(HLOOKUP(TEXT(C982,"#"),Table_MountingKits[#All],2,FALSE),"")</f>
        <v/>
      </c>
      <c r="J982" s="183" t="str">
        <f>_xlfn.IFNA(HLOOKUP(H982,Table_BoxColors[#All],2,FALSE),"")</f>
        <v/>
      </c>
      <c r="K982" s="61" t="str">
        <f t="shared" si="438"/>
        <v/>
      </c>
      <c r="L982" s="64" t="str">
        <f t="shared" si="439"/>
        <v/>
      </c>
      <c r="M982" s="185" t="str">
        <f>_xlfn.IFNA("E-"&amp;VLOOKUP(C982,Table_PN_DeviceType[],2,TRUE),"")&amp;IF(D982&lt;&gt;"",IF(D982&gt;99,D982,IF(D982&gt;9,"0"&amp;D982,"00"&amp;D982))&amp;VLOOKUP(E982,Table_PN_ConduitSize[],2,FALSE)&amp;VLOOKUP(F982,Table_PN_ConduitColor[],2,FALSE)&amp;IF(G982&lt;10,"0"&amp;G982,G982)&amp;VLOOKUP(H982,Table_PN_BoxMaterial[],2,FALSE)&amp;IF(I982&lt;&gt;"",VLOOKUP(I982,Table_PN_MountingKit[],2,FALSE)&amp;IF(OR(J982="Yes"),VLOOKUP(F982,Table_PN_BoxColor[],2,FALSE),"")&amp;VLOOKUP(K982,Table_PN_CircuitBreaker[],2,FALSE),""),"")</f>
        <v/>
      </c>
      <c r="N982" s="65"/>
      <c r="O982" s="65"/>
      <c r="P982" s="65"/>
      <c r="Q982" s="65"/>
      <c r="R982" s="65"/>
      <c r="S982" s="170" t="str">
        <f>IFERROR(VLOOKUP(C982,Table_DevicePN[],2,FALSE),"")</f>
        <v/>
      </c>
      <c r="T982" s="66" t="str">
        <f t="shared" si="440"/>
        <v/>
      </c>
      <c r="U982" s="80"/>
      <c r="V982" s="81" t="str">
        <f t="shared" si="441"/>
        <v/>
      </c>
      <c r="W982" s="65" t="str">
        <f t="shared" si="442"/>
        <v/>
      </c>
      <c r="X982" s="65" t="str">
        <f t="shared" si="443"/>
        <v/>
      </c>
      <c r="Y982" s="82" t="str">
        <f t="shared" si="444"/>
        <v/>
      </c>
      <c r="Z982" s="83" t="str">
        <f t="shared" si="445"/>
        <v/>
      </c>
      <c r="AA982" s="65" t="str">
        <f t="shared" si="446"/>
        <v/>
      </c>
      <c r="AB982" s="65" t="str">
        <f t="shared" si="447"/>
        <v/>
      </c>
      <c r="AC982" s="65" t="str">
        <f t="shared" si="448"/>
        <v/>
      </c>
      <c r="AD982" s="84" t="str">
        <f t="shared" si="449"/>
        <v/>
      </c>
      <c r="AE982" s="85" t="str">
        <f t="shared" si="450"/>
        <v/>
      </c>
      <c r="AF982" s="85" t="str">
        <f t="shared" si="451"/>
        <v/>
      </c>
      <c r="AG982" s="86" t="str">
        <f t="shared" si="452"/>
        <v/>
      </c>
      <c r="AH982" s="87" t="str">
        <f t="shared" si="453"/>
        <v/>
      </c>
      <c r="AI982" s="84" t="str">
        <f t="shared" si="454"/>
        <v/>
      </c>
      <c r="AJ982" s="84" t="str">
        <f t="shared" si="455"/>
        <v/>
      </c>
      <c r="AK982" s="88" t="str">
        <f t="shared" si="456"/>
        <v/>
      </c>
      <c r="AL982" s="65" t="str">
        <f t="shared" si="457"/>
        <v/>
      </c>
      <c r="AM982" s="84" t="str">
        <f t="shared" si="458"/>
        <v/>
      </c>
      <c r="AN982" s="85" t="str">
        <f t="shared" si="459"/>
        <v/>
      </c>
      <c r="AO982" s="85" t="str">
        <f t="shared" si="460"/>
        <v/>
      </c>
      <c r="AP982" s="86" t="str">
        <f t="shared" si="461"/>
        <v/>
      </c>
    </row>
    <row r="983" spans="1:42" s="76" customFormat="1" x14ac:dyDescent="0.25">
      <c r="A983" s="78">
        <f t="shared" si="436"/>
        <v>977</v>
      </c>
      <c r="B983" s="79"/>
      <c r="C983" s="79"/>
      <c r="D983" s="61"/>
      <c r="E983" s="180" t="str">
        <f>_xlfn.IFNA(HLOOKUP(TEXT(C983,"#"),Table_Conduit[#All],2,FALSE),"")</f>
        <v/>
      </c>
      <c r="F983" s="63" t="str">
        <f t="shared" si="437"/>
        <v/>
      </c>
      <c r="G983" s="61"/>
      <c r="H983" s="180" t="str">
        <f>_xlfn.IFNA(IF(HLOOKUP(TEXT(C983,"#"),Table_BoxMaterial[#All],2,FALSE)=0,"",HLOOKUP(TEXT(C983,"#"),Table_BoxMaterial[#All],2,FALSE)),"")</f>
        <v/>
      </c>
      <c r="I983" s="183" t="str">
        <f>_xlfn.IFNA(HLOOKUP(TEXT(C983,"#"),Table_MountingKits[#All],2,FALSE),"")</f>
        <v/>
      </c>
      <c r="J983" s="183" t="str">
        <f>_xlfn.IFNA(HLOOKUP(H983,Table_BoxColors[#All],2,FALSE),"")</f>
        <v/>
      </c>
      <c r="K983" s="61" t="str">
        <f t="shared" si="438"/>
        <v/>
      </c>
      <c r="L983" s="64" t="str">
        <f t="shared" si="439"/>
        <v/>
      </c>
      <c r="M983" s="185" t="str">
        <f>_xlfn.IFNA("E-"&amp;VLOOKUP(C983,Table_PN_DeviceType[],2,TRUE),"")&amp;IF(D983&lt;&gt;"",IF(D983&gt;99,D983,IF(D983&gt;9,"0"&amp;D983,"00"&amp;D983))&amp;VLOOKUP(E983,Table_PN_ConduitSize[],2,FALSE)&amp;VLOOKUP(F983,Table_PN_ConduitColor[],2,FALSE)&amp;IF(G983&lt;10,"0"&amp;G983,G983)&amp;VLOOKUP(H983,Table_PN_BoxMaterial[],2,FALSE)&amp;IF(I983&lt;&gt;"",VLOOKUP(I983,Table_PN_MountingKit[],2,FALSE)&amp;IF(OR(J983="Yes"),VLOOKUP(F983,Table_PN_BoxColor[],2,FALSE),"")&amp;VLOOKUP(K983,Table_PN_CircuitBreaker[],2,FALSE),""),"")</f>
        <v/>
      </c>
      <c r="N983" s="65"/>
      <c r="O983" s="65"/>
      <c r="P983" s="65"/>
      <c r="Q983" s="65"/>
      <c r="R983" s="65"/>
      <c r="S983" s="170" t="str">
        <f>IFERROR(VLOOKUP(C983,Table_DevicePN[],2,FALSE),"")</f>
        <v/>
      </c>
      <c r="T983" s="66" t="str">
        <f t="shared" si="440"/>
        <v/>
      </c>
      <c r="U983" s="80"/>
      <c r="V983" s="81" t="str">
        <f t="shared" si="441"/>
        <v/>
      </c>
      <c r="W983" s="65" t="str">
        <f t="shared" si="442"/>
        <v/>
      </c>
      <c r="X983" s="65" t="str">
        <f t="shared" si="443"/>
        <v/>
      </c>
      <c r="Y983" s="82" t="str">
        <f t="shared" si="444"/>
        <v/>
      </c>
      <c r="Z983" s="83" t="str">
        <f t="shared" si="445"/>
        <v/>
      </c>
      <c r="AA983" s="65" t="str">
        <f t="shared" si="446"/>
        <v/>
      </c>
      <c r="AB983" s="65" t="str">
        <f t="shared" si="447"/>
        <v/>
      </c>
      <c r="AC983" s="65" t="str">
        <f t="shared" si="448"/>
        <v/>
      </c>
      <c r="AD983" s="84" t="str">
        <f t="shared" si="449"/>
        <v/>
      </c>
      <c r="AE983" s="85" t="str">
        <f t="shared" si="450"/>
        <v/>
      </c>
      <c r="AF983" s="85" t="str">
        <f t="shared" si="451"/>
        <v/>
      </c>
      <c r="AG983" s="86" t="str">
        <f t="shared" si="452"/>
        <v/>
      </c>
      <c r="AH983" s="87" t="str">
        <f t="shared" si="453"/>
        <v/>
      </c>
      <c r="AI983" s="84" t="str">
        <f t="shared" si="454"/>
        <v/>
      </c>
      <c r="AJ983" s="84" t="str">
        <f t="shared" si="455"/>
        <v/>
      </c>
      <c r="AK983" s="88" t="str">
        <f t="shared" si="456"/>
        <v/>
      </c>
      <c r="AL983" s="65" t="str">
        <f t="shared" si="457"/>
        <v/>
      </c>
      <c r="AM983" s="84" t="str">
        <f t="shared" si="458"/>
        <v/>
      </c>
      <c r="AN983" s="85" t="str">
        <f t="shared" si="459"/>
        <v/>
      </c>
      <c r="AO983" s="85" t="str">
        <f t="shared" si="460"/>
        <v/>
      </c>
      <c r="AP983" s="86" t="str">
        <f t="shared" si="461"/>
        <v/>
      </c>
    </row>
    <row r="984" spans="1:42" s="76" customFormat="1" x14ac:dyDescent="0.25">
      <c r="A984" s="78">
        <f t="shared" si="436"/>
        <v>978</v>
      </c>
      <c r="B984" s="79"/>
      <c r="C984" s="79"/>
      <c r="D984" s="61"/>
      <c r="E984" s="180" t="str">
        <f>_xlfn.IFNA(HLOOKUP(TEXT(C984,"#"),Table_Conduit[#All],2,FALSE),"")</f>
        <v/>
      </c>
      <c r="F984" s="63" t="str">
        <f t="shared" si="437"/>
        <v/>
      </c>
      <c r="G984" s="61"/>
      <c r="H984" s="180" t="str">
        <f>_xlfn.IFNA(IF(HLOOKUP(TEXT(C984,"#"),Table_BoxMaterial[#All],2,FALSE)=0,"",HLOOKUP(TEXT(C984,"#"),Table_BoxMaterial[#All],2,FALSE)),"")</f>
        <v/>
      </c>
      <c r="I984" s="183" t="str">
        <f>_xlfn.IFNA(HLOOKUP(TEXT(C984,"#"),Table_MountingKits[#All],2,FALSE),"")</f>
        <v/>
      </c>
      <c r="J984" s="183" t="str">
        <f>_xlfn.IFNA(HLOOKUP(H984,Table_BoxColors[#All],2,FALSE),"")</f>
        <v/>
      </c>
      <c r="K984" s="61" t="str">
        <f t="shared" si="438"/>
        <v/>
      </c>
      <c r="L984" s="64" t="str">
        <f t="shared" si="439"/>
        <v/>
      </c>
      <c r="M984" s="185" t="str">
        <f>_xlfn.IFNA("E-"&amp;VLOOKUP(C984,Table_PN_DeviceType[],2,TRUE),"")&amp;IF(D984&lt;&gt;"",IF(D984&gt;99,D984,IF(D984&gt;9,"0"&amp;D984,"00"&amp;D984))&amp;VLOOKUP(E984,Table_PN_ConduitSize[],2,FALSE)&amp;VLOOKUP(F984,Table_PN_ConduitColor[],2,FALSE)&amp;IF(G984&lt;10,"0"&amp;G984,G984)&amp;VLOOKUP(H984,Table_PN_BoxMaterial[],2,FALSE)&amp;IF(I984&lt;&gt;"",VLOOKUP(I984,Table_PN_MountingKit[],2,FALSE)&amp;IF(OR(J984="Yes"),VLOOKUP(F984,Table_PN_BoxColor[],2,FALSE),"")&amp;VLOOKUP(K984,Table_PN_CircuitBreaker[],2,FALSE),""),"")</f>
        <v/>
      </c>
      <c r="N984" s="65"/>
      <c r="O984" s="65"/>
      <c r="P984" s="65"/>
      <c r="Q984" s="65"/>
      <c r="R984" s="65"/>
      <c r="S984" s="170" t="str">
        <f>IFERROR(VLOOKUP(C984,Table_DevicePN[],2,FALSE),"")</f>
        <v/>
      </c>
      <c r="T984" s="66" t="str">
        <f t="shared" si="440"/>
        <v/>
      </c>
      <c r="U984" s="80"/>
      <c r="V984" s="81" t="str">
        <f t="shared" si="441"/>
        <v/>
      </c>
      <c r="W984" s="65" t="str">
        <f t="shared" si="442"/>
        <v/>
      </c>
      <c r="X984" s="65" t="str">
        <f t="shared" si="443"/>
        <v/>
      </c>
      <c r="Y984" s="82" t="str">
        <f t="shared" si="444"/>
        <v/>
      </c>
      <c r="Z984" s="83" t="str">
        <f t="shared" si="445"/>
        <v/>
      </c>
      <c r="AA984" s="65" t="str">
        <f t="shared" si="446"/>
        <v/>
      </c>
      <c r="AB984" s="65" t="str">
        <f t="shared" si="447"/>
        <v/>
      </c>
      <c r="AC984" s="65" t="str">
        <f t="shared" si="448"/>
        <v/>
      </c>
      <c r="AD984" s="84" t="str">
        <f t="shared" si="449"/>
        <v/>
      </c>
      <c r="AE984" s="85" t="str">
        <f t="shared" si="450"/>
        <v/>
      </c>
      <c r="AF984" s="85" t="str">
        <f t="shared" si="451"/>
        <v/>
      </c>
      <c r="AG984" s="86" t="str">
        <f t="shared" si="452"/>
        <v/>
      </c>
      <c r="AH984" s="87" t="str">
        <f t="shared" si="453"/>
        <v/>
      </c>
      <c r="AI984" s="84" t="str">
        <f t="shared" si="454"/>
        <v/>
      </c>
      <c r="AJ984" s="84" t="str">
        <f t="shared" si="455"/>
        <v/>
      </c>
      <c r="AK984" s="88" t="str">
        <f t="shared" si="456"/>
        <v/>
      </c>
      <c r="AL984" s="65" t="str">
        <f t="shared" si="457"/>
        <v/>
      </c>
      <c r="AM984" s="84" t="str">
        <f t="shared" si="458"/>
        <v/>
      </c>
      <c r="AN984" s="85" t="str">
        <f t="shared" si="459"/>
        <v/>
      </c>
      <c r="AO984" s="85" t="str">
        <f t="shared" si="460"/>
        <v/>
      </c>
      <c r="AP984" s="86" t="str">
        <f t="shared" si="461"/>
        <v/>
      </c>
    </row>
    <row r="985" spans="1:42" s="76" customFormat="1" x14ac:dyDescent="0.25">
      <c r="A985" s="78">
        <f t="shared" si="436"/>
        <v>979</v>
      </c>
      <c r="B985" s="79"/>
      <c r="C985" s="79"/>
      <c r="D985" s="61"/>
      <c r="E985" s="180" t="str">
        <f>_xlfn.IFNA(HLOOKUP(TEXT(C985,"#"),Table_Conduit[#All],2,FALSE),"")</f>
        <v/>
      </c>
      <c r="F985" s="63" t="str">
        <f t="shared" si="437"/>
        <v/>
      </c>
      <c r="G985" s="61"/>
      <c r="H985" s="180" t="str">
        <f>_xlfn.IFNA(IF(HLOOKUP(TEXT(C985,"#"),Table_BoxMaterial[#All],2,FALSE)=0,"",HLOOKUP(TEXT(C985,"#"),Table_BoxMaterial[#All],2,FALSE)),"")</f>
        <v/>
      </c>
      <c r="I985" s="183" t="str">
        <f>_xlfn.IFNA(HLOOKUP(TEXT(C985,"#"),Table_MountingKits[#All],2,FALSE),"")</f>
        <v/>
      </c>
      <c r="J985" s="183" t="str">
        <f>_xlfn.IFNA(HLOOKUP(H985,Table_BoxColors[#All],2,FALSE),"")</f>
        <v/>
      </c>
      <c r="K985" s="61" t="str">
        <f t="shared" si="438"/>
        <v/>
      </c>
      <c r="L985" s="64" t="str">
        <f t="shared" si="439"/>
        <v/>
      </c>
      <c r="M985" s="185" t="str">
        <f>_xlfn.IFNA("E-"&amp;VLOOKUP(C985,Table_PN_DeviceType[],2,TRUE),"")&amp;IF(D985&lt;&gt;"",IF(D985&gt;99,D985,IF(D985&gt;9,"0"&amp;D985,"00"&amp;D985))&amp;VLOOKUP(E985,Table_PN_ConduitSize[],2,FALSE)&amp;VLOOKUP(F985,Table_PN_ConduitColor[],2,FALSE)&amp;IF(G985&lt;10,"0"&amp;G985,G985)&amp;VLOOKUP(H985,Table_PN_BoxMaterial[],2,FALSE)&amp;IF(I985&lt;&gt;"",VLOOKUP(I985,Table_PN_MountingKit[],2,FALSE)&amp;IF(OR(J985="Yes"),VLOOKUP(F985,Table_PN_BoxColor[],2,FALSE),"")&amp;VLOOKUP(K985,Table_PN_CircuitBreaker[],2,FALSE),""),"")</f>
        <v/>
      </c>
      <c r="N985" s="65"/>
      <c r="O985" s="65"/>
      <c r="P985" s="65"/>
      <c r="Q985" s="65"/>
      <c r="R985" s="65"/>
      <c r="S985" s="170" t="str">
        <f>IFERROR(VLOOKUP(C985,Table_DevicePN[],2,FALSE),"")</f>
        <v/>
      </c>
      <c r="T985" s="66" t="str">
        <f t="shared" si="440"/>
        <v/>
      </c>
      <c r="U985" s="80"/>
      <c r="V985" s="81" t="str">
        <f t="shared" si="441"/>
        <v/>
      </c>
      <c r="W985" s="65" t="str">
        <f t="shared" si="442"/>
        <v/>
      </c>
      <c r="X985" s="65" t="str">
        <f t="shared" si="443"/>
        <v/>
      </c>
      <c r="Y985" s="82" t="str">
        <f t="shared" si="444"/>
        <v/>
      </c>
      <c r="Z985" s="83" t="str">
        <f t="shared" si="445"/>
        <v/>
      </c>
      <c r="AA985" s="65" t="str">
        <f t="shared" si="446"/>
        <v/>
      </c>
      <c r="AB985" s="65" t="str">
        <f t="shared" si="447"/>
        <v/>
      </c>
      <c r="AC985" s="65" t="str">
        <f t="shared" si="448"/>
        <v/>
      </c>
      <c r="AD985" s="84" t="str">
        <f t="shared" si="449"/>
        <v/>
      </c>
      <c r="AE985" s="85" t="str">
        <f t="shared" si="450"/>
        <v/>
      </c>
      <c r="AF985" s="85" t="str">
        <f t="shared" si="451"/>
        <v/>
      </c>
      <c r="AG985" s="86" t="str">
        <f t="shared" si="452"/>
        <v/>
      </c>
      <c r="AH985" s="87" t="str">
        <f t="shared" si="453"/>
        <v/>
      </c>
      <c r="AI985" s="84" t="str">
        <f t="shared" si="454"/>
        <v/>
      </c>
      <c r="AJ985" s="84" t="str">
        <f t="shared" si="455"/>
        <v/>
      </c>
      <c r="AK985" s="88" t="str">
        <f t="shared" si="456"/>
        <v/>
      </c>
      <c r="AL985" s="65" t="str">
        <f t="shared" si="457"/>
        <v/>
      </c>
      <c r="AM985" s="84" t="str">
        <f t="shared" si="458"/>
        <v/>
      </c>
      <c r="AN985" s="85" t="str">
        <f t="shared" si="459"/>
        <v/>
      </c>
      <c r="AO985" s="85" t="str">
        <f t="shared" si="460"/>
        <v/>
      </c>
      <c r="AP985" s="86" t="str">
        <f t="shared" si="461"/>
        <v/>
      </c>
    </row>
    <row r="986" spans="1:42" s="76" customFormat="1" x14ac:dyDescent="0.25">
      <c r="A986" s="78">
        <f t="shared" si="436"/>
        <v>980</v>
      </c>
      <c r="B986" s="79"/>
      <c r="C986" s="79"/>
      <c r="D986" s="61"/>
      <c r="E986" s="180" t="str">
        <f>_xlfn.IFNA(HLOOKUP(TEXT(C986,"#"),Table_Conduit[#All],2,FALSE),"")</f>
        <v/>
      </c>
      <c r="F986" s="63" t="str">
        <f t="shared" si="437"/>
        <v/>
      </c>
      <c r="G986" s="61"/>
      <c r="H986" s="180" t="str">
        <f>_xlfn.IFNA(IF(HLOOKUP(TEXT(C986,"#"),Table_BoxMaterial[#All],2,FALSE)=0,"",HLOOKUP(TEXT(C986,"#"),Table_BoxMaterial[#All],2,FALSE)),"")</f>
        <v/>
      </c>
      <c r="I986" s="183" t="str">
        <f>_xlfn.IFNA(HLOOKUP(TEXT(C986,"#"),Table_MountingKits[#All],2,FALSE),"")</f>
        <v/>
      </c>
      <c r="J986" s="183" t="str">
        <f>_xlfn.IFNA(HLOOKUP(H986,Table_BoxColors[#All],2,FALSE),"")</f>
        <v/>
      </c>
      <c r="K986" s="61" t="str">
        <f t="shared" si="438"/>
        <v/>
      </c>
      <c r="L986" s="64" t="str">
        <f t="shared" si="439"/>
        <v/>
      </c>
      <c r="M986" s="185" t="str">
        <f>_xlfn.IFNA("E-"&amp;VLOOKUP(C986,Table_PN_DeviceType[],2,TRUE),"")&amp;IF(D986&lt;&gt;"",IF(D986&gt;99,D986,IF(D986&gt;9,"0"&amp;D986,"00"&amp;D986))&amp;VLOOKUP(E986,Table_PN_ConduitSize[],2,FALSE)&amp;VLOOKUP(F986,Table_PN_ConduitColor[],2,FALSE)&amp;IF(G986&lt;10,"0"&amp;G986,G986)&amp;VLOOKUP(H986,Table_PN_BoxMaterial[],2,FALSE)&amp;IF(I986&lt;&gt;"",VLOOKUP(I986,Table_PN_MountingKit[],2,FALSE)&amp;IF(OR(J986="Yes"),VLOOKUP(F986,Table_PN_BoxColor[],2,FALSE),"")&amp;VLOOKUP(K986,Table_PN_CircuitBreaker[],2,FALSE),""),"")</f>
        <v/>
      </c>
      <c r="N986" s="65"/>
      <c r="O986" s="65"/>
      <c r="P986" s="65"/>
      <c r="Q986" s="65"/>
      <c r="R986" s="65"/>
      <c r="S986" s="170" t="str">
        <f>IFERROR(VLOOKUP(C986,Table_DevicePN[],2,FALSE),"")</f>
        <v/>
      </c>
      <c r="T986" s="66" t="str">
        <f t="shared" si="440"/>
        <v/>
      </c>
      <c r="U986" s="80"/>
      <c r="V986" s="81" t="str">
        <f t="shared" si="441"/>
        <v/>
      </c>
      <c r="W986" s="65" t="str">
        <f t="shared" si="442"/>
        <v/>
      </c>
      <c r="X986" s="65" t="str">
        <f t="shared" si="443"/>
        <v/>
      </c>
      <c r="Y986" s="82" t="str">
        <f t="shared" si="444"/>
        <v/>
      </c>
      <c r="Z986" s="83" t="str">
        <f t="shared" si="445"/>
        <v/>
      </c>
      <c r="AA986" s="65" t="str">
        <f t="shared" si="446"/>
        <v/>
      </c>
      <c r="AB986" s="65" t="str">
        <f t="shared" si="447"/>
        <v/>
      </c>
      <c r="AC986" s="65" t="str">
        <f t="shared" si="448"/>
        <v/>
      </c>
      <c r="AD986" s="84" t="str">
        <f t="shared" si="449"/>
        <v/>
      </c>
      <c r="AE986" s="85" t="str">
        <f t="shared" si="450"/>
        <v/>
      </c>
      <c r="AF986" s="85" t="str">
        <f t="shared" si="451"/>
        <v/>
      </c>
      <c r="AG986" s="86" t="str">
        <f t="shared" si="452"/>
        <v/>
      </c>
      <c r="AH986" s="87" t="str">
        <f t="shared" si="453"/>
        <v/>
      </c>
      <c r="AI986" s="84" t="str">
        <f t="shared" si="454"/>
        <v/>
      </c>
      <c r="AJ986" s="84" t="str">
        <f t="shared" si="455"/>
        <v/>
      </c>
      <c r="AK986" s="88" t="str">
        <f t="shared" si="456"/>
        <v/>
      </c>
      <c r="AL986" s="65" t="str">
        <f t="shared" si="457"/>
        <v/>
      </c>
      <c r="AM986" s="84" t="str">
        <f t="shared" si="458"/>
        <v/>
      </c>
      <c r="AN986" s="85" t="str">
        <f t="shared" si="459"/>
        <v/>
      </c>
      <c r="AO986" s="85" t="str">
        <f t="shared" si="460"/>
        <v/>
      </c>
      <c r="AP986" s="86" t="str">
        <f t="shared" si="461"/>
        <v/>
      </c>
    </row>
    <row r="987" spans="1:42" s="76" customFormat="1" x14ac:dyDescent="0.25">
      <c r="A987" s="78">
        <f t="shared" si="436"/>
        <v>981</v>
      </c>
      <c r="B987" s="79"/>
      <c r="C987" s="79"/>
      <c r="D987" s="61"/>
      <c r="E987" s="180" t="str">
        <f>_xlfn.IFNA(HLOOKUP(TEXT(C987,"#"),Table_Conduit[#All],2,FALSE),"")</f>
        <v/>
      </c>
      <c r="F987" s="63" t="str">
        <f t="shared" si="437"/>
        <v/>
      </c>
      <c r="G987" s="61"/>
      <c r="H987" s="180" t="str">
        <f>_xlfn.IFNA(IF(HLOOKUP(TEXT(C987,"#"),Table_BoxMaterial[#All],2,FALSE)=0,"",HLOOKUP(TEXT(C987,"#"),Table_BoxMaterial[#All],2,FALSE)),"")</f>
        <v/>
      </c>
      <c r="I987" s="183" t="str">
        <f>_xlfn.IFNA(HLOOKUP(TEXT(C987,"#"),Table_MountingKits[#All],2,FALSE),"")</f>
        <v/>
      </c>
      <c r="J987" s="183" t="str">
        <f>_xlfn.IFNA(HLOOKUP(H987,Table_BoxColors[#All],2,FALSE),"")</f>
        <v/>
      </c>
      <c r="K987" s="61" t="str">
        <f t="shared" si="438"/>
        <v/>
      </c>
      <c r="L987" s="64" t="str">
        <f t="shared" si="439"/>
        <v/>
      </c>
      <c r="M987" s="185" t="str">
        <f>_xlfn.IFNA("E-"&amp;VLOOKUP(C987,Table_PN_DeviceType[],2,TRUE),"")&amp;IF(D987&lt;&gt;"",IF(D987&gt;99,D987,IF(D987&gt;9,"0"&amp;D987,"00"&amp;D987))&amp;VLOOKUP(E987,Table_PN_ConduitSize[],2,FALSE)&amp;VLOOKUP(F987,Table_PN_ConduitColor[],2,FALSE)&amp;IF(G987&lt;10,"0"&amp;G987,G987)&amp;VLOOKUP(H987,Table_PN_BoxMaterial[],2,FALSE)&amp;IF(I987&lt;&gt;"",VLOOKUP(I987,Table_PN_MountingKit[],2,FALSE)&amp;IF(OR(J987="Yes"),VLOOKUP(F987,Table_PN_BoxColor[],2,FALSE),"")&amp;VLOOKUP(K987,Table_PN_CircuitBreaker[],2,FALSE),""),"")</f>
        <v/>
      </c>
      <c r="N987" s="65"/>
      <c r="O987" s="65"/>
      <c r="P987" s="65"/>
      <c r="Q987" s="65"/>
      <c r="R987" s="65"/>
      <c r="S987" s="170" t="str">
        <f>IFERROR(VLOOKUP(C987,Table_DevicePN[],2,FALSE),"")</f>
        <v/>
      </c>
      <c r="T987" s="66" t="str">
        <f t="shared" si="440"/>
        <v/>
      </c>
      <c r="U987" s="80"/>
      <c r="V987" s="81" t="str">
        <f t="shared" si="441"/>
        <v/>
      </c>
      <c r="W987" s="65" t="str">
        <f t="shared" si="442"/>
        <v/>
      </c>
      <c r="X987" s="65" t="str">
        <f t="shared" si="443"/>
        <v/>
      </c>
      <c r="Y987" s="82" t="str">
        <f t="shared" si="444"/>
        <v/>
      </c>
      <c r="Z987" s="83" t="str">
        <f t="shared" si="445"/>
        <v/>
      </c>
      <c r="AA987" s="65" t="str">
        <f t="shared" si="446"/>
        <v/>
      </c>
      <c r="AB987" s="65" t="str">
        <f t="shared" si="447"/>
        <v/>
      </c>
      <c r="AC987" s="65" t="str">
        <f t="shared" si="448"/>
        <v/>
      </c>
      <c r="AD987" s="84" t="str">
        <f t="shared" si="449"/>
        <v/>
      </c>
      <c r="AE987" s="85" t="str">
        <f t="shared" si="450"/>
        <v/>
      </c>
      <c r="AF987" s="85" t="str">
        <f t="shared" si="451"/>
        <v/>
      </c>
      <c r="AG987" s="86" t="str">
        <f t="shared" si="452"/>
        <v/>
      </c>
      <c r="AH987" s="87" t="str">
        <f t="shared" si="453"/>
        <v/>
      </c>
      <c r="AI987" s="84" t="str">
        <f t="shared" si="454"/>
        <v/>
      </c>
      <c r="AJ987" s="84" t="str">
        <f t="shared" si="455"/>
        <v/>
      </c>
      <c r="AK987" s="88" t="str">
        <f t="shared" si="456"/>
        <v/>
      </c>
      <c r="AL987" s="65" t="str">
        <f t="shared" si="457"/>
        <v/>
      </c>
      <c r="AM987" s="84" t="str">
        <f t="shared" si="458"/>
        <v/>
      </c>
      <c r="AN987" s="85" t="str">
        <f t="shared" si="459"/>
        <v/>
      </c>
      <c r="AO987" s="85" t="str">
        <f t="shared" si="460"/>
        <v/>
      </c>
      <c r="AP987" s="86" t="str">
        <f t="shared" si="461"/>
        <v/>
      </c>
    </row>
    <row r="988" spans="1:42" s="76" customFormat="1" x14ac:dyDescent="0.25">
      <c r="A988" s="78">
        <f t="shared" si="436"/>
        <v>982</v>
      </c>
      <c r="B988" s="79"/>
      <c r="C988" s="79"/>
      <c r="D988" s="61"/>
      <c r="E988" s="180" t="str">
        <f>_xlfn.IFNA(HLOOKUP(TEXT(C988,"#"),Table_Conduit[#All],2,FALSE),"")</f>
        <v/>
      </c>
      <c r="F988" s="63" t="str">
        <f t="shared" si="437"/>
        <v/>
      </c>
      <c r="G988" s="61"/>
      <c r="H988" s="180" t="str">
        <f>_xlfn.IFNA(IF(HLOOKUP(TEXT(C988,"#"),Table_BoxMaterial[#All],2,FALSE)=0,"",HLOOKUP(TEXT(C988,"#"),Table_BoxMaterial[#All],2,FALSE)),"")</f>
        <v/>
      </c>
      <c r="I988" s="183" t="str">
        <f>_xlfn.IFNA(HLOOKUP(TEXT(C988,"#"),Table_MountingKits[#All],2,FALSE),"")</f>
        <v/>
      </c>
      <c r="J988" s="183" t="str">
        <f>_xlfn.IFNA(HLOOKUP(H988,Table_BoxColors[#All],2,FALSE),"")</f>
        <v/>
      </c>
      <c r="K988" s="61" t="str">
        <f t="shared" si="438"/>
        <v/>
      </c>
      <c r="L988" s="64" t="str">
        <f t="shared" si="439"/>
        <v/>
      </c>
      <c r="M988" s="185" t="str">
        <f>_xlfn.IFNA("E-"&amp;VLOOKUP(C988,Table_PN_DeviceType[],2,TRUE),"")&amp;IF(D988&lt;&gt;"",IF(D988&gt;99,D988,IF(D988&gt;9,"0"&amp;D988,"00"&amp;D988))&amp;VLOOKUP(E988,Table_PN_ConduitSize[],2,FALSE)&amp;VLOOKUP(F988,Table_PN_ConduitColor[],2,FALSE)&amp;IF(G988&lt;10,"0"&amp;G988,G988)&amp;VLOOKUP(H988,Table_PN_BoxMaterial[],2,FALSE)&amp;IF(I988&lt;&gt;"",VLOOKUP(I988,Table_PN_MountingKit[],2,FALSE)&amp;IF(OR(J988="Yes"),VLOOKUP(F988,Table_PN_BoxColor[],2,FALSE),"")&amp;VLOOKUP(K988,Table_PN_CircuitBreaker[],2,FALSE),""),"")</f>
        <v/>
      </c>
      <c r="N988" s="65"/>
      <c r="O988" s="65"/>
      <c r="P988" s="65"/>
      <c r="Q988" s="65"/>
      <c r="R988" s="65"/>
      <c r="S988" s="170" t="str">
        <f>IFERROR(VLOOKUP(C988,Table_DevicePN[],2,FALSE),"")</f>
        <v/>
      </c>
      <c r="T988" s="66" t="str">
        <f t="shared" si="440"/>
        <v/>
      </c>
      <c r="U988" s="80"/>
      <c r="V988" s="81" t="str">
        <f t="shared" si="441"/>
        <v/>
      </c>
      <c r="W988" s="65" t="str">
        <f t="shared" si="442"/>
        <v/>
      </c>
      <c r="X988" s="65" t="str">
        <f t="shared" si="443"/>
        <v/>
      </c>
      <c r="Y988" s="82" t="str">
        <f t="shared" si="444"/>
        <v/>
      </c>
      <c r="Z988" s="83" t="str">
        <f t="shared" si="445"/>
        <v/>
      </c>
      <c r="AA988" s="65" t="str">
        <f t="shared" si="446"/>
        <v/>
      </c>
      <c r="AB988" s="65" t="str">
        <f t="shared" si="447"/>
        <v/>
      </c>
      <c r="AC988" s="65" t="str">
        <f t="shared" si="448"/>
        <v/>
      </c>
      <c r="AD988" s="84" t="str">
        <f t="shared" si="449"/>
        <v/>
      </c>
      <c r="AE988" s="85" t="str">
        <f t="shared" si="450"/>
        <v/>
      </c>
      <c r="AF988" s="85" t="str">
        <f t="shared" si="451"/>
        <v/>
      </c>
      <c r="AG988" s="86" t="str">
        <f t="shared" si="452"/>
        <v/>
      </c>
      <c r="AH988" s="87" t="str">
        <f t="shared" si="453"/>
        <v/>
      </c>
      <c r="AI988" s="84" t="str">
        <f t="shared" si="454"/>
        <v/>
      </c>
      <c r="AJ988" s="84" t="str">
        <f t="shared" si="455"/>
        <v/>
      </c>
      <c r="AK988" s="88" t="str">
        <f t="shared" si="456"/>
        <v/>
      </c>
      <c r="AL988" s="65" t="str">
        <f t="shared" si="457"/>
        <v/>
      </c>
      <c r="AM988" s="84" t="str">
        <f t="shared" si="458"/>
        <v/>
      </c>
      <c r="AN988" s="85" t="str">
        <f t="shared" si="459"/>
        <v/>
      </c>
      <c r="AO988" s="85" t="str">
        <f t="shared" si="460"/>
        <v/>
      </c>
      <c r="AP988" s="86" t="str">
        <f t="shared" si="461"/>
        <v/>
      </c>
    </row>
    <row r="989" spans="1:42" s="76" customFormat="1" x14ac:dyDescent="0.25">
      <c r="A989" s="78">
        <f t="shared" si="436"/>
        <v>983</v>
      </c>
      <c r="B989" s="79"/>
      <c r="C989" s="79"/>
      <c r="D989" s="61"/>
      <c r="E989" s="180" t="str">
        <f>_xlfn.IFNA(HLOOKUP(TEXT(C989,"#"),Table_Conduit[#All],2,FALSE),"")</f>
        <v/>
      </c>
      <c r="F989" s="63" t="str">
        <f t="shared" si="437"/>
        <v/>
      </c>
      <c r="G989" s="61"/>
      <c r="H989" s="180" t="str">
        <f>_xlfn.IFNA(IF(HLOOKUP(TEXT(C989,"#"),Table_BoxMaterial[#All],2,FALSE)=0,"",HLOOKUP(TEXT(C989,"#"),Table_BoxMaterial[#All],2,FALSE)),"")</f>
        <v/>
      </c>
      <c r="I989" s="183" t="str">
        <f>_xlfn.IFNA(HLOOKUP(TEXT(C989,"#"),Table_MountingKits[#All],2,FALSE),"")</f>
        <v/>
      </c>
      <c r="J989" s="183" t="str">
        <f>_xlfn.IFNA(HLOOKUP(H989,Table_BoxColors[#All],2,FALSE),"")</f>
        <v/>
      </c>
      <c r="K989" s="61" t="str">
        <f t="shared" si="438"/>
        <v/>
      </c>
      <c r="L989" s="64" t="str">
        <f t="shared" si="439"/>
        <v/>
      </c>
      <c r="M989" s="185" t="str">
        <f>_xlfn.IFNA("E-"&amp;VLOOKUP(C989,Table_PN_DeviceType[],2,TRUE),"")&amp;IF(D989&lt;&gt;"",IF(D989&gt;99,D989,IF(D989&gt;9,"0"&amp;D989,"00"&amp;D989))&amp;VLOOKUP(E989,Table_PN_ConduitSize[],2,FALSE)&amp;VLOOKUP(F989,Table_PN_ConduitColor[],2,FALSE)&amp;IF(G989&lt;10,"0"&amp;G989,G989)&amp;VLOOKUP(H989,Table_PN_BoxMaterial[],2,FALSE)&amp;IF(I989&lt;&gt;"",VLOOKUP(I989,Table_PN_MountingKit[],2,FALSE)&amp;IF(OR(J989="Yes"),VLOOKUP(F989,Table_PN_BoxColor[],2,FALSE),"")&amp;VLOOKUP(K989,Table_PN_CircuitBreaker[],2,FALSE),""),"")</f>
        <v/>
      </c>
      <c r="N989" s="65"/>
      <c r="O989" s="65"/>
      <c r="P989" s="65"/>
      <c r="Q989" s="65"/>
      <c r="R989" s="65"/>
      <c r="S989" s="170" t="str">
        <f>IFERROR(VLOOKUP(C989,Table_DevicePN[],2,FALSE),"")</f>
        <v/>
      </c>
      <c r="T989" s="66" t="str">
        <f t="shared" si="440"/>
        <v/>
      </c>
      <c r="U989" s="80"/>
      <c r="V989" s="81" t="str">
        <f t="shared" si="441"/>
        <v/>
      </c>
      <c r="W989" s="65" t="str">
        <f t="shared" si="442"/>
        <v/>
      </c>
      <c r="X989" s="65" t="str">
        <f t="shared" si="443"/>
        <v/>
      </c>
      <c r="Y989" s="82" t="str">
        <f t="shared" si="444"/>
        <v/>
      </c>
      <c r="Z989" s="83" t="str">
        <f t="shared" si="445"/>
        <v/>
      </c>
      <c r="AA989" s="65" t="str">
        <f t="shared" si="446"/>
        <v/>
      </c>
      <c r="AB989" s="65" t="str">
        <f t="shared" si="447"/>
        <v/>
      </c>
      <c r="AC989" s="65" t="str">
        <f t="shared" si="448"/>
        <v/>
      </c>
      <c r="AD989" s="84" t="str">
        <f t="shared" si="449"/>
        <v/>
      </c>
      <c r="AE989" s="85" t="str">
        <f t="shared" si="450"/>
        <v/>
      </c>
      <c r="AF989" s="85" t="str">
        <f t="shared" si="451"/>
        <v/>
      </c>
      <c r="AG989" s="86" t="str">
        <f t="shared" si="452"/>
        <v/>
      </c>
      <c r="AH989" s="87" t="str">
        <f t="shared" si="453"/>
        <v/>
      </c>
      <c r="AI989" s="84" t="str">
        <f t="shared" si="454"/>
        <v/>
      </c>
      <c r="AJ989" s="84" t="str">
        <f t="shared" si="455"/>
        <v/>
      </c>
      <c r="AK989" s="88" t="str">
        <f t="shared" si="456"/>
        <v/>
      </c>
      <c r="AL989" s="65" t="str">
        <f t="shared" si="457"/>
        <v/>
      </c>
      <c r="AM989" s="84" t="str">
        <f t="shared" si="458"/>
        <v/>
      </c>
      <c r="AN989" s="85" t="str">
        <f t="shared" si="459"/>
        <v/>
      </c>
      <c r="AO989" s="85" t="str">
        <f t="shared" si="460"/>
        <v/>
      </c>
      <c r="AP989" s="86" t="str">
        <f t="shared" si="461"/>
        <v/>
      </c>
    </row>
    <row r="990" spans="1:42" s="76" customFormat="1" x14ac:dyDescent="0.25">
      <c r="A990" s="78">
        <f t="shared" si="436"/>
        <v>984</v>
      </c>
      <c r="B990" s="79"/>
      <c r="C990" s="79"/>
      <c r="D990" s="61"/>
      <c r="E990" s="180" t="str">
        <f>_xlfn.IFNA(HLOOKUP(TEXT(C990,"#"),Table_Conduit[#All],2,FALSE),"")</f>
        <v/>
      </c>
      <c r="F990" s="63" t="str">
        <f t="shared" si="437"/>
        <v/>
      </c>
      <c r="G990" s="61"/>
      <c r="H990" s="180" t="str">
        <f>_xlfn.IFNA(IF(HLOOKUP(TEXT(C990,"#"),Table_BoxMaterial[#All],2,FALSE)=0,"",HLOOKUP(TEXT(C990,"#"),Table_BoxMaterial[#All],2,FALSE)),"")</f>
        <v/>
      </c>
      <c r="I990" s="183" t="str">
        <f>_xlfn.IFNA(HLOOKUP(TEXT(C990,"#"),Table_MountingKits[#All],2,FALSE),"")</f>
        <v/>
      </c>
      <c r="J990" s="183" t="str">
        <f>_xlfn.IFNA(HLOOKUP(H990,Table_BoxColors[#All],2,FALSE),"")</f>
        <v/>
      </c>
      <c r="K990" s="61" t="str">
        <f t="shared" si="438"/>
        <v/>
      </c>
      <c r="L990" s="64" t="str">
        <f t="shared" si="439"/>
        <v/>
      </c>
      <c r="M990" s="185" t="str">
        <f>_xlfn.IFNA("E-"&amp;VLOOKUP(C990,Table_PN_DeviceType[],2,TRUE),"")&amp;IF(D990&lt;&gt;"",IF(D990&gt;99,D990,IF(D990&gt;9,"0"&amp;D990,"00"&amp;D990))&amp;VLOOKUP(E990,Table_PN_ConduitSize[],2,FALSE)&amp;VLOOKUP(F990,Table_PN_ConduitColor[],2,FALSE)&amp;IF(G990&lt;10,"0"&amp;G990,G990)&amp;VLOOKUP(H990,Table_PN_BoxMaterial[],2,FALSE)&amp;IF(I990&lt;&gt;"",VLOOKUP(I990,Table_PN_MountingKit[],2,FALSE)&amp;IF(OR(J990="Yes"),VLOOKUP(F990,Table_PN_BoxColor[],2,FALSE),"")&amp;VLOOKUP(K990,Table_PN_CircuitBreaker[],2,FALSE),""),"")</f>
        <v/>
      </c>
      <c r="N990" s="65"/>
      <c r="O990" s="65"/>
      <c r="P990" s="65"/>
      <c r="Q990" s="65"/>
      <c r="R990" s="65"/>
      <c r="S990" s="170" t="str">
        <f>IFERROR(VLOOKUP(C990,Table_DevicePN[],2,FALSE),"")</f>
        <v/>
      </c>
      <c r="T990" s="66" t="str">
        <f t="shared" si="440"/>
        <v/>
      </c>
      <c r="U990" s="80"/>
      <c r="V990" s="81" t="str">
        <f t="shared" si="441"/>
        <v/>
      </c>
      <c r="W990" s="65" t="str">
        <f t="shared" si="442"/>
        <v/>
      </c>
      <c r="X990" s="65" t="str">
        <f t="shared" si="443"/>
        <v/>
      </c>
      <c r="Y990" s="82" t="str">
        <f t="shared" si="444"/>
        <v/>
      </c>
      <c r="Z990" s="83" t="str">
        <f t="shared" si="445"/>
        <v/>
      </c>
      <c r="AA990" s="65" t="str">
        <f t="shared" si="446"/>
        <v/>
      </c>
      <c r="AB990" s="65" t="str">
        <f t="shared" si="447"/>
        <v/>
      </c>
      <c r="AC990" s="65" t="str">
        <f t="shared" si="448"/>
        <v/>
      </c>
      <c r="AD990" s="84" t="str">
        <f t="shared" si="449"/>
        <v/>
      </c>
      <c r="AE990" s="85" t="str">
        <f t="shared" si="450"/>
        <v/>
      </c>
      <c r="AF990" s="85" t="str">
        <f t="shared" si="451"/>
        <v/>
      </c>
      <c r="AG990" s="86" t="str">
        <f t="shared" si="452"/>
        <v/>
      </c>
      <c r="AH990" s="87" t="str">
        <f t="shared" si="453"/>
        <v/>
      </c>
      <c r="AI990" s="84" t="str">
        <f t="shared" si="454"/>
        <v/>
      </c>
      <c r="AJ990" s="84" t="str">
        <f t="shared" si="455"/>
        <v/>
      </c>
      <c r="AK990" s="88" t="str">
        <f t="shared" si="456"/>
        <v/>
      </c>
      <c r="AL990" s="65" t="str">
        <f t="shared" si="457"/>
        <v/>
      </c>
      <c r="AM990" s="84" t="str">
        <f t="shared" si="458"/>
        <v/>
      </c>
      <c r="AN990" s="85" t="str">
        <f t="shared" si="459"/>
        <v/>
      </c>
      <c r="AO990" s="85" t="str">
        <f t="shared" si="460"/>
        <v/>
      </c>
      <c r="AP990" s="86" t="str">
        <f t="shared" si="461"/>
        <v/>
      </c>
    </row>
    <row r="991" spans="1:42" s="76" customFormat="1" x14ac:dyDescent="0.25">
      <c r="A991" s="78">
        <f t="shared" si="436"/>
        <v>985</v>
      </c>
      <c r="B991" s="79"/>
      <c r="C991" s="79"/>
      <c r="D991" s="61"/>
      <c r="E991" s="180" t="str">
        <f>_xlfn.IFNA(HLOOKUP(TEXT(C991,"#"),Table_Conduit[#All],2,FALSE),"")</f>
        <v/>
      </c>
      <c r="F991" s="63" t="str">
        <f t="shared" si="437"/>
        <v/>
      </c>
      <c r="G991" s="61"/>
      <c r="H991" s="180" t="str">
        <f>_xlfn.IFNA(IF(HLOOKUP(TEXT(C991,"#"),Table_BoxMaterial[#All],2,FALSE)=0,"",HLOOKUP(TEXT(C991,"#"),Table_BoxMaterial[#All],2,FALSE)),"")</f>
        <v/>
      </c>
      <c r="I991" s="183" t="str">
        <f>_xlfn.IFNA(HLOOKUP(TEXT(C991,"#"),Table_MountingKits[#All],2,FALSE),"")</f>
        <v/>
      </c>
      <c r="J991" s="183" t="str">
        <f>_xlfn.IFNA(HLOOKUP(H991,Table_BoxColors[#All],2,FALSE),"")</f>
        <v/>
      </c>
      <c r="K991" s="61" t="str">
        <f t="shared" si="438"/>
        <v/>
      </c>
      <c r="L991" s="64" t="str">
        <f t="shared" si="439"/>
        <v/>
      </c>
      <c r="M991" s="185" t="str">
        <f>_xlfn.IFNA("E-"&amp;VLOOKUP(C991,Table_PN_DeviceType[],2,TRUE),"")&amp;IF(D991&lt;&gt;"",IF(D991&gt;99,D991,IF(D991&gt;9,"0"&amp;D991,"00"&amp;D991))&amp;VLOOKUP(E991,Table_PN_ConduitSize[],2,FALSE)&amp;VLOOKUP(F991,Table_PN_ConduitColor[],2,FALSE)&amp;IF(G991&lt;10,"0"&amp;G991,G991)&amp;VLOOKUP(H991,Table_PN_BoxMaterial[],2,FALSE)&amp;IF(I991&lt;&gt;"",VLOOKUP(I991,Table_PN_MountingKit[],2,FALSE)&amp;IF(OR(J991="Yes"),VLOOKUP(F991,Table_PN_BoxColor[],2,FALSE),"")&amp;VLOOKUP(K991,Table_PN_CircuitBreaker[],2,FALSE),""),"")</f>
        <v/>
      </c>
      <c r="N991" s="65"/>
      <c r="O991" s="65"/>
      <c r="P991" s="65"/>
      <c r="Q991" s="65"/>
      <c r="R991" s="65"/>
      <c r="S991" s="170" t="str">
        <f>IFERROR(VLOOKUP(C991,Table_DevicePN[],2,FALSE),"")</f>
        <v/>
      </c>
      <c r="T991" s="66" t="str">
        <f t="shared" si="440"/>
        <v/>
      </c>
      <c r="U991" s="80"/>
      <c r="V991" s="81" t="str">
        <f t="shared" si="441"/>
        <v/>
      </c>
      <c r="W991" s="65" t="str">
        <f t="shared" si="442"/>
        <v/>
      </c>
      <c r="X991" s="65" t="str">
        <f t="shared" si="443"/>
        <v/>
      </c>
      <c r="Y991" s="82" t="str">
        <f t="shared" si="444"/>
        <v/>
      </c>
      <c r="Z991" s="83" t="str">
        <f t="shared" si="445"/>
        <v/>
      </c>
      <c r="AA991" s="65" t="str">
        <f t="shared" si="446"/>
        <v/>
      </c>
      <c r="AB991" s="65" t="str">
        <f t="shared" si="447"/>
        <v/>
      </c>
      <c r="AC991" s="65" t="str">
        <f t="shared" si="448"/>
        <v/>
      </c>
      <c r="AD991" s="84" t="str">
        <f t="shared" si="449"/>
        <v/>
      </c>
      <c r="AE991" s="85" t="str">
        <f t="shared" si="450"/>
        <v/>
      </c>
      <c r="AF991" s="85" t="str">
        <f t="shared" si="451"/>
        <v/>
      </c>
      <c r="AG991" s="86" t="str">
        <f t="shared" si="452"/>
        <v/>
      </c>
      <c r="AH991" s="87" t="str">
        <f t="shared" si="453"/>
        <v/>
      </c>
      <c r="AI991" s="84" t="str">
        <f t="shared" si="454"/>
        <v/>
      </c>
      <c r="AJ991" s="84" t="str">
        <f t="shared" si="455"/>
        <v/>
      </c>
      <c r="AK991" s="88" t="str">
        <f t="shared" si="456"/>
        <v/>
      </c>
      <c r="AL991" s="65" t="str">
        <f t="shared" si="457"/>
        <v/>
      </c>
      <c r="AM991" s="84" t="str">
        <f t="shared" si="458"/>
        <v/>
      </c>
      <c r="AN991" s="85" t="str">
        <f t="shared" si="459"/>
        <v/>
      </c>
      <c r="AO991" s="85" t="str">
        <f t="shared" si="460"/>
        <v/>
      </c>
      <c r="AP991" s="86" t="str">
        <f t="shared" si="461"/>
        <v/>
      </c>
    </row>
    <row r="992" spans="1:42" s="76" customFormat="1" x14ac:dyDescent="0.25">
      <c r="A992" s="78">
        <f t="shared" si="436"/>
        <v>986</v>
      </c>
      <c r="B992" s="79"/>
      <c r="C992" s="79"/>
      <c r="D992" s="61"/>
      <c r="E992" s="180" t="str">
        <f>_xlfn.IFNA(HLOOKUP(TEXT(C992,"#"),Table_Conduit[#All],2,FALSE),"")</f>
        <v/>
      </c>
      <c r="F992" s="63" t="str">
        <f t="shared" si="437"/>
        <v/>
      </c>
      <c r="G992" s="61"/>
      <c r="H992" s="180" t="str">
        <f>_xlfn.IFNA(IF(HLOOKUP(TEXT(C992,"#"),Table_BoxMaterial[#All],2,FALSE)=0,"",HLOOKUP(TEXT(C992,"#"),Table_BoxMaterial[#All],2,FALSE)),"")</f>
        <v/>
      </c>
      <c r="I992" s="183" t="str">
        <f>_xlfn.IFNA(HLOOKUP(TEXT(C992,"#"),Table_MountingKits[#All],2,FALSE),"")</f>
        <v/>
      </c>
      <c r="J992" s="183" t="str">
        <f>_xlfn.IFNA(HLOOKUP(H992,Table_BoxColors[#All],2,FALSE),"")</f>
        <v/>
      </c>
      <c r="K992" s="61" t="str">
        <f t="shared" si="438"/>
        <v/>
      </c>
      <c r="L992" s="64" t="str">
        <f t="shared" si="439"/>
        <v/>
      </c>
      <c r="M992" s="185" t="str">
        <f>_xlfn.IFNA("E-"&amp;VLOOKUP(C992,Table_PN_DeviceType[],2,TRUE),"")&amp;IF(D992&lt;&gt;"",IF(D992&gt;99,D992,IF(D992&gt;9,"0"&amp;D992,"00"&amp;D992))&amp;VLOOKUP(E992,Table_PN_ConduitSize[],2,FALSE)&amp;VLOOKUP(F992,Table_PN_ConduitColor[],2,FALSE)&amp;IF(G992&lt;10,"0"&amp;G992,G992)&amp;VLOOKUP(H992,Table_PN_BoxMaterial[],2,FALSE)&amp;IF(I992&lt;&gt;"",VLOOKUP(I992,Table_PN_MountingKit[],2,FALSE)&amp;IF(OR(J992="Yes"),VLOOKUP(F992,Table_PN_BoxColor[],2,FALSE),"")&amp;VLOOKUP(K992,Table_PN_CircuitBreaker[],2,FALSE),""),"")</f>
        <v/>
      </c>
      <c r="N992" s="65"/>
      <c r="O992" s="65"/>
      <c r="P992" s="65"/>
      <c r="Q992" s="65"/>
      <c r="R992" s="65"/>
      <c r="S992" s="170" t="str">
        <f>IFERROR(VLOOKUP(C992,Table_DevicePN[],2,FALSE),"")</f>
        <v/>
      </c>
      <c r="T992" s="66" t="str">
        <f t="shared" si="440"/>
        <v/>
      </c>
      <c r="U992" s="80"/>
      <c r="V992" s="81" t="str">
        <f t="shared" si="441"/>
        <v/>
      </c>
      <c r="W992" s="65" t="str">
        <f t="shared" si="442"/>
        <v/>
      </c>
      <c r="X992" s="65" t="str">
        <f t="shared" si="443"/>
        <v/>
      </c>
      <c r="Y992" s="82" t="str">
        <f t="shared" si="444"/>
        <v/>
      </c>
      <c r="Z992" s="83" t="str">
        <f t="shared" si="445"/>
        <v/>
      </c>
      <c r="AA992" s="65" t="str">
        <f t="shared" si="446"/>
        <v/>
      </c>
      <c r="AB992" s="65" t="str">
        <f t="shared" si="447"/>
        <v/>
      </c>
      <c r="AC992" s="65" t="str">
        <f t="shared" si="448"/>
        <v/>
      </c>
      <c r="AD992" s="84" t="str">
        <f t="shared" si="449"/>
        <v/>
      </c>
      <c r="AE992" s="85" t="str">
        <f t="shared" si="450"/>
        <v/>
      </c>
      <c r="AF992" s="85" t="str">
        <f t="shared" si="451"/>
        <v/>
      </c>
      <c r="AG992" s="86" t="str">
        <f t="shared" si="452"/>
        <v/>
      </c>
      <c r="AH992" s="87" t="str">
        <f t="shared" si="453"/>
        <v/>
      </c>
      <c r="AI992" s="84" t="str">
        <f t="shared" si="454"/>
        <v/>
      </c>
      <c r="AJ992" s="84" t="str">
        <f t="shared" si="455"/>
        <v/>
      </c>
      <c r="AK992" s="88" t="str">
        <f t="shared" si="456"/>
        <v/>
      </c>
      <c r="AL992" s="65" t="str">
        <f t="shared" si="457"/>
        <v/>
      </c>
      <c r="AM992" s="84" t="str">
        <f t="shared" si="458"/>
        <v/>
      </c>
      <c r="AN992" s="85" t="str">
        <f t="shared" si="459"/>
        <v/>
      </c>
      <c r="AO992" s="85" t="str">
        <f t="shared" si="460"/>
        <v/>
      </c>
      <c r="AP992" s="86" t="str">
        <f t="shared" si="461"/>
        <v/>
      </c>
    </row>
    <row r="993" spans="1:42" s="76" customFormat="1" x14ac:dyDescent="0.25">
      <c r="A993" s="78">
        <f t="shared" si="436"/>
        <v>987</v>
      </c>
      <c r="B993" s="79"/>
      <c r="C993" s="79"/>
      <c r="D993" s="61"/>
      <c r="E993" s="180" t="str">
        <f>_xlfn.IFNA(HLOOKUP(TEXT(C993,"#"),Table_Conduit[#All],2,FALSE),"")</f>
        <v/>
      </c>
      <c r="F993" s="63" t="str">
        <f t="shared" si="437"/>
        <v/>
      </c>
      <c r="G993" s="61"/>
      <c r="H993" s="180" t="str">
        <f>_xlfn.IFNA(IF(HLOOKUP(TEXT(C993,"#"),Table_BoxMaterial[#All],2,FALSE)=0,"",HLOOKUP(TEXT(C993,"#"),Table_BoxMaterial[#All],2,FALSE)),"")</f>
        <v/>
      </c>
      <c r="I993" s="183" t="str">
        <f>_xlfn.IFNA(HLOOKUP(TEXT(C993,"#"),Table_MountingKits[#All],2,FALSE),"")</f>
        <v/>
      </c>
      <c r="J993" s="183" t="str">
        <f>_xlfn.IFNA(HLOOKUP(H993,Table_BoxColors[#All],2,FALSE),"")</f>
        <v/>
      </c>
      <c r="K993" s="61" t="str">
        <f t="shared" si="438"/>
        <v/>
      </c>
      <c r="L993" s="64" t="str">
        <f t="shared" si="439"/>
        <v/>
      </c>
      <c r="M993" s="185" t="str">
        <f>_xlfn.IFNA("E-"&amp;VLOOKUP(C993,Table_PN_DeviceType[],2,TRUE),"")&amp;IF(D993&lt;&gt;"",IF(D993&gt;99,D993,IF(D993&gt;9,"0"&amp;D993,"00"&amp;D993))&amp;VLOOKUP(E993,Table_PN_ConduitSize[],2,FALSE)&amp;VLOOKUP(F993,Table_PN_ConduitColor[],2,FALSE)&amp;IF(G993&lt;10,"0"&amp;G993,G993)&amp;VLOOKUP(H993,Table_PN_BoxMaterial[],2,FALSE)&amp;IF(I993&lt;&gt;"",VLOOKUP(I993,Table_PN_MountingKit[],2,FALSE)&amp;IF(OR(J993="Yes"),VLOOKUP(F993,Table_PN_BoxColor[],2,FALSE),"")&amp;VLOOKUP(K993,Table_PN_CircuitBreaker[],2,FALSE),""),"")</f>
        <v/>
      </c>
      <c r="N993" s="65"/>
      <c r="O993" s="65"/>
      <c r="P993" s="65"/>
      <c r="Q993" s="65"/>
      <c r="R993" s="65"/>
      <c r="S993" s="170" t="str">
        <f>IFERROR(VLOOKUP(C993,Table_DevicePN[],2,FALSE),"")</f>
        <v/>
      </c>
      <c r="T993" s="66" t="str">
        <f t="shared" si="440"/>
        <v/>
      </c>
      <c r="U993" s="80"/>
      <c r="V993" s="81" t="str">
        <f t="shared" si="441"/>
        <v/>
      </c>
      <c r="W993" s="65" t="str">
        <f t="shared" si="442"/>
        <v/>
      </c>
      <c r="X993" s="65" t="str">
        <f t="shared" si="443"/>
        <v/>
      </c>
      <c r="Y993" s="82" t="str">
        <f t="shared" si="444"/>
        <v/>
      </c>
      <c r="Z993" s="83" t="str">
        <f t="shared" si="445"/>
        <v/>
      </c>
      <c r="AA993" s="65" t="str">
        <f t="shared" si="446"/>
        <v/>
      </c>
      <c r="AB993" s="65" t="str">
        <f t="shared" si="447"/>
        <v/>
      </c>
      <c r="AC993" s="65" t="str">
        <f t="shared" si="448"/>
        <v/>
      </c>
      <c r="AD993" s="84" t="str">
        <f t="shared" si="449"/>
        <v/>
      </c>
      <c r="AE993" s="85" t="str">
        <f t="shared" si="450"/>
        <v/>
      </c>
      <c r="AF993" s="85" t="str">
        <f t="shared" si="451"/>
        <v/>
      </c>
      <c r="AG993" s="86" t="str">
        <f t="shared" si="452"/>
        <v/>
      </c>
      <c r="AH993" s="87" t="str">
        <f t="shared" si="453"/>
        <v/>
      </c>
      <c r="AI993" s="84" t="str">
        <f t="shared" si="454"/>
        <v/>
      </c>
      <c r="AJ993" s="84" t="str">
        <f t="shared" si="455"/>
        <v/>
      </c>
      <c r="AK993" s="88" t="str">
        <f t="shared" si="456"/>
        <v/>
      </c>
      <c r="AL993" s="65" t="str">
        <f t="shared" si="457"/>
        <v/>
      </c>
      <c r="AM993" s="84" t="str">
        <f t="shared" si="458"/>
        <v/>
      </c>
      <c r="AN993" s="85" t="str">
        <f t="shared" si="459"/>
        <v/>
      </c>
      <c r="AO993" s="85" t="str">
        <f t="shared" si="460"/>
        <v/>
      </c>
      <c r="AP993" s="86" t="str">
        <f t="shared" si="461"/>
        <v/>
      </c>
    </row>
    <row r="994" spans="1:42" s="76" customFormat="1" x14ac:dyDescent="0.25">
      <c r="A994" s="78">
        <f t="shared" si="436"/>
        <v>988</v>
      </c>
      <c r="B994" s="79"/>
      <c r="C994" s="79"/>
      <c r="D994" s="61"/>
      <c r="E994" s="180" t="str">
        <f>_xlfn.IFNA(HLOOKUP(TEXT(C994,"#"),Table_Conduit[#All],2,FALSE),"")</f>
        <v/>
      </c>
      <c r="F994" s="63" t="str">
        <f t="shared" si="437"/>
        <v/>
      </c>
      <c r="G994" s="61"/>
      <c r="H994" s="180" t="str">
        <f>_xlfn.IFNA(IF(HLOOKUP(TEXT(C994,"#"),Table_BoxMaterial[#All],2,FALSE)=0,"",HLOOKUP(TEXT(C994,"#"),Table_BoxMaterial[#All],2,FALSE)),"")</f>
        <v/>
      </c>
      <c r="I994" s="183" t="str">
        <f>_xlfn.IFNA(HLOOKUP(TEXT(C994,"#"),Table_MountingKits[#All],2,FALSE),"")</f>
        <v/>
      </c>
      <c r="J994" s="183" t="str">
        <f>_xlfn.IFNA(HLOOKUP(H994,Table_BoxColors[#All],2,FALSE),"")</f>
        <v/>
      </c>
      <c r="K994" s="61" t="str">
        <f t="shared" si="438"/>
        <v/>
      </c>
      <c r="L994" s="64" t="str">
        <f t="shared" si="439"/>
        <v/>
      </c>
      <c r="M994" s="185" t="str">
        <f>_xlfn.IFNA("E-"&amp;VLOOKUP(C994,Table_PN_DeviceType[],2,TRUE),"")&amp;IF(D994&lt;&gt;"",IF(D994&gt;99,D994,IF(D994&gt;9,"0"&amp;D994,"00"&amp;D994))&amp;VLOOKUP(E994,Table_PN_ConduitSize[],2,FALSE)&amp;VLOOKUP(F994,Table_PN_ConduitColor[],2,FALSE)&amp;IF(G994&lt;10,"0"&amp;G994,G994)&amp;VLOOKUP(H994,Table_PN_BoxMaterial[],2,FALSE)&amp;IF(I994&lt;&gt;"",VLOOKUP(I994,Table_PN_MountingKit[],2,FALSE)&amp;IF(OR(J994="Yes"),VLOOKUP(F994,Table_PN_BoxColor[],2,FALSE),"")&amp;VLOOKUP(K994,Table_PN_CircuitBreaker[],2,FALSE),""),"")</f>
        <v/>
      </c>
      <c r="N994" s="65"/>
      <c r="O994" s="65"/>
      <c r="P994" s="65"/>
      <c r="Q994" s="65"/>
      <c r="R994" s="65"/>
      <c r="S994" s="170" t="str">
        <f>IFERROR(VLOOKUP(C994,Table_DevicePN[],2,FALSE),"")</f>
        <v/>
      </c>
      <c r="T994" s="66" t="str">
        <f t="shared" si="440"/>
        <v/>
      </c>
      <c r="U994" s="80"/>
      <c r="V994" s="81" t="str">
        <f t="shared" si="441"/>
        <v/>
      </c>
      <c r="W994" s="65" t="str">
        <f t="shared" si="442"/>
        <v/>
      </c>
      <c r="X994" s="65" t="str">
        <f t="shared" si="443"/>
        <v/>
      </c>
      <c r="Y994" s="82" t="str">
        <f t="shared" si="444"/>
        <v/>
      </c>
      <c r="Z994" s="83" t="str">
        <f t="shared" si="445"/>
        <v/>
      </c>
      <c r="AA994" s="65" t="str">
        <f t="shared" si="446"/>
        <v/>
      </c>
      <c r="AB994" s="65" t="str">
        <f t="shared" si="447"/>
        <v/>
      </c>
      <c r="AC994" s="65" t="str">
        <f t="shared" si="448"/>
        <v/>
      </c>
      <c r="AD994" s="84" t="str">
        <f t="shared" si="449"/>
        <v/>
      </c>
      <c r="AE994" s="85" t="str">
        <f t="shared" si="450"/>
        <v/>
      </c>
      <c r="AF994" s="85" t="str">
        <f t="shared" si="451"/>
        <v/>
      </c>
      <c r="AG994" s="86" t="str">
        <f t="shared" si="452"/>
        <v/>
      </c>
      <c r="AH994" s="87" t="str">
        <f t="shared" si="453"/>
        <v/>
      </c>
      <c r="AI994" s="84" t="str">
        <f t="shared" si="454"/>
        <v/>
      </c>
      <c r="AJ994" s="84" t="str">
        <f t="shared" si="455"/>
        <v/>
      </c>
      <c r="AK994" s="88" t="str">
        <f t="shared" si="456"/>
        <v/>
      </c>
      <c r="AL994" s="65" t="str">
        <f t="shared" si="457"/>
        <v/>
      </c>
      <c r="AM994" s="84" t="str">
        <f t="shared" si="458"/>
        <v/>
      </c>
      <c r="AN994" s="85" t="str">
        <f t="shared" si="459"/>
        <v/>
      </c>
      <c r="AO994" s="85" t="str">
        <f t="shared" si="460"/>
        <v/>
      </c>
      <c r="AP994" s="86" t="str">
        <f t="shared" si="461"/>
        <v/>
      </c>
    </row>
    <row r="995" spans="1:42" s="76" customFormat="1" x14ac:dyDescent="0.25">
      <c r="A995" s="78">
        <f t="shared" si="436"/>
        <v>989</v>
      </c>
      <c r="B995" s="79"/>
      <c r="C995" s="79"/>
      <c r="D995" s="61"/>
      <c r="E995" s="180" t="str">
        <f>_xlfn.IFNA(HLOOKUP(TEXT(C995,"#"),Table_Conduit[#All],2,FALSE),"")</f>
        <v/>
      </c>
      <c r="F995" s="63" t="str">
        <f t="shared" si="437"/>
        <v/>
      </c>
      <c r="G995" s="61"/>
      <c r="H995" s="180" t="str">
        <f>_xlfn.IFNA(IF(HLOOKUP(TEXT(C995,"#"),Table_BoxMaterial[#All],2,FALSE)=0,"",HLOOKUP(TEXT(C995,"#"),Table_BoxMaterial[#All],2,FALSE)),"")</f>
        <v/>
      </c>
      <c r="I995" s="183" t="str">
        <f>_xlfn.IFNA(HLOOKUP(TEXT(C995,"#"),Table_MountingKits[#All],2,FALSE),"")</f>
        <v/>
      </c>
      <c r="J995" s="183" t="str">
        <f>_xlfn.IFNA(HLOOKUP(H995,Table_BoxColors[#All],2,FALSE),"")</f>
        <v/>
      </c>
      <c r="K995" s="61" t="str">
        <f t="shared" si="438"/>
        <v/>
      </c>
      <c r="L995" s="64" t="str">
        <f t="shared" si="439"/>
        <v/>
      </c>
      <c r="M995" s="185" t="str">
        <f>_xlfn.IFNA("E-"&amp;VLOOKUP(C995,Table_PN_DeviceType[],2,TRUE),"")&amp;IF(D995&lt;&gt;"",IF(D995&gt;99,D995,IF(D995&gt;9,"0"&amp;D995,"00"&amp;D995))&amp;VLOOKUP(E995,Table_PN_ConduitSize[],2,FALSE)&amp;VLOOKUP(F995,Table_PN_ConduitColor[],2,FALSE)&amp;IF(G995&lt;10,"0"&amp;G995,G995)&amp;VLOOKUP(H995,Table_PN_BoxMaterial[],2,FALSE)&amp;IF(I995&lt;&gt;"",VLOOKUP(I995,Table_PN_MountingKit[],2,FALSE)&amp;IF(OR(J995="Yes"),VLOOKUP(F995,Table_PN_BoxColor[],2,FALSE),"")&amp;VLOOKUP(K995,Table_PN_CircuitBreaker[],2,FALSE),""),"")</f>
        <v/>
      </c>
      <c r="N995" s="65"/>
      <c r="O995" s="65"/>
      <c r="P995" s="65"/>
      <c r="Q995" s="65"/>
      <c r="R995" s="65"/>
      <c r="S995" s="170" t="str">
        <f>IFERROR(VLOOKUP(C995,Table_DevicePN[],2,FALSE),"")</f>
        <v/>
      </c>
      <c r="T995" s="66" t="str">
        <f t="shared" si="440"/>
        <v/>
      </c>
      <c r="U995" s="80"/>
      <c r="V995" s="81" t="str">
        <f t="shared" si="441"/>
        <v/>
      </c>
      <c r="W995" s="65" t="str">
        <f t="shared" si="442"/>
        <v/>
      </c>
      <c r="X995" s="65" t="str">
        <f t="shared" si="443"/>
        <v/>
      </c>
      <c r="Y995" s="82" t="str">
        <f t="shared" si="444"/>
        <v/>
      </c>
      <c r="Z995" s="83" t="str">
        <f t="shared" si="445"/>
        <v/>
      </c>
      <c r="AA995" s="65" t="str">
        <f t="shared" si="446"/>
        <v/>
      </c>
      <c r="AB995" s="65" t="str">
        <f t="shared" si="447"/>
        <v/>
      </c>
      <c r="AC995" s="65" t="str">
        <f t="shared" si="448"/>
        <v/>
      </c>
      <c r="AD995" s="84" t="str">
        <f t="shared" si="449"/>
        <v/>
      </c>
      <c r="AE995" s="85" t="str">
        <f t="shared" si="450"/>
        <v/>
      </c>
      <c r="AF995" s="85" t="str">
        <f t="shared" si="451"/>
        <v/>
      </c>
      <c r="AG995" s="86" t="str">
        <f t="shared" si="452"/>
        <v/>
      </c>
      <c r="AH995" s="87" t="str">
        <f t="shared" si="453"/>
        <v/>
      </c>
      <c r="AI995" s="84" t="str">
        <f t="shared" si="454"/>
        <v/>
      </c>
      <c r="AJ995" s="84" t="str">
        <f t="shared" si="455"/>
        <v/>
      </c>
      <c r="AK995" s="88" t="str">
        <f t="shared" si="456"/>
        <v/>
      </c>
      <c r="AL995" s="65" t="str">
        <f t="shared" si="457"/>
        <v/>
      </c>
      <c r="AM995" s="84" t="str">
        <f t="shared" si="458"/>
        <v/>
      </c>
      <c r="AN995" s="85" t="str">
        <f t="shared" si="459"/>
        <v/>
      </c>
      <c r="AO995" s="85" t="str">
        <f t="shared" si="460"/>
        <v/>
      </c>
      <c r="AP995" s="86" t="str">
        <f t="shared" si="461"/>
        <v/>
      </c>
    </row>
    <row r="996" spans="1:42" s="76" customFormat="1" x14ac:dyDescent="0.25">
      <c r="A996" s="78">
        <f t="shared" si="436"/>
        <v>990</v>
      </c>
      <c r="B996" s="79"/>
      <c r="C996" s="79"/>
      <c r="D996" s="61"/>
      <c r="E996" s="180" t="str">
        <f>_xlfn.IFNA(HLOOKUP(TEXT(C996,"#"),Table_Conduit[#All],2,FALSE),"")</f>
        <v/>
      </c>
      <c r="F996" s="63" t="str">
        <f t="shared" si="437"/>
        <v/>
      </c>
      <c r="G996" s="61"/>
      <c r="H996" s="180" t="str">
        <f>_xlfn.IFNA(IF(HLOOKUP(TEXT(C996,"#"),Table_BoxMaterial[#All],2,FALSE)=0,"",HLOOKUP(TEXT(C996,"#"),Table_BoxMaterial[#All],2,FALSE)),"")</f>
        <v/>
      </c>
      <c r="I996" s="183" t="str">
        <f>_xlfn.IFNA(HLOOKUP(TEXT(C996,"#"),Table_MountingKits[#All],2,FALSE),"")</f>
        <v/>
      </c>
      <c r="J996" s="183" t="str">
        <f>_xlfn.IFNA(HLOOKUP(H996,Table_BoxColors[#All],2,FALSE),"")</f>
        <v/>
      </c>
      <c r="K996" s="61" t="str">
        <f t="shared" si="438"/>
        <v/>
      </c>
      <c r="L996" s="64" t="str">
        <f t="shared" si="439"/>
        <v/>
      </c>
      <c r="M996" s="185" t="str">
        <f>_xlfn.IFNA("E-"&amp;VLOOKUP(C996,Table_PN_DeviceType[],2,TRUE),"")&amp;IF(D996&lt;&gt;"",IF(D996&gt;99,D996,IF(D996&gt;9,"0"&amp;D996,"00"&amp;D996))&amp;VLOOKUP(E996,Table_PN_ConduitSize[],2,FALSE)&amp;VLOOKUP(F996,Table_PN_ConduitColor[],2,FALSE)&amp;IF(G996&lt;10,"0"&amp;G996,G996)&amp;VLOOKUP(H996,Table_PN_BoxMaterial[],2,FALSE)&amp;IF(I996&lt;&gt;"",VLOOKUP(I996,Table_PN_MountingKit[],2,FALSE)&amp;IF(OR(J996="Yes"),VLOOKUP(F996,Table_PN_BoxColor[],2,FALSE),"")&amp;VLOOKUP(K996,Table_PN_CircuitBreaker[],2,FALSE),""),"")</f>
        <v/>
      </c>
      <c r="N996" s="65"/>
      <c r="O996" s="65"/>
      <c r="P996" s="65"/>
      <c r="Q996" s="65"/>
      <c r="R996" s="65"/>
      <c r="S996" s="170" t="str">
        <f>IFERROR(VLOOKUP(C996,Table_DevicePN[],2,FALSE),"")</f>
        <v/>
      </c>
      <c r="T996" s="66" t="str">
        <f t="shared" si="440"/>
        <v/>
      </c>
      <c r="U996" s="80"/>
      <c r="V996" s="81" t="str">
        <f t="shared" si="441"/>
        <v/>
      </c>
      <c r="W996" s="65" t="str">
        <f t="shared" si="442"/>
        <v/>
      </c>
      <c r="X996" s="65" t="str">
        <f t="shared" si="443"/>
        <v/>
      </c>
      <c r="Y996" s="82" t="str">
        <f t="shared" si="444"/>
        <v/>
      </c>
      <c r="Z996" s="83" t="str">
        <f t="shared" si="445"/>
        <v/>
      </c>
      <c r="AA996" s="65" t="str">
        <f t="shared" si="446"/>
        <v/>
      </c>
      <c r="AB996" s="65" t="str">
        <f t="shared" si="447"/>
        <v/>
      </c>
      <c r="AC996" s="65" t="str">
        <f t="shared" si="448"/>
        <v/>
      </c>
      <c r="AD996" s="84" t="str">
        <f t="shared" si="449"/>
        <v/>
      </c>
      <c r="AE996" s="85" t="str">
        <f t="shared" si="450"/>
        <v/>
      </c>
      <c r="AF996" s="85" t="str">
        <f t="shared" si="451"/>
        <v/>
      </c>
      <c r="AG996" s="86" t="str">
        <f t="shared" si="452"/>
        <v/>
      </c>
      <c r="AH996" s="87" t="str">
        <f t="shared" si="453"/>
        <v/>
      </c>
      <c r="AI996" s="84" t="str">
        <f t="shared" si="454"/>
        <v/>
      </c>
      <c r="AJ996" s="84" t="str">
        <f t="shared" si="455"/>
        <v/>
      </c>
      <c r="AK996" s="88" t="str">
        <f t="shared" si="456"/>
        <v/>
      </c>
      <c r="AL996" s="65" t="str">
        <f t="shared" si="457"/>
        <v/>
      </c>
      <c r="AM996" s="84" t="str">
        <f t="shared" si="458"/>
        <v/>
      </c>
      <c r="AN996" s="85" t="str">
        <f t="shared" si="459"/>
        <v/>
      </c>
      <c r="AO996" s="85" t="str">
        <f t="shared" si="460"/>
        <v/>
      </c>
      <c r="AP996" s="86" t="str">
        <f t="shared" si="461"/>
        <v/>
      </c>
    </row>
    <row r="997" spans="1:42" s="76" customFormat="1" x14ac:dyDescent="0.25">
      <c r="A997" s="78">
        <f t="shared" si="436"/>
        <v>991</v>
      </c>
      <c r="B997" s="79"/>
      <c r="C997" s="79"/>
      <c r="D997" s="61"/>
      <c r="E997" s="180" t="str">
        <f>_xlfn.IFNA(HLOOKUP(TEXT(C997,"#"),Table_Conduit[#All],2,FALSE),"")</f>
        <v/>
      </c>
      <c r="F997" s="63" t="str">
        <f t="shared" si="437"/>
        <v/>
      </c>
      <c r="G997" s="61"/>
      <c r="H997" s="180" t="str">
        <f>_xlfn.IFNA(IF(HLOOKUP(TEXT(C997,"#"),Table_BoxMaterial[#All],2,FALSE)=0,"",HLOOKUP(TEXT(C997,"#"),Table_BoxMaterial[#All],2,FALSE)),"")</f>
        <v/>
      </c>
      <c r="I997" s="183" t="str">
        <f>_xlfn.IFNA(HLOOKUP(TEXT(C997,"#"),Table_MountingKits[#All],2,FALSE),"")</f>
        <v/>
      </c>
      <c r="J997" s="183" t="str">
        <f>_xlfn.IFNA(HLOOKUP(H997,Table_BoxColors[#All],2,FALSE),"")</f>
        <v/>
      </c>
      <c r="K997" s="61" t="str">
        <f t="shared" si="438"/>
        <v/>
      </c>
      <c r="L997" s="64" t="str">
        <f t="shared" si="439"/>
        <v/>
      </c>
      <c r="M997" s="185" t="str">
        <f>_xlfn.IFNA("E-"&amp;VLOOKUP(C997,Table_PN_DeviceType[],2,TRUE),"")&amp;IF(D997&lt;&gt;"",IF(D997&gt;99,D997,IF(D997&gt;9,"0"&amp;D997,"00"&amp;D997))&amp;VLOOKUP(E997,Table_PN_ConduitSize[],2,FALSE)&amp;VLOOKUP(F997,Table_PN_ConduitColor[],2,FALSE)&amp;IF(G997&lt;10,"0"&amp;G997,G997)&amp;VLOOKUP(H997,Table_PN_BoxMaterial[],2,FALSE)&amp;IF(I997&lt;&gt;"",VLOOKUP(I997,Table_PN_MountingKit[],2,FALSE)&amp;IF(OR(J997="Yes"),VLOOKUP(F997,Table_PN_BoxColor[],2,FALSE),"")&amp;VLOOKUP(K997,Table_PN_CircuitBreaker[],2,FALSE),""),"")</f>
        <v/>
      </c>
      <c r="N997" s="65"/>
      <c r="O997" s="65"/>
      <c r="P997" s="65"/>
      <c r="Q997" s="65"/>
      <c r="R997" s="65"/>
      <c r="S997" s="170" t="str">
        <f>IFERROR(VLOOKUP(C997,Table_DevicePN[],2,FALSE),"")</f>
        <v/>
      </c>
      <c r="T997" s="66" t="str">
        <f t="shared" si="440"/>
        <v/>
      </c>
      <c r="U997" s="80"/>
      <c r="V997" s="81" t="str">
        <f t="shared" si="441"/>
        <v/>
      </c>
      <c r="W997" s="65" t="str">
        <f t="shared" si="442"/>
        <v/>
      </c>
      <c r="X997" s="65" t="str">
        <f t="shared" si="443"/>
        <v/>
      </c>
      <c r="Y997" s="82" t="str">
        <f t="shared" si="444"/>
        <v/>
      </c>
      <c r="Z997" s="83" t="str">
        <f t="shared" si="445"/>
        <v/>
      </c>
      <c r="AA997" s="65" t="str">
        <f t="shared" si="446"/>
        <v/>
      </c>
      <c r="AB997" s="65" t="str">
        <f t="shared" si="447"/>
        <v/>
      </c>
      <c r="AC997" s="65" t="str">
        <f t="shared" si="448"/>
        <v/>
      </c>
      <c r="AD997" s="84" t="str">
        <f t="shared" si="449"/>
        <v/>
      </c>
      <c r="AE997" s="85" t="str">
        <f t="shared" si="450"/>
        <v/>
      </c>
      <c r="AF997" s="85" t="str">
        <f t="shared" si="451"/>
        <v/>
      </c>
      <c r="AG997" s="86" t="str">
        <f t="shared" si="452"/>
        <v/>
      </c>
      <c r="AH997" s="87" t="str">
        <f t="shared" si="453"/>
        <v/>
      </c>
      <c r="AI997" s="84" t="str">
        <f t="shared" si="454"/>
        <v/>
      </c>
      <c r="AJ997" s="84" t="str">
        <f t="shared" si="455"/>
        <v/>
      </c>
      <c r="AK997" s="88" t="str">
        <f t="shared" si="456"/>
        <v/>
      </c>
      <c r="AL997" s="65" t="str">
        <f t="shared" si="457"/>
        <v/>
      </c>
      <c r="AM997" s="84" t="str">
        <f t="shared" si="458"/>
        <v/>
      </c>
      <c r="AN997" s="85" t="str">
        <f t="shared" si="459"/>
        <v/>
      </c>
      <c r="AO997" s="85" t="str">
        <f t="shared" si="460"/>
        <v/>
      </c>
      <c r="AP997" s="86" t="str">
        <f t="shared" si="461"/>
        <v/>
      </c>
    </row>
    <row r="998" spans="1:42" s="76" customFormat="1" x14ac:dyDescent="0.25">
      <c r="A998" s="78">
        <f t="shared" si="436"/>
        <v>992</v>
      </c>
      <c r="B998" s="79"/>
      <c r="C998" s="79"/>
      <c r="D998" s="61"/>
      <c r="E998" s="180" t="str">
        <f>_xlfn.IFNA(HLOOKUP(TEXT(C998,"#"),Table_Conduit[#All],2,FALSE),"")</f>
        <v/>
      </c>
      <c r="F998" s="63" t="str">
        <f t="shared" si="437"/>
        <v/>
      </c>
      <c r="G998" s="61"/>
      <c r="H998" s="180" t="str">
        <f>_xlfn.IFNA(IF(HLOOKUP(TEXT(C998,"#"),Table_BoxMaterial[#All],2,FALSE)=0,"",HLOOKUP(TEXT(C998,"#"),Table_BoxMaterial[#All],2,FALSE)),"")</f>
        <v/>
      </c>
      <c r="I998" s="183" t="str">
        <f>_xlfn.IFNA(HLOOKUP(TEXT(C998,"#"),Table_MountingKits[#All],2,FALSE),"")</f>
        <v/>
      </c>
      <c r="J998" s="183" t="str">
        <f>_xlfn.IFNA(HLOOKUP(H998,Table_BoxColors[#All],2,FALSE),"")</f>
        <v/>
      </c>
      <c r="K998" s="61" t="str">
        <f t="shared" si="438"/>
        <v/>
      </c>
      <c r="L998" s="64" t="str">
        <f t="shared" si="439"/>
        <v/>
      </c>
      <c r="M998" s="185" t="str">
        <f>_xlfn.IFNA("E-"&amp;VLOOKUP(C998,Table_PN_DeviceType[],2,TRUE),"")&amp;IF(D998&lt;&gt;"",IF(D998&gt;99,D998,IF(D998&gt;9,"0"&amp;D998,"00"&amp;D998))&amp;VLOOKUP(E998,Table_PN_ConduitSize[],2,FALSE)&amp;VLOOKUP(F998,Table_PN_ConduitColor[],2,FALSE)&amp;IF(G998&lt;10,"0"&amp;G998,G998)&amp;VLOOKUP(H998,Table_PN_BoxMaterial[],2,FALSE)&amp;IF(I998&lt;&gt;"",VLOOKUP(I998,Table_PN_MountingKit[],2,FALSE)&amp;IF(OR(J998="Yes"),VLOOKUP(F998,Table_PN_BoxColor[],2,FALSE),"")&amp;VLOOKUP(K998,Table_PN_CircuitBreaker[],2,FALSE),""),"")</f>
        <v/>
      </c>
      <c r="N998" s="65"/>
      <c r="O998" s="65"/>
      <c r="P998" s="65"/>
      <c r="Q998" s="65"/>
      <c r="R998" s="65"/>
      <c r="S998" s="170" t="str">
        <f>IFERROR(VLOOKUP(C998,Table_DevicePN[],2,FALSE),"")</f>
        <v/>
      </c>
      <c r="T998" s="66" t="str">
        <f t="shared" si="440"/>
        <v/>
      </c>
      <c r="U998" s="80"/>
      <c r="V998" s="81" t="str">
        <f t="shared" si="441"/>
        <v/>
      </c>
      <c r="W998" s="65" t="str">
        <f t="shared" si="442"/>
        <v/>
      </c>
      <c r="X998" s="65" t="str">
        <f t="shared" si="443"/>
        <v/>
      </c>
      <c r="Y998" s="82" t="str">
        <f t="shared" si="444"/>
        <v/>
      </c>
      <c r="Z998" s="83" t="str">
        <f t="shared" si="445"/>
        <v/>
      </c>
      <c r="AA998" s="65" t="str">
        <f t="shared" si="446"/>
        <v/>
      </c>
      <c r="AB998" s="65" t="str">
        <f t="shared" si="447"/>
        <v/>
      </c>
      <c r="AC998" s="65" t="str">
        <f t="shared" si="448"/>
        <v/>
      </c>
      <c r="AD998" s="84" t="str">
        <f t="shared" si="449"/>
        <v/>
      </c>
      <c r="AE998" s="85" t="str">
        <f t="shared" si="450"/>
        <v/>
      </c>
      <c r="AF998" s="85" t="str">
        <f t="shared" si="451"/>
        <v/>
      </c>
      <c r="AG998" s="86" t="str">
        <f t="shared" si="452"/>
        <v/>
      </c>
      <c r="AH998" s="87" t="str">
        <f t="shared" si="453"/>
        <v/>
      </c>
      <c r="AI998" s="84" t="str">
        <f t="shared" si="454"/>
        <v/>
      </c>
      <c r="AJ998" s="84" t="str">
        <f t="shared" si="455"/>
        <v/>
      </c>
      <c r="AK998" s="88" t="str">
        <f t="shared" si="456"/>
        <v/>
      </c>
      <c r="AL998" s="65" t="str">
        <f t="shared" si="457"/>
        <v/>
      </c>
      <c r="AM998" s="84" t="str">
        <f t="shared" si="458"/>
        <v/>
      </c>
      <c r="AN998" s="85" t="str">
        <f t="shared" si="459"/>
        <v/>
      </c>
      <c r="AO998" s="85" t="str">
        <f t="shared" si="460"/>
        <v/>
      </c>
      <c r="AP998" s="86" t="str">
        <f t="shared" si="461"/>
        <v/>
      </c>
    </row>
    <row r="999" spans="1:42" s="76" customFormat="1" x14ac:dyDescent="0.25">
      <c r="A999" s="78">
        <f t="shared" si="436"/>
        <v>993</v>
      </c>
      <c r="B999" s="79"/>
      <c r="C999" s="79"/>
      <c r="D999" s="61"/>
      <c r="E999" s="180" t="str">
        <f>_xlfn.IFNA(HLOOKUP(TEXT(C999,"#"),Table_Conduit[#All],2,FALSE),"")</f>
        <v/>
      </c>
      <c r="F999" s="63" t="str">
        <f t="shared" si="437"/>
        <v/>
      </c>
      <c r="G999" s="61"/>
      <c r="H999" s="180" t="str">
        <f>_xlfn.IFNA(IF(HLOOKUP(TEXT(C999,"#"),Table_BoxMaterial[#All],2,FALSE)=0,"",HLOOKUP(TEXT(C999,"#"),Table_BoxMaterial[#All],2,FALSE)),"")</f>
        <v/>
      </c>
      <c r="I999" s="183" t="str">
        <f>_xlfn.IFNA(HLOOKUP(TEXT(C999,"#"),Table_MountingKits[#All],2,FALSE),"")</f>
        <v/>
      </c>
      <c r="J999" s="183" t="str">
        <f>_xlfn.IFNA(HLOOKUP(H999,Table_BoxColors[#All],2,FALSE),"")</f>
        <v/>
      </c>
      <c r="K999" s="61" t="str">
        <f t="shared" si="438"/>
        <v/>
      </c>
      <c r="L999" s="64" t="str">
        <f t="shared" si="439"/>
        <v/>
      </c>
      <c r="M999" s="185" t="str">
        <f>_xlfn.IFNA("E-"&amp;VLOOKUP(C999,Table_PN_DeviceType[],2,TRUE),"")&amp;IF(D999&lt;&gt;"",IF(D999&gt;99,D999,IF(D999&gt;9,"0"&amp;D999,"00"&amp;D999))&amp;VLOOKUP(E999,Table_PN_ConduitSize[],2,FALSE)&amp;VLOOKUP(F999,Table_PN_ConduitColor[],2,FALSE)&amp;IF(G999&lt;10,"0"&amp;G999,G999)&amp;VLOOKUP(H999,Table_PN_BoxMaterial[],2,FALSE)&amp;IF(I999&lt;&gt;"",VLOOKUP(I999,Table_PN_MountingKit[],2,FALSE)&amp;IF(OR(J999="Yes"),VLOOKUP(F999,Table_PN_BoxColor[],2,FALSE),"")&amp;VLOOKUP(K999,Table_PN_CircuitBreaker[],2,FALSE),""),"")</f>
        <v/>
      </c>
      <c r="N999" s="65"/>
      <c r="O999" s="65"/>
      <c r="P999" s="65"/>
      <c r="Q999" s="65"/>
      <c r="R999" s="65"/>
      <c r="S999" s="170" t="str">
        <f>IFERROR(VLOOKUP(C999,Table_DevicePN[],2,FALSE),"")</f>
        <v/>
      </c>
      <c r="T999" s="66" t="str">
        <f t="shared" si="440"/>
        <v/>
      </c>
      <c r="U999" s="80"/>
      <c r="V999" s="81" t="str">
        <f t="shared" si="441"/>
        <v/>
      </c>
      <c r="W999" s="65" t="str">
        <f t="shared" si="442"/>
        <v/>
      </c>
      <c r="X999" s="65" t="str">
        <f t="shared" si="443"/>
        <v/>
      </c>
      <c r="Y999" s="82" t="str">
        <f t="shared" si="444"/>
        <v/>
      </c>
      <c r="Z999" s="83" t="str">
        <f t="shared" si="445"/>
        <v/>
      </c>
      <c r="AA999" s="65" t="str">
        <f t="shared" si="446"/>
        <v/>
      </c>
      <c r="AB999" s="65" t="str">
        <f t="shared" si="447"/>
        <v/>
      </c>
      <c r="AC999" s="65" t="str">
        <f t="shared" si="448"/>
        <v/>
      </c>
      <c r="AD999" s="84" t="str">
        <f t="shared" si="449"/>
        <v/>
      </c>
      <c r="AE999" s="85" t="str">
        <f t="shared" si="450"/>
        <v/>
      </c>
      <c r="AF999" s="85" t="str">
        <f t="shared" si="451"/>
        <v/>
      </c>
      <c r="AG999" s="86" t="str">
        <f t="shared" si="452"/>
        <v/>
      </c>
      <c r="AH999" s="87" t="str">
        <f t="shared" si="453"/>
        <v/>
      </c>
      <c r="AI999" s="84" t="str">
        <f t="shared" si="454"/>
        <v/>
      </c>
      <c r="AJ999" s="84" t="str">
        <f t="shared" si="455"/>
        <v/>
      </c>
      <c r="AK999" s="88" t="str">
        <f t="shared" si="456"/>
        <v/>
      </c>
      <c r="AL999" s="65" t="str">
        <f t="shared" si="457"/>
        <v/>
      </c>
      <c r="AM999" s="84" t="str">
        <f t="shared" si="458"/>
        <v/>
      </c>
      <c r="AN999" s="85" t="str">
        <f t="shared" si="459"/>
        <v/>
      </c>
      <c r="AO999" s="85" t="str">
        <f t="shared" si="460"/>
        <v/>
      </c>
      <c r="AP999" s="86" t="str">
        <f t="shared" si="461"/>
        <v/>
      </c>
    </row>
    <row r="1000" spans="1:42" s="76" customFormat="1" x14ac:dyDescent="0.25">
      <c r="A1000" s="78">
        <f t="shared" si="436"/>
        <v>994</v>
      </c>
      <c r="B1000" s="79"/>
      <c r="C1000" s="79"/>
      <c r="D1000" s="61"/>
      <c r="E1000" s="180" t="str">
        <f>_xlfn.IFNA(HLOOKUP(TEXT(C1000,"#"),Table_Conduit[#All],2,FALSE),"")</f>
        <v/>
      </c>
      <c r="F1000" s="63" t="str">
        <f t="shared" si="437"/>
        <v/>
      </c>
      <c r="G1000" s="61"/>
      <c r="H1000" s="180" t="str">
        <f>_xlfn.IFNA(IF(HLOOKUP(TEXT(C1000,"#"),Table_BoxMaterial[#All],2,FALSE)=0,"",HLOOKUP(TEXT(C1000,"#"),Table_BoxMaterial[#All],2,FALSE)),"")</f>
        <v/>
      </c>
      <c r="I1000" s="183" t="str">
        <f>_xlfn.IFNA(HLOOKUP(TEXT(C1000,"#"),Table_MountingKits[#All],2,FALSE),"")</f>
        <v/>
      </c>
      <c r="J1000" s="183" t="str">
        <f>_xlfn.IFNA(HLOOKUP(H1000,Table_BoxColors[#All],2,FALSE),"")</f>
        <v/>
      </c>
      <c r="K1000" s="61" t="str">
        <f t="shared" si="438"/>
        <v/>
      </c>
      <c r="L1000" s="64" t="str">
        <f t="shared" si="439"/>
        <v/>
      </c>
      <c r="M1000" s="185" t="str">
        <f>_xlfn.IFNA("E-"&amp;VLOOKUP(C1000,Table_PN_DeviceType[],2,TRUE),"")&amp;IF(D1000&lt;&gt;"",IF(D1000&gt;99,D1000,IF(D1000&gt;9,"0"&amp;D1000,"00"&amp;D1000))&amp;VLOOKUP(E1000,Table_PN_ConduitSize[],2,FALSE)&amp;VLOOKUP(F1000,Table_PN_ConduitColor[],2,FALSE)&amp;IF(G1000&lt;10,"0"&amp;G1000,G1000)&amp;VLOOKUP(H1000,Table_PN_BoxMaterial[],2,FALSE)&amp;IF(I1000&lt;&gt;"",VLOOKUP(I1000,Table_PN_MountingKit[],2,FALSE)&amp;IF(OR(J1000="Yes"),VLOOKUP(F1000,Table_PN_BoxColor[],2,FALSE),"")&amp;VLOOKUP(K1000,Table_PN_CircuitBreaker[],2,FALSE),""),"")</f>
        <v/>
      </c>
      <c r="N1000" s="65"/>
      <c r="O1000" s="65"/>
      <c r="P1000" s="65"/>
      <c r="Q1000" s="65"/>
      <c r="R1000" s="65"/>
      <c r="S1000" s="170" t="str">
        <f>IFERROR(VLOOKUP(C1000,Table_DevicePN[],2,FALSE),"")</f>
        <v/>
      </c>
      <c r="T1000" s="66" t="str">
        <f t="shared" si="440"/>
        <v/>
      </c>
      <c r="U1000" s="80"/>
      <c r="V1000" s="81" t="str">
        <f t="shared" si="441"/>
        <v/>
      </c>
      <c r="W1000" s="65" t="str">
        <f t="shared" si="442"/>
        <v/>
      </c>
      <c r="X1000" s="65" t="str">
        <f t="shared" si="443"/>
        <v/>
      </c>
      <c r="Y1000" s="82" t="str">
        <f t="shared" si="444"/>
        <v/>
      </c>
      <c r="Z1000" s="83" t="str">
        <f t="shared" si="445"/>
        <v/>
      </c>
      <c r="AA1000" s="65" t="str">
        <f t="shared" si="446"/>
        <v/>
      </c>
      <c r="AB1000" s="65" t="str">
        <f t="shared" si="447"/>
        <v/>
      </c>
      <c r="AC1000" s="65" t="str">
        <f t="shared" si="448"/>
        <v/>
      </c>
      <c r="AD1000" s="84" t="str">
        <f t="shared" si="449"/>
        <v/>
      </c>
      <c r="AE1000" s="85" t="str">
        <f t="shared" si="450"/>
        <v/>
      </c>
      <c r="AF1000" s="85" t="str">
        <f t="shared" si="451"/>
        <v/>
      </c>
      <c r="AG1000" s="86" t="str">
        <f t="shared" si="452"/>
        <v/>
      </c>
      <c r="AH1000" s="87" t="str">
        <f t="shared" si="453"/>
        <v/>
      </c>
      <c r="AI1000" s="84" t="str">
        <f t="shared" si="454"/>
        <v/>
      </c>
      <c r="AJ1000" s="84" t="str">
        <f t="shared" si="455"/>
        <v/>
      </c>
      <c r="AK1000" s="88" t="str">
        <f t="shared" si="456"/>
        <v/>
      </c>
      <c r="AL1000" s="65" t="str">
        <f t="shared" si="457"/>
        <v/>
      </c>
      <c r="AM1000" s="84" t="str">
        <f t="shared" si="458"/>
        <v/>
      </c>
      <c r="AN1000" s="85" t="str">
        <f t="shared" si="459"/>
        <v/>
      </c>
      <c r="AO1000" s="85" t="str">
        <f t="shared" si="460"/>
        <v/>
      </c>
      <c r="AP1000" s="86" t="str">
        <f t="shared" si="461"/>
        <v/>
      </c>
    </row>
    <row r="1001" spans="1:42" s="76" customFormat="1" x14ac:dyDescent="0.25">
      <c r="A1001" s="78">
        <f t="shared" si="436"/>
        <v>995</v>
      </c>
      <c r="B1001" s="79"/>
      <c r="C1001" s="79"/>
      <c r="D1001" s="61"/>
      <c r="E1001" s="180" t="str">
        <f>_xlfn.IFNA(HLOOKUP(TEXT(C1001,"#"),Table_Conduit[#All],2,FALSE),"")</f>
        <v/>
      </c>
      <c r="F1001" s="63" t="str">
        <f t="shared" si="437"/>
        <v/>
      </c>
      <c r="G1001" s="61"/>
      <c r="H1001" s="180" t="str">
        <f>_xlfn.IFNA(IF(HLOOKUP(TEXT(C1001,"#"),Table_BoxMaterial[#All],2,FALSE)=0,"",HLOOKUP(TEXT(C1001,"#"),Table_BoxMaterial[#All],2,FALSE)),"")</f>
        <v/>
      </c>
      <c r="I1001" s="183" t="str">
        <f>_xlfn.IFNA(HLOOKUP(TEXT(C1001,"#"),Table_MountingKits[#All],2,FALSE),"")</f>
        <v/>
      </c>
      <c r="J1001" s="183" t="str">
        <f>_xlfn.IFNA(HLOOKUP(H1001,Table_BoxColors[#All],2,FALSE),"")</f>
        <v/>
      </c>
      <c r="K1001" s="61" t="str">
        <f t="shared" si="438"/>
        <v/>
      </c>
      <c r="L1001" s="64" t="str">
        <f t="shared" si="439"/>
        <v/>
      </c>
      <c r="M1001" s="185" t="str">
        <f>_xlfn.IFNA("E-"&amp;VLOOKUP(C1001,Table_PN_DeviceType[],2,TRUE),"")&amp;IF(D1001&lt;&gt;"",IF(D1001&gt;99,D1001,IF(D1001&gt;9,"0"&amp;D1001,"00"&amp;D1001))&amp;VLOOKUP(E1001,Table_PN_ConduitSize[],2,FALSE)&amp;VLOOKUP(F1001,Table_PN_ConduitColor[],2,FALSE)&amp;IF(G1001&lt;10,"0"&amp;G1001,G1001)&amp;VLOOKUP(H1001,Table_PN_BoxMaterial[],2,FALSE)&amp;IF(I1001&lt;&gt;"",VLOOKUP(I1001,Table_PN_MountingKit[],2,FALSE)&amp;IF(OR(J1001="Yes"),VLOOKUP(F1001,Table_PN_BoxColor[],2,FALSE),"")&amp;VLOOKUP(K1001,Table_PN_CircuitBreaker[],2,FALSE),""),"")</f>
        <v/>
      </c>
      <c r="N1001" s="65"/>
      <c r="O1001" s="65"/>
      <c r="P1001" s="65"/>
      <c r="Q1001" s="65"/>
      <c r="R1001" s="65"/>
      <c r="S1001" s="170" t="str">
        <f>IFERROR(VLOOKUP(C1001,Table_DevicePN[],2,FALSE),"")</f>
        <v/>
      </c>
      <c r="T1001" s="66" t="str">
        <f t="shared" si="440"/>
        <v/>
      </c>
      <c r="U1001" s="80"/>
      <c r="V1001" s="81" t="str">
        <f t="shared" si="441"/>
        <v/>
      </c>
      <c r="W1001" s="65" t="str">
        <f t="shared" si="442"/>
        <v/>
      </c>
      <c r="X1001" s="65" t="str">
        <f t="shared" si="443"/>
        <v/>
      </c>
      <c r="Y1001" s="82" t="str">
        <f t="shared" si="444"/>
        <v/>
      </c>
      <c r="Z1001" s="83" t="str">
        <f t="shared" si="445"/>
        <v/>
      </c>
      <c r="AA1001" s="65" t="str">
        <f t="shared" si="446"/>
        <v/>
      </c>
      <c r="AB1001" s="65" t="str">
        <f t="shared" si="447"/>
        <v/>
      </c>
      <c r="AC1001" s="65" t="str">
        <f t="shared" si="448"/>
        <v/>
      </c>
      <c r="AD1001" s="84" t="str">
        <f t="shared" si="449"/>
        <v/>
      </c>
      <c r="AE1001" s="85" t="str">
        <f t="shared" si="450"/>
        <v/>
      </c>
      <c r="AF1001" s="85" t="str">
        <f t="shared" si="451"/>
        <v/>
      </c>
      <c r="AG1001" s="86" t="str">
        <f t="shared" si="452"/>
        <v/>
      </c>
      <c r="AH1001" s="87" t="str">
        <f t="shared" si="453"/>
        <v/>
      </c>
      <c r="AI1001" s="84" t="str">
        <f t="shared" si="454"/>
        <v/>
      </c>
      <c r="AJ1001" s="84" t="str">
        <f t="shared" si="455"/>
        <v/>
      </c>
      <c r="AK1001" s="88" t="str">
        <f t="shared" si="456"/>
        <v/>
      </c>
      <c r="AL1001" s="65" t="str">
        <f t="shared" si="457"/>
        <v/>
      </c>
      <c r="AM1001" s="84" t="str">
        <f t="shared" si="458"/>
        <v/>
      </c>
      <c r="AN1001" s="85" t="str">
        <f t="shared" si="459"/>
        <v/>
      </c>
      <c r="AO1001" s="85" t="str">
        <f t="shared" si="460"/>
        <v/>
      </c>
      <c r="AP1001" s="86" t="str">
        <f t="shared" si="461"/>
        <v/>
      </c>
    </row>
    <row r="1002" spans="1:42" s="76" customFormat="1" x14ac:dyDescent="0.25">
      <c r="A1002" s="78">
        <f t="shared" si="436"/>
        <v>996</v>
      </c>
      <c r="B1002" s="79"/>
      <c r="C1002" s="79"/>
      <c r="D1002" s="61"/>
      <c r="E1002" s="180" t="str">
        <f>_xlfn.IFNA(HLOOKUP(TEXT(C1002,"#"),Table_Conduit[#All],2,FALSE),"")</f>
        <v/>
      </c>
      <c r="F1002" s="63" t="str">
        <f t="shared" si="437"/>
        <v/>
      </c>
      <c r="G1002" s="61"/>
      <c r="H1002" s="180" t="str">
        <f>_xlfn.IFNA(IF(HLOOKUP(TEXT(C1002,"#"),Table_BoxMaterial[#All],2,FALSE)=0,"",HLOOKUP(TEXT(C1002,"#"),Table_BoxMaterial[#All],2,FALSE)),"")</f>
        <v/>
      </c>
      <c r="I1002" s="183" t="str">
        <f>_xlfn.IFNA(HLOOKUP(TEXT(C1002,"#"),Table_MountingKits[#All],2,FALSE),"")</f>
        <v/>
      </c>
      <c r="J1002" s="183" t="str">
        <f>_xlfn.IFNA(HLOOKUP(H1002,Table_BoxColors[#All],2,FALSE),"")</f>
        <v/>
      </c>
      <c r="K1002" s="61" t="str">
        <f t="shared" si="438"/>
        <v/>
      </c>
      <c r="L1002" s="64" t="str">
        <f t="shared" si="439"/>
        <v/>
      </c>
      <c r="M1002" s="185" t="str">
        <f>_xlfn.IFNA("E-"&amp;VLOOKUP(C1002,Table_PN_DeviceType[],2,TRUE),"")&amp;IF(D1002&lt;&gt;"",IF(D1002&gt;99,D1002,IF(D1002&gt;9,"0"&amp;D1002,"00"&amp;D1002))&amp;VLOOKUP(E1002,Table_PN_ConduitSize[],2,FALSE)&amp;VLOOKUP(F1002,Table_PN_ConduitColor[],2,FALSE)&amp;IF(G1002&lt;10,"0"&amp;G1002,G1002)&amp;VLOOKUP(H1002,Table_PN_BoxMaterial[],2,FALSE)&amp;IF(I1002&lt;&gt;"",VLOOKUP(I1002,Table_PN_MountingKit[],2,FALSE)&amp;IF(OR(J1002="Yes"),VLOOKUP(F1002,Table_PN_BoxColor[],2,FALSE),"")&amp;VLOOKUP(K1002,Table_PN_CircuitBreaker[],2,FALSE),""),"")</f>
        <v/>
      </c>
      <c r="N1002" s="65"/>
      <c r="O1002" s="65"/>
      <c r="P1002" s="65"/>
      <c r="Q1002" s="65"/>
      <c r="R1002" s="65"/>
      <c r="S1002" s="170" t="str">
        <f>IFERROR(VLOOKUP(C1002,Table_DevicePN[],2,FALSE),"")</f>
        <v/>
      </c>
      <c r="T1002" s="66" t="str">
        <f t="shared" si="440"/>
        <v/>
      </c>
      <c r="U1002" s="80"/>
      <c r="V1002" s="81" t="str">
        <f t="shared" si="441"/>
        <v/>
      </c>
      <c r="W1002" s="65" t="str">
        <f t="shared" si="442"/>
        <v/>
      </c>
      <c r="X1002" s="65" t="str">
        <f t="shared" si="443"/>
        <v/>
      </c>
      <c r="Y1002" s="82" t="str">
        <f t="shared" si="444"/>
        <v/>
      </c>
      <c r="Z1002" s="83" t="str">
        <f t="shared" si="445"/>
        <v/>
      </c>
      <c r="AA1002" s="65" t="str">
        <f t="shared" si="446"/>
        <v/>
      </c>
      <c r="AB1002" s="65" t="str">
        <f t="shared" si="447"/>
        <v/>
      </c>
      <c r="AC1002" s="65" t="str">
        <f t="shared" si="448"/>
        <v/>
      </c>
      <c r="AD1002" s="84" t="str">
        <f t="shared" si="449"/>
        <v/>
      </c>
      <c r="AE1002" s="85" t="str">
        <f t="shared" si="450"/>
        <v/>
      </c>
      <c r="AF1002" s="85" t="str">
        <f t="shared" si="451"/>
        <v/>
      </c>
      <c r="AG1002" s="86" t="str">
        <f t="shared" si="452"/>
        <v/>
      </c>
      <c r="AH1002" s="87" t="str">
        <f t="shared" si="453"/>
        <v/>
      </c>
      <c r="AI1002" s="84" t="str">
        <f t="shared" si="454"/>
        <v/>
      </c>
      <c r="AJ1002" s="84" t="str">
        <f t="shared" si="455"/>
        <v/>
      </c>
      <c r="AK1002" s="88" t="str">
        <f t="shared" si="456"/>
        <v/>
      </c>
      <c r="AL1002" s="65" t="str">
        <f t="shared" si="457"/>
        <v/>
      </c>
      <c r="AM1002" s="84" t="str">
        <f t="shared" si="458"/>
        <v/>
      </c>
      <c r="AN1002" s="85" t="str">
        <f t="shared" si="459"/>
        <v/>
      </c>
      <c r="AO1002" s="85" t="str">
        <f t="shared" si="460"/>
        <v/>
      </c>
      <c r="AP1002" s="86" t="str">
        <f t="shared" si="461"/>
        <v/>
      </c>
    </row>
    <row r="1003" spans="1:42" s="76" customFormat="1" x14ac:dyDescent="0.25">
      <c r="A1003" s="78">
        <f t="shared" si="436"/>
        <v>997</v>
      </c>
      <c r="B1003" s="79"/>
      <c r="C1003" s="79"/>
      <c r="D1003" s="61"/>
      <c r="E1003" s="180" t="str">
        <f>_xlfn.IFNA(HLOOKUP(TEXT(C1003,"#"),Table_Conduit[#All],2,FALSE),"")</f>
        <v/>
      </c>
      <c r="F1003" s="63" t="str">
        <f t="shared" si="437"/>
        <v/>
      </c>
      <c r="G1003" s="61"/>
      <c r="H1003" s="180" t="str">
        <f>_xlfn.IFNA(IF(HLOOKUP(TEXT(C1003,"#"),Table_BoxMaterial[#All],2,FALSE)=0,"",HLOOKUP(TEXT(C1003,"#"),Table_BoxMaterial[#All],2,FALSE)),"")</f>
        <v/>
      </c>
      <c r="I1003" s="183" t="str">
        <f>_xlfn.IFNA(HLOOKUP(TEXT(C1003,"#"),Table_MountingKits[#All],2,FALSE),"")</f>
        <v/>
      </c>
      <c r="J1003" s="183" t="str">
        <f>_xlfn.IFNA(HLOOKUP(H1003,Table_BoxColors[#All],2,FALSE),"")</f>
        <v/>
      </c>
      <c r="K1003" s="61" t="str">
        <f t="shared" si="438"/>
        <v/>
      </c>
      <c r="L1003" s="64" t="str">
        <f t="shared" si="439"/>
        <v/>
      </c>
      <c r="M1003" s="185" t="str">
        <f>_xlfn.IFNA("E-"&amp;VLOOKUP(C1003,Table_PN_DeviceType[],2,TRUE),"")&amp;IF(D1003&lt;&gt;"",IF(D1003&gt;99,D1003,IF(D1003&gt;9,"0"&amp;D1003,"00"&amp;D1003))&amp;VLOOKUP(E1003,Table_PN_ConduitSize[],2,FALSE)&amp;VLOOKUP(F1003,Table_PN_ConduitColor[],2,FALSE)&amp;IF(G1003&lt;10,"0"&amp;G1003,G1003)&amp;VLOOKUP(H1003,Table_PN_BoxMaterial[],2,FALSE)&amp;IF(I1003&lt;&gt;"",VLOOKUP(I1003,Table_PN_MountingKit[],2,FALSE)&amp;IF(OR(J1003="Yes"),VLOOKUP(F1003,Table_PN_BoxColor[],2,FALSE),"")&amp;VLOOKUP(K1003,Table_PN_CircuitBreaker[],2,FALSE),""),"")</f>
        <v/>
      </c>
      <c r="N1003" s="65"/>
      <c r="O1003" s="65"/>
      <c r="P1003" s="65"/>
      <c r="Q1003" s="65"/>
      <c r="R1003" s="65"/>
      <c r="S1003" s="170" t="str">
        <f>IFERROR(VLOOKUP(C1003,Table_DevicePN[],2,FALSE),"")</f>
        <v/>
      </c>
      <c r="T1003" s="66" t="str">
        <f t="shared" si="440"/>
        <v/>
      </c>
      <c r="U1003" s="80"/>
      <c r="V1003" s="81" t="str">
        <f t="shared" si="441"/>
        <v/>
      </c>
      <c r="W1003" s="65" t="str">
        <f t="shared" si="442"/>
        <v/>
      </c>
      <c r="X1003" s="65" t="str">
        <f t="shared" si="443"/>
        <v/>
      </c>
      <c r="Y1003" s="82" t="str">
        <f t="shared" si="444"/>
        <v/>
      </c>
      <c r="Z1003" s="83" t="str">
        <f t="shared" si="445"/>
        <v/>
      </c>
      <c r="AA1003" s="65" t="str">
        <f t="shared" si="446"/>
        <v/>
      </c>
      <c r="AB1003" s="65" t="str">
        <f t="shared" si="447"/>
        <v/>
      </c>
      <c r="AC1003" s="65" t="str">
        <f t="shared" si="448"/>
        <v/>
      </c>
      <c r="AD1003" s="84" t="str">
        <f t="shared" si="449"/>
        <v/>
      </c>
      <c r="AE1003" s="85" t="str">
        <f t="shared" si="450"/>
        <v/>
      </c>
      <c r="AF1003" s="85" t="str">
        <f t="shared" si="451"/>
        <v/>
      </c>
      <c r="AG1003" s="86" t="str">
        <f t="shared" si="452"/>
        <v/>
      </c>
      <c r="AH1003" s="87" t="str">
        <f t="shared" si="453"/>
        <v/>
      </c>
      <c r="AI1003" s="84" t="str">
        <f t="shared" si="454"/>
        <v/>
      </c>
      <c r="AJ1003" s="84" t="str">
        <f t="shared" si="455"/>
        <v/>
      </c>
      <c r="AK1003" s="88" t="str">
        <f t="shared" si="456"/>
        <v/>
      </c>
      <c r="AL1003" s="65" t="str">
        <f t="shared" si="457"/>
        <v/>
      </c>
      <c r="AM1003" s="84" t="str">
        <f t="shared" si="458"/>
        <v/>
      </c>
      <c r="AN1003" s="85" t="str">
        <f t="shared" si="459"/>
        <v/>
      </c>
      <c r="AO1003" s="85" t="str">
        <f t="shared" si="460"/>
        <v/>
      </c>
      <c r="AP1003" s="86" t="str">
        <f t="shared" si="461"/>
        <v/>
      </c>
    </row>
    <row r="1004" spans="1:42" s="76" customFormat="1" x14ac:dyDescent="0.25">
      <c r="A1004" s="78">
        <f t="shared" si="436"/>
        <v>998</v>
      </c>
      <c r="B1004" s="79"/>
      <c r="C1004" s="79"/>
      <c r="D1004" s="61"/>
      <c r="E1004" s="180" t="str">
        <f>_xlfn.IFNA(HLOOKUP(TEXT(C1004,"#"),Table_Conduit[#All],2,FALSE),"")</f>
        <v/>
      </c>
      <c r="F1004" s="63" t="str">
        <f t="shared" si="437"/>
        <v/>
      </c>
      <c r="G1004" s="61"/>
      <c r="H1004" s="180" t="str">
        <f>_xlfn.IFNA(IF(HLOOKUP(TEXT(C1004,"#"),Table_BoxMaterial[#All],2,FALSE)=0,"",HLOOKUP(TEXT(C1004,"#"),Table_BoxMaterial[#All],2,FALSE)),"")</f>
        <v/>
      </c>
      <c r="I1004" s="183" t="str">
        <f>_xlfn.IFNA(HLOOKUP(TEXT(C1004,"#"),Table_MountingKits[#All],2,FALSE),"")</f>
        <v/>
      </c>
      <c r="J1004" s="183" t="str">
        <f>_xlfn.IFNA(HLOOKUP(H1004,Table_BoxColors[#All],2,FALSE),"")</f>
        <v/>
      </c>
      <c r="K1004" s="61" t="str">
        <f t="shared" si="438"/>
        <v/>
      </c>
      <c r="L1004" s="64" t="str">
        <f t="shared" si="439"/>
        <v/>
      </c>
      <c r="M1004" s="185" t="str">
        <f>_xlfn.IFNA("E-"&amp;VLOOKUP(C1004,Table_PN_DeviceType[],2,TRUE),"")&amp;IF(D1004&lt;&gt;"",IF(D1004&gt;99,D1004,IF(D1004&gt;9,"0"&amp;D1004,"00"&amp;D1004))&amp;VLOOKUP(E1004,Table_PN_ConduitSize[],2,FALSE)&amp;VLOOKUP(F1004,Table_PN_ConduitColor[],2,FALSE)&amp;IF(G1004&lt;10,"0"&amp;G1004,G1004)&amp;VLOOKUP(H1004,Table_PN_BoxMaterial[],2,FALSE)&amp;IF(I1004&lt;&gt;"",VLOOKUP(I1004,Table_PN_MountingKit[],2,FALSE)&amp;IF(OR(J1004="Yes"),VLOOKUP(F1004,Table_PN_BoxColor[],2,FALSE),"")&amp;VLOOKUP(K1004,Table_PN_CircuitBreaker[],2,FALSE),""),"")</f>
        <v/>
      </c>
      <c r="N1004" s="65"/>
      <c r="O1004" s="65"/>
      <c r="P1004" s="65"/>
      <c r="Q1004" s="65"/>
      <c r="R1004" s="65"/>
      <c r="S1004" s="170" t="str">
        <f>IFERROR(VLOOKUP(C1004,Table_DevicePN[],2,FALSE),"")</f>
        <v/>
      </c>
      <c r="T1004" s="66" t="str">
        <f t="shared" si="440"/>
        <v/>
      </c>
      <c r="U1004" s="80"/>
      <c r="V1004" s="81" t="str">
        <f t="shared" si="441"/>
        <v/>
      </c>
      <c r="W1004" s="65" t="str">
        <f t="shared" si="442"/>
        <v/>
      </c>
      <c r="X1004" s="65" t="str">
        <f t="shared" si="443"/>
        <v/>
      </c>
      <c r="Y1004" s="82" t="str">
        <f t="shared" si="444"/>
        <v/>
      </c>
      <c r="Z1004" s="83" t="str">
        <f t="shared" si="445"/>
        <v/>
      </c>
      <c r="AA1004" s="65" t="str">
        <f t="shared" si="446"/>
        <v/>
      </c>
      <c r="AB1004" s="65" t="str">
        <f t="shared" si="447"/>
        <v/>
      </c>
      <c r="AC1004" s="65" t="str">
        <f t="shared" si="448"/>
        <v/>
      </c>
      <c r="AD1004" s="84" t="str">
        <f t="shared" si="449"/>
        <v/>
      </c>
      <c r="AE1004" s="85" t="str">
        <f t="shared" si="450"/>
        <v/>
      </c>
      <c r="AF1004" s="85" t="str">
        <f t="shared" si="451"/>
        <v/>
      </c>
      <c r="AG1004" s="86" t="str">
        <f t="shared" si="452"/>
        <v/>
      </c>
      <c r="AH1004" s="87" t="str">
        <f t="shared" si="453"/>
        <v/>
      </c>
      <c r="AI1004" s="84" t="str">
        <f t="shared" si="454"/>
        <v/>
      </c>
      <c r="AJ1004" s="84" t="str">
        <f t="shared" si="455"/>
        <v/>
      </c>
      <c r="AK1004" s="88" t="str">
        <f t="shared" si="456"/>
        <v/>
      </c>
      <c r="AL1004" s="65" t="str">
        <f t="shared" si="457"/>
        <v/>
      </c>
      <c r="AM1004" s="84" t="str">
        <f t="shared" si="458"/>
        <v/>
      </c>
      <c r="AN1004" s="85" t="str">
        <f t="shared" si="459"/>
        <v/>
      </c>
      <c r="AO1004" s="85" t="str">
        <f t="shared" si="460"/>
        <v/>
      </c>
      <c r="AP1004" s="86" t="str">
        <f t="shared" si="461"/>
        <v/>
      </c>
    </row>
    <row r="1005" spans="1:42" s="76" customFormat="1" x14ac:dyDescent="0.25">
      <c r="A1005" s="78">
        <f t="shared" si="436"/>
        <v>999</v>
      </c>
      <c r="B1005" s="79"/>
      <c r="C1005" s="79"/>
      <c r="D1005" s="61"/>
      <c r="E1005" s="180" t="str">
        <f>_xlfn.IFNA(HLOOKUP(TEXT(C1005,"#"),Table_Conduit[#All],2,FALSE),"")</f>
        <v/>
      </c>
      <c r="F1005" s="63" t="str">
        <f t="shared" si="437"/>
        <v/>
      </c>
      <c r="G1005" s="61"/>
      <c r="H1005" s="180" t="str">
        <f>_xlfn.IFNA(IF(HLOOKUP(TEXT(C1005,"#"),Table_BoxMaterial[#All],2,FALSE)=0,"",HLOOKUP(TEXT(C1005,"#"),Table_BoxMaterial[#All],2,FALSE)),"")</f>
        <v/>
      </c>
      <c r="I1005" s="183" t="str">
        <f>_xlfn.IFNA(HLOOKUP(TEXT(C1005,"#"),Table_MountingKits[#All],2,FALSE),"")</f>
        <v/>
      </c>
      <c r="J1005" s="183" t="str">
        <f>_xlfn.IFNA(HLOOKUP(H1005,Table_BoxColors[#All],2,FALSE),"")</f>
        <v/>
      </c>
      <c r="K1005" s="61" t="str">
        <f t="shared" si="438"/>
        <v/>
      </c>
      <c r="L1005" s="64" t="str">
        <f t="shared" si="439"/>
        <v/>
      </c>
      <c r="M1005" s="185" t="str">
        <f>_xlfn.IFNA("E-"&amp;VLOOKUP(C1005,Table_PN_DeviceType[],2,TRUE),"")&amp;IF(D1005&lt;&gt;"",IF(D1005&gt;99,D1005,IF(D1005&gt;9,"0"&amp;D1005,"00"&amp;D1005))&amp;VLOOKUP(E1005,Table_PN_ConduitSize[],2,FALSE)&amp;VLOOKUP(F1005,Table_PN_ConduitColor[],2,FALSE)&amp;IF(G1005&lt;10,"0"&amp;G1005,G1005)&amp;VLOOKUP(H1005,Table_PN_BoxMaterial[],2,FALSE)&amp;IF(I1005&lt;&gt;"",VLOOKUP(I1005,Table_PN_MountingKit[],2,FALSE)&amp;IF(OR(J1005="Yes"),VLOOKUP(F1005,Table_PN_BoxColor[],2,FALSE),"")&amp;VLOOKUP(K1005,Table_PN_CircuitBreaker[],2,FALSE),""),"")</f>
        <v/>
      </c>
      <c r="N1005" s="65"/>
      <c r="O1005" s="65"/>
      <c r="P1005" s="65"/>
      <c r="Q1005" s="65"/>
      <c r="R1005" s="65"/>
      <c r="S1005" s="170" t="str">
        <f>IFERROR(VLOOKUP(C1005,Table_DevicePN[],2,FALSE),"")</f>
        <v/>
      </c>
      <c r="T1005" s="66" t="str">
        <f t="shared" si="440"/>
        <v/>
      </c>
      <c r="U1005" s="80"/>
      <c r="V1005" s="81" t="str">
        <f t="shared" si="441"/>
        <v/>
      </c>
      <c r="W1005" s="65" t="str">
        <f t="shared" si="442"/>
        <v/>
      </c>
      <c r="X1005" s="65" t="str">
        <f t="shared" si="443"/>
        <v/>
      </c>
      <c r="Y1005" s="82" t="str">
        <f t="shared" si="444"/>
        <v/>
      </c>
      <c r="Z1005" s="83" t="str">
        <f t="shared" si="445"/>
        <v/>
      </c>
      <c r="AA1005" s="65" t="str">
        <f t="shared" si="446"/>
        <v/>
      </c>
      <c r="AB1005" s="65" t="str">
        <f t="shared" si="447"/>
        <v/>
      </c>
      <c r="AC1005" s="65" t="str">
        <f t="shared" si="448"/>
        <v/>
      </c>
      <c r="AD1005" s="84" t="str">
        <f t="shared" si="449"/>
        <v/>
      </c>
      <c r="AE1005" s="85" t="str">
        <f t="shared" si="450"/>
        <v/>
      </c>
      <c r="AF1005" s="85" t="str">
        <f t="shared" si="451"/>
        <v/>
      </c>
      <c r="AG1005" s="86" t="str">
        <f t="shared" si="452"/>
        <v/>
      </c>
      <c r="AH1005" s="87" t="str">
        <f t="shared" si="453"/>
        <v/>
      </c>
      <c r="AI1005" s="84" t="str">
        <f t="shared" si="454"/>
        <v/>
      </c>
      <c r="AJ1005" s="84" t="str">
        <f t="shared" si="455"/>
        <v/>
      </c>
      <c r="AK1005" s="88" t="str">
        <f t="shared" si="456"/>
        <v/>
      </c>
      <c r="AL1005" s="65" t="str">
        <f t="shared" si="457"/>
        <v/>
      </c>
      <c r="AM1005" s="84" t="str">
        <f t="shared" si="458"/>
        <v/>
      </c>
      <c r="AN1005" s="85" t="str">
        <f t="shared" si="459"/>
        <v/>
      </c>
      <c r="AO1005" s="85" t="str">
        <f t="shared" si="460"/>
        <v/>
      </c>
      <c r="AP1005" s="86" t="str">
        <f t="shared" si="461"/>
        <v/>
      </c>
    </row>
    <row r="1006" spans="1:42" s="76" customFormat="1" x14ac:dyDescent="0.25">
      <c r="A1006" s="78">
        <f t="shared" si="436"/>
        <v>1000</v>
      </c>
      <c r="B1006" s="79"/>
      <c r="C1006" s="79"/>
      <c r="D1006" s="61"/>
      <c r="E1006" s="180" t="str">
        <f>_xlfn.IFNA(HLOOKUP(TEXT(C1006,"#"),Table_Conduit[#All],2,FALSE),"")</f>
        <v/>
      </c>
      <c r="F1006" s="63" t="str">
        <f t="shared" si="437"/>
        <v/>
      </c>
      <c r="G1006" s="61"/>
      <c r="H1006" s="180" t="str">
        <f>_xlfn.IFNA(IF(HLOOKUP(TEXT(C1006,"#"),Table_BoxMaterial[#All],2,FALSE)=0,"",HLOOKUP(TEXT(C1006,"#"),Table_BoxMaterial[#All],2,FALSE)),"")</f>
        <v/>
      </c>
      <c r="I1006" s="183" t="str">
        <f>_xlfn.IFNA(HLOOKUP(TEXT(C1006,"#"),Table_MountingKits[#All],2,FALSE),"")</f>
        <v/>
      </c>
      <c r="J1006" s="183" t="str">
        <f>_xlfn.IFNA(HLOOKUP(H1006,Table_BoxColors[#All],2,FALSE),"")</f>
        <v/>
      </c>
      <c r="K1006" s="61" t="str">
        <f t="shared" si="438"/>
        <v/>
      </c>
      <c r="L1006" s="64" t="str">
        <f t="shared" si="439"/>
        <v/>
      </c>
      <c r="M1006" s="185" t="str">
        <f>_xlfn.IFNA("E-"&amp;VLOOKUP(C1006,Table_PN_DeviceType[],2,TRUE),"")&amp;IF(D1006&lt;&gt;"",IF(D1006&gt;99,D1006,IF(D1006&gt;9,"0"&amp;D1006,"00"&amp;D1006))&amp;VLOOKUP(E1006,Table_PN_ConduitSize[],2,FALSE)&amp;VLOOKUP(F1006,Table_PN_ConduitColor[],2,FALSE)&amp;IF(G1006&lt;10,"0"&amp;G1006,G1006)&amp;VLOOKUP(H1006,Table_PN_BoxMaterial[],2,FALSE)&amp;IF(I1006&lt;&gt;"",VLOOKUP(I1006,Table_PN_MountingKit[],2,FALSE)&amp;IF(OR(J1006="Yes"),VLOOKUP(F1006,Table_PN_BoxColor[],2,FALSE),"")&amp;VLOOKUP(K1006,Table_PN_CircuitBreaker[],2,FALSE),""),"")</f>
        <v/>
      </c>
      <c r="N1006" s="65"/>
      <c r="O1006" s="65"/>
      <c r="P1006" s="65"/>
      <c r="Q1006" s="65"/>
      <c r="R1006" s="65"/>
      <c r="S1006" s="170" t="str">
        <f>IFERROR(VLOOKUP(C1006,Table_DevicePN[],2,FALSE),"")</f>
        <v/>
      </c>
      <c r="T1006" s="66" t="str">
        <f t="shared" si="440"/>
        <v/>
      </c>
      <c r="U1006" s="80"/>
      <c r="V1006" s="81" t="str">
        <f t="shared" si="441"/>
        <v/>
      </c>
      <c r="W1006" s="65" t="str">
        <f t="shared" si="442"/>
        <v/>
      </c>
      <c r="X1006" s="65" t="str">
        <f t="shared" si="443"/>
        <v/>
      </c>
      <c r="Y1006" s="82" t="str">
        <f t="shared" si="444"/>
        <v/>
      </c>
      <c r="Z1006" s="83" t="str">
        <f t="shared" si="445"/>
        <v/>
      </c>
      <c r="AA1006" s="65" t="str">
        <f t="shared" si="446"/>
        <v/>
      </c>
      <c r="AB1006" s="65" t="str">
        <f t="shared" si="447"/>
        <v/>
      </c>
      <c r="AC1006" s="65" t="str">
        <f t="shared" si="448"/>
        <v/>
      </c>
      <c r="AD1006" s="84" t="str">
        <f t="shared" si="449"/>
        <v/>
      </c>
      <c r="AE1006" s="85" t="str">
        <f t="shared" si="450"/>
        <v/>
      </c>
      <c r="AF1006" s="85" t="str">
        <f t="shared" si="451"/>
        <v/>
      </c>
      <c r="AG1006" s="86" t="str">
        <f t="shared" si="452"/>
        <v/>
      </c>
      <c r="AH1006" s="87" t="str">
        <f t="shared" si="453"/>
        <v/>
      </c>
      <c r="AI1006" s="84" t="str">
        <f t="shared" si="454"/>
        <v/>
      </c>
      <c r="AJ1006" s="84" t="str">
        <f t="shared" si="455"/>
        <v/>
      </c>
      <c r="AK1006" s="88" t="str">
        <f t="shared" si="456"/>
        <v/>
      </c>
      <c r="AL1006" s="65" t="str">
        <f t="shared" si="457"/>
        <v/>
      </c>
      <c r="AM1006" s="84" t="str">
        <f t="shared" si="458"/>
        <v/>
      </c>
      <c r="AN1006" s="85" t="str">
        <f t="shared" si="459"/>
        <v/>
      </c>
      <c r="AO1006" s="85" t="str">
        <f t="shared" si="460"/>
        <v/>
      </c>
      <c r="AP1006" s="86" t="str">
        <f t="shared" si="461"/>
        <v/>
      </c>
    </row>
  </sheetData>
  <protectedRanges>
    <protectedRange sqref="B7:C1006" name="Range1"/>
    <protectedRange sqref="D7:G1006 I7:L1006" name="Range2"/>
    <protectedRange sqref="N7:R9 N11:R1006" name="Range3"/>
    <protectedRange sqref="N6:R6 AL6:AP6" name="Range4_1"/>
    <protectedRange sqref="N5:R5" name="Range4_3"/>
    <protectedRange sqref="N10:R10" name="Range3_2"/>
    <protectedRange sqref="H7:H1006" name="Range2_3"/>
  </protectedRanges>
  <mergeCells count="6">
    <mergeCell ref="AL4:AP4"/>
    <mergeCell ref="D1:N1"/>
    <mergeCell ref="M3:U3"/>
    <mergeCell ref="V4:Y4"/>
    <mergeCell ref="Z4:AG4"/>
    <mergeCell ref="AH4:AK4"/>
  </mergeCells>
  <conditionalFormatting sqref="AK12:AK1006 AD12:AG1006">
    <cfRule type="containsText" dxfId="799" priority="301" operator="containsText" text="PURPLE">
      <formula>NOT(ISERROR(SEARCH("PURPLE",AD12)))</formula>
    </cfRule>
    <cfRule type="containsText" dxfId="798" priority="302" operator="containsText" text="YELLOW">
      <formula>NOT(ISERROR(SEARCH("YELLOW",AD12)))</formula>
    </cfRule>
    <cfRule type="containsText" dxfId="797" priority="303" operator="containsText" text="Orange">
      <formula>NOT(ISERROR(SEARCH("Orange",AD12)))</formula>
    </cfRule>
    <cfRule type="containsText" dxfId="796" priority="304" operator="containsText" text="GRAY">
      <formula>NOT(ISERROR(SEARCH("GRAY",AD12)))</formula>
    </cfRule>
    <cfRule type="containsText" dxfId="795" priority="305" operator="containsText" text="BLUE">
      <formula>NOT(ISERROR(SEARCH("BLUE",AD12)))</formula>
    </cfRule>
    <cfRule type="containsText" dxfId="794" priority="306" operator="containsText" text="PINK">
      <formula>NOT(ISERROR(SEARCH("PINK",AD12)))</formula>
    </cfRule>
    <cfRule type="containsText" dxfId="793" priority="307" operator="containsText" text="BROWN">
      <formula>NOT(ISERROR(SEARCH("BROWN",AD12)))</formula>
    </cfRule>
    <cfRule type="containsText" dxfId="792" priority="308" operator="containsText" text="WHITE">
      <formula>NOT(ISERROR(SEARCH("WHITE",AD12)))</formula>
    </cfRule>
    <cfRule type="containsText" dxfId="791" priority="309" operator="containsText" text="NA">
      <formula>NOT(ISERROR(SEARCH("NA",AD12)))</formula>
    </cfRule>
    <cfRule type="containsText" dxfId="790" priority="310" operator="containsText" text="GREEN">
      <formula>NOT(ISERROR(SEARCH("GREEN",AD12)))</formula>
    </cfRule>
    <cfRule type="containsText" dxfId="789" priority="311" operator="containsText" text="RED">
      <formula>NOT(ISERROR(SEARCH("RED",AD12)))</formula>
    </cfRule>
    <cfRule type="containsText" dxfId="788" priority="312" operator="containsText" text="BLACK">
      <formula>NOT(ISERROR(SEARCH("BLACK",AD12)))</formula>
    </cfRule>
  </conditionalFormatting>
  <conditionalFormatting sqref="AK11 AD11:AG11">
    <cfRule type="containsText" dxfId="787" priority="289" operator="containsText" text="PURPLE">
      <formula>NOT(ISERROR(SEARCH("PURPLE",AD11)))</formula>
    </cfRule>
    <cfRule type="containsText" dxfId="786" priority="290" operator="containsText" text="YELLOW">
      <formula>NOT(ISERROR(SEARCH("YELLOW",AD11)))</formula>
    </cfRule>
    <cfRule type="containsText" dxfId="785" priority="291" operator="containsText" text="Orange">
      <formula>NOT(ISERROR(SEARCH("Orange",AD11)))</formula>
    </cfRule>
    <cfRule type="containsText" dxfId="784" priority="292" operator="containsText" text="GRAY">
      <formula>NOT(ISERROR(SEARCH("GRAY",AD11)))</formula>
    </cfRule>
    <cfRule type="containsText" dxfId="783" priority="293" operator="containsText" text="BLUE">
      <formula>NOT(ISERROR(SEARCH("BLUE",AD11)))</formula>
    </cfRule>
    <cfRule type="containsText" dxfId="782" priority="294" operator="containsText" text="PINK">
      <formula>NOT(ISERROR(SEARCH("PINK",AD11)))</formula>
    </cfRule>
    <cfRule type="containsText" dxfId="781" priority="295" operator="containsText" text="BROWN">
      <formula>NOT(ISERROR(SEARCH("BROWN",AD11)))</formula>
    </cfRule>
    <cfRule type="containsText" dxfId="780" priority="296" operator="containsText" text="WHITE">
      <formula>NOT(ISERROR(SEARCH("WHITE",AD11)))</formula>
    </cfRule>
    <cfRule type="containsText" dxfId="779" priority="297" operator="containsText" text="NA">
      <formula>NOT(ISERROR(SEARCH("NA",AD11)))</formula>
    </cfRule>
    <cfRule type="containsText" dxfId="778" priority="298" operator="containsText" text="GREEN">
      <formula>NOT(ISERROR(SEARCH("GREEN",AD11)))</formula>
    </cfRule>
    <cfRule type="containsText" dxfId="777" priority="299" operator="containsText" text="RED">
      <formula>NOT(ISERROR(SEARCH("RED",AD11)))</formula>
    </cfRule>
    <cfRule type="containsText" dxfId="776" priority="300" operator="containsText" text="BLACK">
      <formula>NOT(ISERROR(SEARCH("BLACK",AD11)))</formula>
    </cfRule>
  </conditionalFormatting>
  <conditionalFormatting sqref="AK9 AD9:AG9">
    <cfRule type="containsText" dxfId="775" priority="265" operator="containsText" text="PURPLE">
      <formula>NOT(ISERROR(SEARCH("PURPLE",AD9)))</formula>
    </cfRule>
    <cfRule type="containsText" dxfId="774" priority="266" operator="containsText" text="YELLOW">
      <formula>NOT(ISERROR(SEARCH("YELLOW",AD9)))</formula>
    </cfRule>
    <cfRule type="containsText" dxfId="773" priority="267" operator="containsText" text="Orange">
      <formula>NOT(ISERROR(SEARCH("Orange",AD9)))</formula>
    </cfRule>
    <cfRule type="containsText" dxfId="772" priority="268" operator="containsText" text="GRAY">
      <formula>NOT(ISERROR(SEARCH("GRAY",AD9)))</formula>
    </cfRule>
    <cfRule type="containsText" dxfId="771" priority="269" operator="containsText" text="BLUE">
      <formula>NOT(ISERROR(SEARCH("BLUE",AD9)))</formula>
    </cfRule>
    <cfRule type="containsText" dxfId="770" priority="270" operator="containsText" text="PINK">
      <formula>NOT(ISERROR(SEARCH("PINK",AD9)))</formula>
    </cfRule>
    <cfRule type="containsText" dxfId="769" priority="271" operator="containsText" text="BROWN">
      <formula>NOT(ISERROR(SEARCH("BROWN",AD9)))</formula>
    </cfRule>
    <cfRule type="containsText" dxfId="768" priority="272" operator="containsText" text="WHITE">
      <formula>NOT(ISERROR(SEARCH("WHITE",AD9)))</formula>
    </cfRule>
    <cfRule type="containsText" dxfId="767" priority="273" operator="containsText" text="NA">
      <formula>NOT(ISERROR(SEARCH("NA",AD9)))</formula>
    </cfRule>
    <cfRule type="containsText" dxfId="766" priority="274" operator="containsText" text="GREEN">
      <formula>NOT(ISERROR(SEARCH("GREEN",AD9)))</formula>
    </cfRule>
    <cfRule type="containsText" dxfId="765" priority="275" operator="containsText" text="RED">
      <formula>NOT(ISERROR(SEARCH("RED",AD9)))</formula>
    </cfRule>
    <cfRule type="containsText" dxfId="764" priority="276" operator="containsText" text="BLACK">
      <formula>NOT(ISERROR(SEARCH("BLACK",AD9)))</formula>
    </cfRule>
  </conditionalFormatting>
  <conditionalFormatting sqref="AK8 AD8:AG8">
    <cfRule type="containsText" dxfId="763" priority="253" operator="containsText" text="PURPLE">
      <formula>NOT(ISERROR(SEARCH("PURPLE",AD8)))</formula>
    </cfRule>
    <cfRule type="containsText" dxfId="762" priority="254" operator="containsText" text="YELLOW">
      <formula>NOT(ISERROR(SEARCH("YELLOW",AD8)))</formula>
    </cfRule>
    <cfRule type="containsText" dxfId="761" priority="255" operator="containsText" text="Orange">
      <formula>NOT(ISERROR(SEARCH("Orange",AD8)))</formula>
    </cfRule>
    <cfRule type="containsText" dxfId="760" priority="256" operator="containsText" text="GRAY">
      <formula>NOT(ISERROR(SEARCH("GRAY",AD8)))</formula>
    </cfRule>
    <cfRule type="containsText" dxfId="759" priority="257" operator="containsText" text="BLUE">
      <formula>NOT(ISERROR(SEARCH("BLUE",AD8)))</formula>
    </cfRule>
    <cfRule type="containsText" dxfId="758" priority="258" operator="containsText" text="PINK">
      <formula>NOT(ISERROR(SEARCH("PINK",AD8)))</formula>
    </cfRule>
    <cfRule type="containsText" dxfId="757" priority="259" operator="containsText" text="BROWN">
      <formula>NOT(ISERROR(SEARCH("BROWN",AD8)))</formula>
    </cfRule>
    <cfRule type="containsText" dxfId="756" priority="260" operator="containsText" text="WHITE">
      <formula>NOT(ISERROR(SEARCH("WHITE",AD8)))</formula>
    </cfRule>
    <cfRule type="containsText" dxfId="755" priority="261" operator="containsText" text="NA">
      <formula>NOT(ISERROR(SEARCH("NA",AD8)))</formula>
    </cfRule>
    <cfRule type="containsText" dxfId="754" priority="262" operator="containsText" text="GREEN">
      <formula>NOT(ISERROR(SEARCH("GREEN",AD8)))</formula>
    </cfRule>
    <cfRule type="containsText" dxfId="753" priority="263" operator="containsText" text="RED">
      <formula>NOT(ISERROR(SEARCH("RED",AD8)))</formula>
    </cfRule>
    <cfRule type="containsText" dxfId="752" priority="264" operator="containsText" text="BLACK">
      <formula>NOT(ISERROR(SEARCH("BLACK",AD8)))</formula>
    </cfRule>
  </conditionalFormatting>
  <conditionalFormatting sqref="AK7 AD7:AG7">
    <cfRule type="containsText" dxfId="751" priority="241" operator="containsText" text="PURPLE">
      <formula>NOT(ISERROR(SEARCH("PURPLE",AD7)))</formula>
    </cfRule>
    <cfRule type="containsText" dxfId="750" priority="242" operator="containsText" text="YELLOW">
      <formula>NOT(ISERROR(SEARCH("YELLOW",AD7)))</formula>
    </cfRule>
    <cfRule type="containsText" dxfId="749" priority="243" operator="containsText" text="Orange">
      <formula>NOT(ISERROR(SEARCH("Orange",AD7)))</formula>
    </cfRule>
    <cfRule type="containsText" dxfId="748" priority="244" operator="containsText" text="GRAY">
      <formula>NOT(ISERROR(SEARCH("GRAY",AD7)))</formula>
    </cfRule>
    <cfRule type="containsText" dxfId="747" priority="245" operator="containsText" text="BLUE">
      <formula>NOT(ISERROR(SEARCH("BLUE",AD7)))</formula>
    </cfRule>
    <cfRule type="containsText" dxfId="746" priority="246" operator="containsText" text="PINK">
      <formula>NOT(ISERROR(SEARCH("PINK",AD7)))</formula>
    </cfRule>
    <cfRule type="containsText" dxfId="745" priority="247" operator="containsText" text="BROWN">
      <formula>NOT(ISERROR(SEARCH("BROWN",AD7)))</formula>
    </cfRule>
    <cfRule type="containsText" dxfId="744" priority="248" operator="containsText" text="WHITE">
      <formula>NOT(ISERROR(SEARCH("WHITE",AD7)))</formula>
    </cfRule>
    <cfRule type="containsText" dxfId="743" priority="249" operator="containsText" text="NA">
      <formula>NOT(ISERROR(SEARCH("NA",AD7)))</formula>
    </cfRule>
    <cfRule type="containsText" dxfId="742" priority="250" operator="containsText" text="GREEN">
      <formula>NOT(ISERROR(SEARCH("GREEN",AD7)))</formula>
    </cfRule>
    <cfRule type="containsText" dxfId="741" priority="251" operator="containsText" text="RED">
      <formula>NOT(ISERROR(SEARCH("RED",AD7)))</formula>
    </cfRule>
    <cfRule type="containsText" dxfId="740" priority="252" operator="containsText" text="BLACK">
      <formula>NOT(ISERROR(SEARCH("BLACK",AD7)))</formula>
    </cfRule>
  </conditionalFormatting>
  <conditionalFormatting sqref="F20:F21">
    <cfRule type="containsText" dxfId="739" priority="217" operator="containsText" text="PURPLE">
      <formula>NOT(ISERROR(SEARCH("PURPLE",F20)))</formula>
    </cfRule>
    <cfRule type="containsText" dxfId="738" priority="218" operator="containsText" text="YELLOW">
      <formula>NOT(ISERROR(SEARCH("YELLOW",F20)))</formula>
    </cfRule>
    <cfRule type="containsText" dxfId="737" priority="219" operator="containsText" text="Orange">
      <formula>NOT(ISERROR(SEARCH("Orange",F20)))</formula>
    </cfRule>
    <cfRule type="containsText" dxfId="736" priority="220" operator="containsText" text="GRAY">
      <formula>NOT(ISERROR(SEARCH("GRAY",F20)))</formula>
    </cfRule>
    <cfRule type="containsText" dxfId="735" priority="221" operator="containsText" text="BLUE">
      <formula>NOT(ISERROR(SEARCH("BLUE",F20)))</formula>
    </cfRule>
    <cfRule type="containsText" dxfId="734" priority="222" operator="containsText" text="PINK">
      <formula>NOT(ISERROR(SEARCH("PINK",F20)))</formula>
    </cfRule>
    <cfRule type="containsText" dxfId="733" priority="223" operator="containsText" text="BROWN">
      <formula>NOT(ISERROR(SEARCH("BROWN",F20)))</formula>
    </cfRule>
    <cfRule type="containsText" dxfId="732" priority="224" operator="containsText" text="WHITE">
      <formula>NOT(ISERROR(SEARCH("WHITE",F20)))</formula>
    </cfRule>
    <cfRule type="containsText" dxfId="731" priority="225" operator="containsText" text="NA">
      <formula>NOT(ISERROR(SEARCH("NA",F20)))</formula>
    </cfRule>
    <cfRule type="containsText" dxfId="730" priority="226" operator="containsText" text="GREEN">
      <formula>NOT(ISERROR(SEARCH("GREEN",F20)))</formula>
    </cfRule>
    <cfRule type="containsText" dxfId="729" priority="227" operator="containsText" text="RED">
      <formula>NOT(ISERROR(SEARCH("RED",F20)))</formula>
    </cfRule>
    <cfRule type="containsText" dxfId="728" priority="228" operator="containsText" text="BLACK">
      <formula>NOT(ISERROR(SEARCH("BLACK",F20)))</formula>
    </cfRule>
  </conditionalFormatting>
  <conditionalFormatting sqref="F22:F1006 F14:F15 F17:F19">
    <cfRule type="containsText" dxfId="727" priority="229" operator="containsText" text="PURPLE">
      <formula>NOT(ISERROR(SEARCH("PURPLE",F14)))</formula>
    </cfRule>
    <cfRule type="containsText" dxfId="726" priority="230" operator="containsText" text="YELLOW">
      <formula>NOT(ISERROR(SEARCH("YELLOW",F14)))</formula>
    </cfRule>
    <cfRule type="containsText" dxfId="725" priority="231" operator="containsText" text="Orange">
      <formula>NOT(ISERROR(SEARCH("Orange",F14)))</formula>
    </cfRule>
    <cfRule type="containsText" dxfId="724" priority="232" operator="containsText" text="GRAY">
      <formula>NOT(ISERROR(SEARCH("GRAY",F14)))</formula>
    </cfRule>
    <cfRule type="containsText" dxfId="723" priority="233" operator="containsText" text="BLUE">
      <formula>NOT(ISERROR(SEARCH("BLUE",F14)))</formula>
    </cfRule>
    <cfRule type="containsText" dxfId="722" priority="234" operator="containsText" text="PINK">
      <formula>NOT(ISERROR(SEARCH("PINK",F14)))</formula>
    </cfRule>
    <cfRule type="containsText" dxfId="721" priority="235" operator="containsText" text="BROWN">
      <formula>NOT(ISERROR(SEARCH("BROWN",F14)))</formula>
    </cfRule>
    <cfRule type="containsText" dxfId="720" priority="236" operator="containsText" text="WHITE">
      <formula>NOT(ISERROR(SEARCH("WHITE",F14)))</formula>
    </cfRule>
    <cfRule type="containsText" dxfId="719" priority="237" operator="containsText" text="NA">
      <formula>NOT(ISERROR(SEARCH("NA",F14)))</formula>
    </cfRule>
    <cfRule type="containsText" dxfId="718" priority="238" operator="containsText" text="GREEN">
      <formula>NOT(ISERROR(SEARCH("GREEN",F14)))</formula>
    </cfRule>
    <cfRule type="containsText" dxfId="717" priority="239" operator="containsText" text="RED">
      <formula>NOT(ISERROR(SEARCH("RED",F14)))</formula>
    </cfRule>
    <cfRule type="containsText" dxfId="716" priority="240" operator="containsText" text="BLACK">
      <formula>NOT(ISERROR(SEARCH("BLACK",F14)))</formula>
    </cfRule>
  </conditionalFormatting>
  <conditionalFormatting sqref="F14:F16">
    <cfRule type="containsText" dxfId="715" priority="205" operator="containsText" text="PURPLE">
      <formula>NOT(ISERROR(SEARCH("PURPLE",F14)))</formula>
    </cfRule>
    <cfRule type="containsText" dxfId="714" priority="206" operator="containsText" text="YELLOW">
      <formula>NOT(ISERROR(SEARCH("YELLOW",F14)))</formula>
    </cfRule>
    <cfRule type="containsText" dxfId="713" priority="207" operator="containsText" text="Orange">
      <formula>NOT(ISERROR(SEARCH("Orange",F14)))</formula>
    </cfRule>
    <cfRule type="containsText" dxfId="712" priority="208" operator="containsText" text="GRAY">
      <formula>NOT(ISERROR(SEARCH("GRAY",F14)))</formula>
    </cfRule>
    <cfRule type="containsText" dxfId="711" priority="209" operator="containsText" text="BLUE">
      <formula>NOT(ISERROR(SEARCH("BLUE",F14)))</formula>
    </cfRule>
    <cfRule type="containsText" dxfId="710" priority="210" operator="containsText" text="PINK">
      <formula>NOT(ISERROR(SEARCH("PINK",F14)))</formula>
    </cfRule>
    <cfRule type="containsText" dxfId="709" priority="211" operator="containsText" text="BROWN">
      <formula>NOT(ISERROR(SEARCH("BROWN",F14)))</formula>
    </cfRule>
    <cfRule type="containsText" dxfId="708" priority="212" operator="containsText" text="WHITE">
      <formula>NOT(ISERROR(SEARCH("WHITE",F14)))</formula>
    </cfRule>
    <cfRule type="containsText" dxfId="707" priority="213" operator="containsText" text="NA">
      <formula>NOT(ISERROR(SEARCH("NA",F14)))</formula>
    </cfRule>
    <cfRule type="containsText" dxfId="706" priority="214" operator="containsText" text="GREEN">
      <formula>NOT(ISERROR(SEARCH("GREEN",F14)))</formula>
    </cfRule>
    <cfRule type="containsText" dxfId="705" priority="215" operator="containsText" text="RED">
      <formula>NOT(ISERROR(SEARCH("RED",F14)))</formula>
    </cfRule>
    <cfRule type="containsText" dxfId="704" priority="216" operator="containsText" text="BLACK">
      <formula>NOT(ISERROR(SEARCH("BLACK",F14)))</formula>
    </cfRule>
  </conditionalFormatting>
  <conditionalFormatting sqref="AM12:AP1006">
    <cfRule type="containsText" dxfId="703" priority="193" operator="containsText" text="PURPLE">
      <formula>NOT(ISERROR(SEARCH("PURPLE",AM12)))</formula>
    </cfRule>
    <cfRule type="containsText" dxfId="702" priority="194" operator="containsText" text="YELLOW">
      <formula>NOT(ISERROR(SEARCH("YELLOW",AM12)))</formula>
    </cfRule>
    <cfRule type="containsText" dxfId="701" priority="195" operator="containsText" text="Orange">
      <formula>NOT(ISERROR(SEARCH("Orange",AM12)))</formula>
    </cfRule>
    <cfRule type="containsText" dxfId="700" priority="196" operator="containsText" text="GRAY">
      <formula>NOT(ISERROR(SEARCH("GRAY",AM12)))</formula>
    </cfRule>
    <cfRule type="containsText" dxfId="699" priority="197" operator="containsText" text="BLUE">
      <formula>NOT(ISERROR(SEARCH("BLUE",AM12)))</formula>
    </cfRule>
    <cfRule type="containsText" dxfId="698" priority="198" operator="containsText" text="PINK">
      <formula>NOT(ISERROR(SEARCH("PINK",AM12)))</formula>
    </cfRule>
    <cfRule type="containsText" dxfId="697" priority="199" operator="containsText" text="BROWN">
      <formula>NOT(ISERROR(SEARCH("BROWN",AM12)))</formula>
    </cfRule>
    <cfRule type="containsText" dxfId="696" priority="200" operator="containsText" text="WHITE">
      <formula>NOT(ISERROR(SEARCH("WHITE",AM12)))</formula>
    </cfRule>
    <cfRule type="containsText" dxfId="695" priority="201" operator="containsText" text="NA">
      <formula>NOT(ISERROR(SEARCH("NA",AM12)))</formula>
    </cfRule>
    <cfRule type="containsText" dxfId="694" priority="202" operator="containsText" text="GREEN">
      <formula>NOT(ISERROR(SEARCH("GREEN",AM12)))</formula>
    </cfRule>
    <cfRule type="containsText" dxfId="693" priority="203" operator="containsText" text="RED">
      <formula>NOT(ISERROR(SEARCH("RED",AM12)))</formula>
    </cfRule>
    <cfRule type="containsText" dxfId="692" priority="204" operator="containsText" text="BLACK">
      <formula>NOT(ISERROR(SEARCH("BLACK",AM12)))</formula>
    </cfRule>
  </conditionalFormatting>
  <conditionalFormatting sqref="AM11:AP11">
    <cfRule type="containsText" dxfId="691" priority="181" operator="containsText" text="PURPLE">
      <formula>NOT(ISERROR(SEARCH("PURPLE",AM11)))</formula>
    </cfRule>
    <cfRule type="containsText" dxfId="690" priority="182" operator="containsText" text="YELLOW">
      <formula>NOT(ISERROR(SEARCH("YELLOW",AM11)))</formula>
    </cfRule>
    <cfRule type="containsText" dxfId="689" priority="183" operator="containsText" text="Orange">
      <formula>NOT(ISERROR(SEARCH("Orange",AM11)))</formula>
    </cfRule>
    <cfRule type="containsText" dxfId="688" priority="184" operator="containsText" text="GRAY">
      <formula>NOT(ISERROR(SEARCH("GRAY",AM11)))</formula>
    </cfRule>
    <cfRule type="containsText" dxfId="687" priority="185" operator="containsText" text="BLUE">
      <formula>NOT(ISERROR(SEARCH("BLUE",AM11)))</formula>
    </cfRule>
    <cfRule type="containsText" dxfId="686" priority="186" operator="containsText" text="PINK">
      <formula>NOT(ISERROR(SEARCH("PINK",AM11)))</formula>
    </cfRule>
    <cfRule type="containsText" dxfId="685" priority="187" operator="containsText" text="BROWN">
      <formula>NOT(ISERROR(SEARCH("BROWN",AM11)))</formula>
    </cfRule>
    <cfRule type="containsText" dxfId="684" priority="188" operator="containsText" text="WHITE">
      <formula>NOT(ISERROR(SEARCH("WHITE",AM11)))</formula>
    </cfRule>
    <cfRule type="containsText" dxfId="683" priority="189" operator="containsText" text="NA">
      <formula>NOT(ISERROR(SEARCH("NA",AM11)))</formula>
    </cfRule>
    <cfRule type="containsText" dxfId="682" priority="190" operator="containsText" text="GREEN">
      <formula>NOT(ISERROR(SEARCH("GREEN",AM11)))</formula>
    </cfRule>
    <cfRule type="containsText" dxfId="681" priority="191" operator="containsText" text="RED">
      <formula>NOT(ISERROR(SEARCH("RED",AM11)))</formula>
    </cfRule>
    <cfRule type="containsText" dxfId="680" priority="192" operator="containsText" text="BLACK">
      <formula>NOT(ISERROR(SEARCH("BLACK",AM11)))</formula>
    </cfRule>
  </conditionalFormatting>
  <conditionalFormatting sqref="AM9:AP9">
    <cfRule type="containsText" dxfId="679" priority="157" operator="containsText" text="PURPLE">
      <formula>NOT(ISERROR(SEARCH("PURPLE",AM9)))</formula>
    </cfRule>
    <cfRule type="containsText" dxfId="678" priority="158" operator="containsText" text="YELLOW">
      <formula>NOT(ISERROR(SEARCH("YELLOW",AM9)))</formula>
    </cfRule>
    <cfRule type="containsText" dxfId="677" priority="159" operator="containsText" text="Orange">
      <formula>NOT(ISERROR(SEARCH("Orange",AM9)))</formula>
    </cfRule>
    <cfRule type="containsText" dxfId="676" priority="160" operator="containsText" text="GRAY">
      <formula>NOT(ISERROR(SEARCH("GRAY",AM9)))</formula>
    </cfRule>
    <cfRule type="containsText" dxfId="675" priority="161" operator="containsText" text="BLUE">
      <formula>NOT(ISERROR(SEARCH("BLUE",AM9)))</formula>
    </cfRule>
    <cfRule type="containsText" dxfId="674" priority="162" operator="containsText" text="PINK">
      <formula>NOT(ISERROR(SEARCH("PINK",AM9)))</formula>
    </cfRule>
    <cfRule type="containsText" dxfId="673" priority="163" operator="containsText" text="BROWN">
      <formula>NOT(ISERROR(SEARCH("BROWN",AM9)))</formula>
    </cfRule>
    <cfRule type="containsText" dxfId="672" priority="164" operator="containsText" text="WHITE">
      <formula>NOT(ISERROR(SEARCH("WHITE",AM9)))</formula>
    </cfRule>
    <cfRule type="containsText" dxfId="671" priority="165" operator="containsText" text="NA">
      <formula>NOT(ISERROR(SEARCH("NA",AM9)))</formula>
    </cfRule>
    <cfRule type="containsText" dxfId="670" priority="166" operator="containsText" text="GREEN">
      <formula>NOT(ISERROR(SEARCH("GREEN",AM9)))</formula>
    </cfRule>
    <cfRule type="containsText" dxfId="669" priority="167" operator="containsText" text="RED">
      <formula>NOT(ISERROR(SEARCH("RED",AM9)))</formula>
    </cfRule>
    <cfRule type="containsText" dxfId="668" priority="168" operator="containsText" text="BLACK">
      <formula>NOT(ISERROR(SEARCH("BLACK",AM9)))</formula>
    </cfRule>
  </conditionalFormatting>
  <conditionalFormatting sqref="AM8:AP8">
    <cfRule type="containsText" dxfId="667" priority="145" operator="containsText" text="PURPLE">
      <formula>NOT(ISERROR(SEARCH("PURPLE",AM8)))</formula>
    </cfRule>
    <cfRule type="containsText" dxfId="666" priority="146" operator="containsText" text="YELLOW">
      <formula>NOT(ISERROR(SEARCH("YELLOW",AM8)))</formula>
    </cfRule>
    <cfRule type="containsText" dxfId="665" priority="147" operator="containsText" text="Orange">
      <formula>NOT(ISERROR(SEARCH("Orange",AM8)))</formula>
    </cfRule>
    <cfRule type="containsText" dxfId="664" priority="148" operator="containsText" text="GRAY">
      <formula>NOT(ISERROR(SEARCH("GRAY",AM8)))</formula>
    </cfRule>
    <cfRule type="containsText" dxfId="663" priority="149" operator="containsText" text="BLUE">
      <formula>NOT(ISERROR(SEARCH("BLUE",AM8)))</formula>
    </cfRule>
    <cfRule type="containsText" dxfId="662" priority="150" operator="containsText" text="PINK">
      <formula>NOT(ISERROR(SEARCH("PINK",AM8)))</formula>
    </cfRule>
    <cfRule type="containsText" dxfId="661" priority="151" operator="containsText" text="BROWN">
      <formula>NOT(ISERROR(SEARCH("BROWN",AM8)))</formula>
    </cfRule>
    <cfRule type="containsText" dxfId="660" priority="152" operator="containsText" text="WHITE">
      <formula>NOT(ISERROR(SEARCH("WHITE",AM8)))</formula>
    </cfRule>
    <cfRule type="containsText" dxfId="659" priority="153" operator="containsText" text="NA">
      <formula>NOT(ISERROR(SEARCH("NA",AM8)))</formula>
    </cfRule>
    <cfRule type="containsText" dxfId="658" priority="154" operator="containsText" text="GREEN">
      <formula>NOT(ISERROR(SEARCH("GREEN",AM8)))</formula>
    </cfRule>
    <cfRule type="containsText" dxfId="657" priority="155" operator="containsText" text="RED">
      <formula>NOT(ISERROR(SEARCH("RED",AM8)))</formula>
    </cfRule>
    <cfRule type="containsText" dxfId="656" priority="156" operator="containsText" text="BLACK">
      <formula>NOT(ISERROR(SEARCH("BLACK",AM8)))</formula>
    </cfRule>
  </conditionalFormatting>
  <conditionalFormatting sqref="AM7:AP7">
    <cfRule type="containsText" dxfId="655" priority="133" operator="containsText" text="PURPLE">
      <formula>NOT(ISERROR(SEARCH("PURPLE",AM7)))</formula>
    </cfRule>
    <cfRule type="containsText" dxfId="654" priority="134" operator="containsText" text="YELLOW">
      <formula>NOT(ISERROR(SEARCH("YELLOW",AM7)))</formula>
    </cfRule>
    <cfRule type="containsText" dxfId="653" priority="135" operator="containsText" text="Orange">
      <formula>NOT(ISERROR(SEARCH("Orange",AM7)))</formula>
    </cfRule>
    <cfRule type="containsText" dxfId="652" priority="136" operator="containsText" text="GRAY">
      <formula>NOT(ISERROR(SEARCH("GRAY",AM7)))</formula>
    </cfRule>
    <cfRule type="containsText" dxfId="651" priority="137" operator="containsText" text="BLUE">
      <formula>NOT(ISERROR(SEARCH("BLUE",AM7)))</formula>
    </cfRule>
    <cfRule type="containsText" dxfId="650" priority="138" operator="containsText" text="PINK">
      <formula>NOT(ISERROR(SEARCH("PINK",AM7)))</formula>
    </cfRule>
    <cfRule type="containsText" dxfId="649" priority="139" operator="containsText" text="BROWN">
      <formula>NOT(ISERROR(SEARCH("BROWN",AM7)))</formula>
    </cfRule>
    <cfRule type="containsText" dxfId="648" priority="140" operator="containsText" text="WHITE">
      <formula>NOT(ISERROR(SEARCH("WHITE",AM7)))</formula>
    </cfRule>
    <cfRule type="containsText" dxfId="647" priority="141" operator="containsText" text="NA">
      <formula>NOT(ISERROR(SEARCH("NA",AM7)))</formula>
    </cfRule>
    <cfRule type="containsText" dxfId="646" priority="142" operator="containsText" text="GREEN">
      <formula>NOT(ISERROR(SEARCH("GREEN",AM7)))</formula>
    </cfRule>
    <cfRule type="containsText" dxfId="645" priority="143" operator="containsText" text="RED">
      <formula>NOT(ISERROR(SEARCH("RED",AM7)))</formula>
    </cfRule>
    <cfRule type="containsText" dxfId="644" priority="144" operator="containsText" text="BLACK">
      <formula>NOT(ISERROR(SEARCH("BLACK",AM7)))</formula>
    </cfRule>
  </conditionalFormatting>
  <conditionalFormatting sqref="AK10 AD10:AG10">
    <cfRule type="containsText" dxfId="643" priority="85" operator="containsText" text="PURPLE">
      <formula>NOT(ISERROR(SEARCH("PURPLE",AD10)))</formula>
    </cfRule>
    <cfRule type="containsText" dxfId="642" priority="86" operator="containsText" text="YELLOW">
      <formula>NOT(ISERROR(SEARCH("YELLOW",AD10)))</formula>
    </cfRule>
    <cfRule type="containsText" dxfId="641" priority="87" operator="containsText" text="Orange">
      <formula>NOT(ISERROR(SEARCH("Orange",AD10)))</formula>
    </cfRule>
    <cfRule type="containsText" dxfId="640" priority="88" operator="containsText" text="GRAY">
      <formula>NOT(ISERROR(SEARCH("GRAY",AD10)))</formula>
    </cfRule>
    <cfRule type="containsText" dxfId="639" priority="89" operator="containsText" text="BLUE">
      <formula>NOT(ISERROR(SEARCH("BLUE",AD10)))</formula>
    </cfRule>
    <cfRule type="containsText" dxfId="638" priority="90" operator="containsText" text="PINK">
      <formula>NOT(ISERROR(SEARCH("PINK",AD10)))</formula>
    </cfRule>
    <cfRule type="containsText" dxfId="637" priority="91" operator="containsText" text="BROWN">
      <formula>NOT(ISERROR(SEARCH("BROWN",AD10)))</formula>
    </cfRule>
    <cfRule type="containsText" dxfId="636" priority="92" operator="containsText" text="WHITE">
      <formula>NOT(ISERROR(SEARCH("WHITE",AD10)))</formula>
    </cfRule>
    <cfRule type="containsText" dxfId="635" priority="93" operator="containsText" text="NA">
      <formula>NOT(ISERROR(SEARCH("NA",AD10)))</formula>
    </cfRule>
    <cfRule type="containsText" dxfId="634" priority="94" operator="containsText" text="GREEN">
      <formula>NOT(ISERROR(SEARCH("GREEN",AD10)))</formula>
    </cfRule>
    <cfRule type="containsText" dxfId="633" priority="95" operator="containsText" text="RED">
      <formula>NOT(ISERROR(SEARCH("RED",AD10)))</formula>
    </cfRule>
    <cfRule type="containsText" dxfId="632" priority="96" operator="containsText" text="BLACK">
      <formula>NOT(ISERROR(SEARCH("BLACK",AD10)))</formula>
    </cfRule>
  </conditionalFormatting>
  <conditionalFormatting sqref="F14:F1006">
    <cfRule type="containsText" dxfId="631" priority="73" operator="containsText" text="PURPLE">
      <formula>NOT(ISERROR(SEARCH("PURPLE",F14)))</formula>
    </cfRule>
    <cfRule type="containsText" dxfId="630" priority="74" operator="containsText" text="YELLOW">
      <formula>NOT(ISERROR(SEARCH("YELLOW",F14)))</formula>
    </cfRule>
    <cfRule type="containsText" dxfId="629" priority="75" operator="containsText" text="Orange">
      <formula>NOT(ISERROR(SEARCH("Orange",F14)))</formula>
    </cfRule>
    <cfRule type="containsText" dxfId="628" priority="76" operator="containsText" text="GRAY">
      <formula>NOT(ISERROR(SEARCH("GRAY",F14)))</formula>
    </cfRule>
    <cfRule type="containsText" dxfId="627" priority="77" operator="containsText" text="BLUE">
      <formula>NOT(ISERROR(SEARCH("BLUE",F14)))</formula>
    </cfRule>
    <cfRule type="containsText" dxfId="626" priority="78" operator="containsText" text="PINK">
      <formula>NOT(ISERROR(SEARCH("PINK",F14)))</formula>
    </cfRule>
    <cfRule type="containsText" dxfId="625" priority="79" operator="containsText" text="BROWN">
      <formula>NOT(ISERROR(SEARCH("BROWN",F14)))</formula>
    </cfRule>
    <cfRule type="containsText" dxfId="624" priority="80" operator="containsText" text="WHITE">
      <formula>NOT(ISERROR(SEARCH("WHITE",F14)))</formula>
    </cfRule>
    <cfRule type="containsText" dxfId="623" priority="81" operator="containsText" text="NA">
      <formula>NOT(ISERROR(SEARCH("NA",F14)))</formula>
    </cfRule>
    <cfRule type="containsText" dxfId="622" priority="82" operator="containsText" text="GREEN">
      <formula>NOT(ISERROR(SEARCH("GREEN",F14)))</formula>
    </cfRule>
    <cfRule type="containsText" dxfId="621" priority="83" operator="containsText" text="RED">
      <formula>NOT(ISERROR(SEARCH("RED",F14)))</formula>
    </cfRule>
    <cfRule type="containsText" dxfId="620" priority="84" operator="containsText" text="BLACK">
      <formula>NOT(ISERROR(SEARCH("BLACK",F14)))</formula>
    </cfRule>
  </conditionalFormatting>
  <conditionalFormatting sqref="AM10:AP1006">
    <cfRule type="containsText" dxfId="619" priority="61" operator="containsText" text="PURPLE">
      <formula>NOT(ISERROR(SEARCH("PURPLE",AM10)))</formula>
    </cfRule>
    <cfRule type="containsText" dxfId="618" priority="62" operator="containsText" text="YELLOW">
      <formula>NOT(ISERROR(SEARCH("YELLOW",AM10)))</formula>
    </cfRule>
    <cfRule type="containsText" dxfId="617" priority="63" operator="containsText" text="Orange">
      <formula>NOT(ISERROR(SEARCH("Orange",AM10)))</formula>
    </cfRule>
    <cfRule type="containsText" dxfId="616" priority="64" operator="containsText" text="GRAY">
      <formula>NOT(ISERROR(SEARCH("GRAY",AM10)))</formula>
    </cfRule>
    <cfRule type="containsText" dxfId="615" priority="65" operator="containsText" text="BLUE">
      <formula>NOT(ISERROR(SEARCH("BLUE",AM10)))</formula>
    </cfRule>
    <cfRule type="containsText" dxfId="614" priority="66" operator="containsText" text="PINK">
      <formula>NOT(ISERROR(SEARCH("PINK",AM10)))</formula>
    </cfRule>
    <cfRule type="containsText" dxfId="613" priority="67" operator="containsText" text="BROWN">
      <formula>NOT(ISERROR(SEARCH("BROWN",AM10)))</formula>
    </cfRule>
    <cfRule type="containsText" dxfId="612" priority="68" operator="containsText" text="WHITE">
      <formula>NOT(ISERROR(SEARCH("WHITE",AM10)))</formula>
    </cfRule>
    <cfRule type="containsText" dxfId="611" priority="69" operator="containsText" text="NA">
      <formula>NOT(ISERROR(SEARCH("NA",AM10)))</formula>
    </cfRule>
    <cfRule type="containsText" dxfId="610" priority="70" operator="containsText" text="GREEN">
      <formula>NOT(ISERROR(SEARCH("GREEN",AM10)))</formula>
    </cfRule>
    <cfRule type="containsText" dxfId="609" priority="71" operator="containsText" text="RED">
      <formula>NOT(ISERROR(SEARCH("RED",AM10)))</formula>
    </cfRule>
    <cfRule type="containsText" dxfId="608" priority="72" operator="containsText" text="BLACK">
      <formula>NOT(ISERROR(SEARCH("BLACK",AM10)))</formula>
    </cfRule>
  </conditionalFormatting>
  <conditionalFormatting sqref="F16:F17">
    <cfRule type="containsText" dxfId="607" priority="37" operator="containsText" text="PURPLE">
      <formula>NOT(ISERROR(SEARCH("PURPLE",F16)))</formula>
    </cfRule>
    <cfRule type="containsText" dxfId="606" priority="38" operator="containsText" text="YELLOW">
      <formula>NOT(ISERROR(SEARCH("YELLOW",F16)))</formula>
    </cfRule>
    <cfRule type="containsText" dxfId="605" priority="39" operator="containsText" text="Orange">
      <formula>NOT(ISERROR(SEARCH("Orange",F16)))</formula>
    </cfRule>
    <cfRule type="containsText" dxfId="604" priority="40" operator="containsText" text="GRAY">
      <formula>NOT(ISERROR(SEARCH("GRAY",F16)))</formula>
    </cfRule>
    <cfRule type="containsText" dxfId="603" priority="41" operator="containsText" text="BLUE">
      <formula>NOT(ISERROR(SEARCH("BLUE",F16)))</formula>
    </cfRule>
    <cfRule type="containsText" dxfId="602" priority="42" operator="containsText" text="PINK">
      <formula>NOT(ISERROR(SEARCH("PINK",F16)))</formula>
    </cfRule>
    <cfRule type="containsText" dxfId="601" priority="43" operator="containsText" text="BROWN">
      <formula>NOT(ISERROR(SEARCH("BROWN",F16)))</formula>
    </cfRule>
    <cfRule type="containsText" dxfId="600" priority="44" operator="containsText" text="WHITE">
      <formula>NOT(ISERROR(SEARCH("WHITE",F16)))</formula>
    </cfRule>
    <cfRule type="containsText" dxfId="599" priority="45" operator="containsText" text="NA">
      <formula>NOT(ISERROR(SEARCH("NA",F16)))</formula>
    </cfRule>
    <cfRule type="containsText" dxfId="598" priority="46" operator="containsText" text="GREEN">
      <formula>NOT(ISERROR(SEARCH("GREEN",F16)))</formula>
    </cfRule>
    <cfRule type="containsText" dxfId="597" priority="47" operator="containsText" text="RED">
      <formula>NOT(ISERROR(SEARCH("RED",F16)))</formula>
    </cfRule>
    <cfRule type="containsText" dxfId="596" priority="48" operator="containsText" text="BLACK">
      <formula>NOT(ISERROR(SEARCH("BLACK",F16)))</formula>
    </cfRule>
  </conditionalFormatting>
  <conditionalFormatting sqref="F7:F13">
    <cfRule type="containsText" dxfId="595" priority="25" operator="containsText" text="PURPLE">
      <formula>NOT(ISERROR(SEARCH("PURPLE",F7)))</formula>
    </cfRule>
    <cfRule type="containsText" dxfId="594" priority="26" operator="containsText" text="YELLOW">
      <formula>NOT(ISERROR(SEARCH("YELLOW",F7)))</formula>
    </cfRule>
    <cfRule type="containsText" dxfId="593" priority="27" operator="containsText" text="Orange">
      <formula>NOT(ISERROR(SEARCH("Orange",F7)))</formula>
    </cfRule>
    <cfRule type="containsText" dxfId="592" priority="28" operator="containsText" text="GRAY">
      <formula>NOT(ISERROR(SEARCH("GRAY",F7)))</formula>
    </cfRule>
    <cfRule type="containsText" dxfId="591" priority="29" operator="containsText" text="BLUE">
      <formula>NOT(ISERROR(SEARCH("BLUE",F7)))</formula>
    </cfRule>
    <cfRule type="containsText" dxfId="590" priority="30" operator="containsText" text="PINK">
      <formula>NOT(ISERROR(SEARCH("PINK",F7)))</formula>
    </cfRule>
    <cfRule type="containsText" dxfId="589" priority="31" operator="containsText" text="BROWN">
      <formula>NOT(ISERROR(SEARCH("BROWN",F7)))</formula>
    </cfRule>
    <cfRule type="containsText" dxfId="588" priority="32" operator="containsText" text="WHITE">
      <formula>NOT(ISERROR(SEARCH("WHITE",F7)))</formula>
    </cfRule>
    <cfRule type="containsText" dxfId="587" priority="33" operator="containsText" text="NA">
      <formula>NOT(ISERROR(SEARCH("NA",F7)))</formula>
    </cfRule>
    <cfRule type="containsText" dxfId="586" priority="34" operator="containsText" text="GREEN">
      <formula>NOT(ISERROR(SEARCH("GREEN",F7)))</formula>
    </cfRule>
    <cfRule type="containsText" dxfId="585" priority="35" operator="containsText" text="RED">
      <formula>NOT(ISERROR(SEARCH("RED",F7)))</formula>
    </cfRule>
    <cfRule type="containsText" dxfId="584" priority="36" operator="containsText" text="BLACK">
      <formula>NOT(ISERROR(SEARCH("BLACK",F7)))</formula>
    </cfRule>
  </conditionalFormatting>
  <conditionalFormatting sqref="F7:F13">
    <cfRule type="containsText" dxfId="583" priority="13" operator="containsText" text="PURPLE">
      <formula>NOT(ISERROR(SEARCH("PURPLE",F7)))</formula>
    </cfRule>
    <cfRule type="containsText" dxfId="582" priority="14" operator="containsText" text="YELLOW">
      <formula>NOT(ISERROR(SEARCH("YELLOW",F7)))</formula>
    </cfRule>
    <cfRule type="containsText" dxfId="581" priority="15" operator="containsText" text="Orange">
      <formula>NOT(ISERROR(SEARCH("Orange",F7)))</formula>
    </cfRule>
    <cfRule type="containsText" dxfId="580" priority="16" operator="containsText" text="GRAY">
      <formula>NOT(ISERROR(SEARCH("GRAY",F7)))</formula>
    </cfRule>
    <cfRule type="containsText" dxfId="579" priority="17" operator="containsText" text="BLUE">
      <formula>NOT(ISERROR(SEARCH("BLUE",F7)))</formula>
    </cfRule>
    <cfRule type="containsText" dxfId="578" priority="18" operator="containsText" text="PINK">
      <formula>NOT(ISERROR(SEARCH("PINK",F7)))</formula>
    </cfRule>
    <cfRule type="containsText" dxfId="577" priority="19" operator="containsText" text="BROWN">
      <formula>NOT(ISERROR(SEARCH("BROWN",F7)))</formula>
    </cfRule>
    <cfRule type="containsText" dxfId="576" priority="20" operator="containsText" text="WHITE">
      <formula>NOT(ISERROR(SEARCH("WHITE",F7)))</formula>
    </cfRule>
    <cfRule type="containsText" dxfId="575" priority="21" operator="containsText" text="NA">
      <formula>NOT(ISERROR(SEARCH("NA",F7)))</formula>
    </cfRule>
    <cfRule type="containsText" dxfId="574" priority="22" operator="containsText" text="GREEN">
      <formula>NOT(ISERROR(SEARCH("GREEN",F7)))</formula>
    </cfRule>
    <cfRule type="containsText" dxfId="573" priority="23" operator="containsText" text="RED">
      <formula>NOT(ISERROR(SEARCH("RED",F7)))</formula>
    </cfRule>
    <cfRule type="containsText" dxfId="572" priority="24" operator="containsText" text="BLACK">
      <formula>NOT(ISERROR(SEARCH("BLACK",F7)))</formula>
    </cfRule>
  </conditionalFormatting>
  <conditionalFormatting sqref="F7:F13">
    <cfRule type="containsText" dxfId="571" priority="1" operator="containsText" text="PURPLE">
      <formula>NOT(ISERROR(SEARCH("PURPLE",F7)))</formula>
    </cfRule>
    <cfRule type="containsText" dxfId="570" priority="2" operator="containsText" text="YELLOW">
      <formula>NOT(ISERROR(SEARCH("YELLOW",F7)))</formula>
    </cfRule>
    <cfRule type="containsText" dxfId="569" priority="3" operator="containsText" text="Orange">
      <formula>NOT(ISERROR(SEARCH("Orange",F7)))</formula>
    </cfRule>
    <cfRule type="containsText" dxfId="568" priority="4" operator="containsText" text="GRAY">
      <formula>NOT(ISERROR(SEARCH("GRAY",F7)))</formula>
    </cfRule>
    <cfRule type="containsText" dxfId="567" priority="5" operator="containsText" text="BLUE">
      <formula>NOT(ISERROR(SEARCH("BLUE",F7)))</formula>
    </cfRule>
    <cfRule type="containsText" dxfId="566" priority="6" operator="containsText" text="PINK">
      <formula>NOT(ISERROR(SEARCH("PINK",F7)))</formula>
    </cfRule>
    <cfRule type="containsText" dxfId="565" priority="7" operator="containsText" text="BROWN">
      <formula>NOT(ISERROR(SEARCH("BROWN",F7)))</formula>
    </cfRule>
    <cfRule type="containsText" dxfId="564" priority="8" operator="containsText" text="WHITE">
      <formula>NOT(ISERROR(SEARCH("WHITE",F7)))</formula>
    </cfRule>
    <cfRule type="containsText" dxfId="563" priority="9" operator="containsText" text="NA">
      <formula>NOT(ISERROR(SEARCH("NA",F7)))</formula>
    </cfRule>
    <cfRule type="containsText" dxfId="562" priority="10" operator="containsText" text="GREEN">
      <formula>NOT(ISERROR(SEARCH("GREEN",F7)))</formula>
    </cfRule>
    <cfRule type="containsText" dxfId="561" priority="11" operator="containsText" text="RED">
      <formula>NOT(ISERROR(SEARCH("RED",F7)))</formula>
    </cfRule>
    <cfRule type="containsText" dxfId="560" priority="12" operator="containsText" text="BLACK">
      <formula>NOT(ISERROR(SEARCH("BLACK",F7)))</formula>
    </cfRule>
  </conditionalFormatting>
  <dataValidations count="10">
    <dataValidation type="list" allowBlank="1" showInputMessage="1" showErrorMessage="1" sqref="K7:K31" xr:uid="{00000000-0002-0000-0000-000000000000}">
      <formula1>CircuitBreakersPublic</formula1>
    </dataValidation>
    <dataValidation type="list" allowBlank="1" showInputMessage="1" showErrorMessage="1" sqref="J7:J31" xr:uid="{00000000-0002-0000-0000-000001000000}">
      <formula1>BoxColorsPublic</formula1>
    </dataValidation>
    <dataValidation type="list" allowBlank="1" showInputMessage="1" showErrorMessage="1" sqref="I7:I31" xr:uid="{00000000-0002-0000-0000-000002000000}">
      <formula1>MountingKitPublic</formula1>
    </dataValidation>
    <dataValidation type="list" allowBlank="1" showInputMessage="1" showErrorMessage="1" sqref="H7:H1006" xr:uid="{00000000-0002-0000-0000-000003000000}">
      <formula1>BoxMaterialPublic</formula1>
    </dataValidation>
    <dataValidation type="list" allowBlank="1" showInputMessage="1" showErrorMessage="1" sqref="F7:F31" xr:uid="{00000000-0002-0000-0000-000004000000}">
      <formula1>ConduitColorsPublic</formula1>
    </dataValidation>
    <dataValidation type="list" allowBlank="1" showInputMessage="1" showErrorMessage="1" sqref="E7:E31" xr:uid="{00000000-0002-0000-0000-000005000000}">
      <formula1>ConduitPublic</formula1>
    </dataValidation>
    <dataValidation type="list" allowBlank="1" showInputMessage="1" showErrorMessage="1" sqref="B7:B1006" xr:uid="{00000000-0002-0000-0000-000006000000}">
      <formula1>TerminationType</formula1>
    </dataValidation>
    <dataValidation type="list" allowBlank="1" showInputMessage="1" showErrorMessage="1" sqref="C7:C1006" xr:uid="{00000000-0002-0000-0000-000007000000}">
      <formula1>DevicePublic</formula1>
    </dataValidation>
    <dataValidation type="whole" allowBlank="1" showInputMessage="1" showErrorMessage="1" sqref="L7:L31" xr:uid="{00000000-0002-0000-0000-000008000000}">
      <formula1>1</formula1>
      <formula2>1000</formula2>
    </dataValidation>
    <dataValidation type="whole" allowBlank="1" showInputMessage="1" showErrorMessage="1" sqref="D7:D31 G7:G31" xr:uid="{00000000-0002-0000-0000-000009000000}">
      <formula1>1</formula1>
      <formula2>999</formula2>
    </dataValidation>
  </dataValidation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JG5"/>
  <sheetViews>
    <sheetView workbookViewId="0">
      <selection activeCell="H2" sqref="H2"/>
    </sheetView>
  </sheetViews>
  <sheetFormatPr defaultColWidth="9.28515625" defaultRowHeight="15" x14ac:dyDescent="0.25"/>
  <cols>
    <col min="1" max="1" width="46" bestFit="1" customWidth="1"/>
    <col min="2" max="2" width="20.5703125" bestFit="1" customWidth="1"/>
    <col min="3" max="3" width="20.7109375" bestFit="1" customWidth="1"/>
    <col min="4" max="4" width="26.42578125" bestFit="1" customWidth="1"/>
    <col min="5" max="6" width="16" bestFit="1" customWidth="1"/>
    <col min="7" max="7" width="20.28515625" bestFit="1" customWidth="1"/>
    <col min="8" max="8" width="20.5703125" bestFit="1" customWidth="1"/>
    <col min="9" max="10" width="16" bestFit="1" customWidth="1"/>
    <col min="11" max="11" width="20.42578125" bestFit="1" customWidth="1"/>
    <col min="12" max="12" width="20.7109375" bestFit="1" customWidth="1"/>
    <col min="13" max="19" width="16" bestFit="1" customWidth="1"/>
    <col min="20" max="20" width="22.85546875" bestFit="1" customWidth="1"/>
    <col min="21" max="21" width="21.42578125" bestFit="1" customWidth="1"/>
    <col min="22" max="22" width="24.42578125" bestFit="1" customWidth="1"/>
    <col min="23" max="36" width="10.42578125" bestFit="1" customWidth="1"/>
    <col min="37" max="37" width="11.42578125" bestFit="1" customWidth="1"/>
    <col min="38" max="40" width="10.42578125" bestFit="1" customWidth="1"/>
    <col min="41" max="41" width="11.42578125" bestFit="1" customWidth="1"/>
    <col min="42" max="56" width="10.42578125" bestFit="1" customWidth="1"/>
    <col min="57" max="57" width="11.42578125" bestFit="1" customWidth="1"/>
    <col min="58" max="60" width="10.42578125" bestFit="1" customWidth="1"/>
    <col min="61" max="61" width="11.42578125" bestFit="1" customWidth="1"/>
    <col min="62" max="82" width="10.42578125" bestFit="1" customWidth="1"/>
    <col min="83" max="83" width="11.42578125" bestFit="1" customWidth="1"/>
    <col min="84" max="84" width="10.42578125" bestFit="1" customWidth="1"/>
    <col min="85" max="85" width="11.42578125" bestFit="1" customWidth="1"/>
    <col min="86" max="86" width="10.42578125" bestFit="1" customWidth="1"/>
    <col min="87" max="88" width="11.42578125" bestFit="1" customWidth="1"/>
    <col min="89" max="91" width="10.42578125" bestFit="1" customWidth="1"/>
    <col min="92" max="92" width="11.42578125" bestFit="1" customWidth="1"/>
    <col min="93" max="93" width="12.42578125" bestFit="1" customWidth="1"/>
    <col min="94" max="94" width="10.42578125" bestFit="1" customWidth="1"/>
    <col min="95" max="95" width="11.42578125" bestFit="1" customWidth="1"/>
    <col min="96" max="96" width="10.42578125" bestFit="1" customWidth="1"/>
    <col min="97" max="97" width="11.42578125" bestFit="1" customWidth="1"/>
    <col min="98" max="98" width="10.42578125" bestFit="1" customWidth="1"/>
    <col min="99" max="99" width="11.42578125" bestFit="1" customWidth="1"/>
    <col min="100" max="103" width="10.42578125" bestFit="1" customWidth="1"/>
    <col min="104" max="104" width="11.42578125" bestFit="1" customWidth="1"/>
    <col min="105" max="105" width="10.42578125" bestFit="1" customWidth="1"/>
    <col min="106" max="106" width="12.42578125" bestFit="1" customWidth="1"/>
    <col min="107" max="107" width="10.42578125" bestFit="1" customWidth="1"/>
    <col min="108" max="108" width="12.42578125" bestFit="1" customWidth="1"/>
    <col min="109" max="112" width="10.42578125" bestFit="1" customWidth="1"/>
    <col min="113" max="113" width="12.42578125" bestFit="1" customWidth="1"/>
    <col min="114" max="114" width="10.42578125" bestFit="1" customWidth="1"/>
    <col min="115" max="115" width="12.42578125" bestFit="1" customWidth="1"/>
    <col min="116" max="116" width="10.42578125" bestFit="1" customWidth="1"/>
    <col min="117" max="117" width="12.42578125" bestFit="1" customWidth="1"/>
    <col min="118" max="121" width="11.42578125" bestFit="1" customWidth="1"/>
    <col min="122" max="122" width="13.42578125" bestFit="1" customWidth="1"/>
    <col min="123" max="123" width="11.42578125" bestFit="1" customWidth="1"/>
    <col min="124" max="124" width="13.42578125" bestFit="1" customWidth="1"/>
    <col min="125" max="125" width="11.42578125" bestFit="1" customWidth="1"/>
    <col min="126" max="126" width="13.42578125" bestFit="1" customWidth="1"/>
    <col min="127" max="127" width="12.42578125" bestFit="1" customWidth="1"/>
    <col min="128" max="130" width="11.42578125" bestFit="1" customWidth="1"/>
    <col min="131" max="131" width="12.42578125" bestFit="1" customWidth="1"/>
    <col min="132" max="132" width="14.42578125" bestFit="1" customWidth="1"/>
    <col min="133" max="133" width="11.42578125" bestFit="1" customWidth="1"/>
    <col min="134" max="134" width="13.42578125" bestFit="1" customWidth="1"/>
    <col min="135" max="135" width="11.42578125" bestFit="1" customWidth="1"/>
    <col min="136" max="136" width="13.42578125" bestFit="1" customWidth="1"/>
    <col min="137" max="137" width="11.42578125" bestFit="1" customWidth="1"/>
    <col min="138" max="138" width="13.42578125" bestFit="1" customWidth="1"/>
    <col min="139" max="142" width="11.42578125" bestFit="1" customWidth="1"/>
    <col min="143" max="143" width="13.42578125" bestFit="1" customWidth="1"/>
    <col min="144" max="144" width="11.42578125" bestFit="1" customWidth="1"/>
    <col min="145" max="145" width="13.42578125" bestFit="1" customWidth="1"/>
    <col min="146" max="146" width="11.42578125" bestFit="1" customWidth="1"/>
    <col min="147" max="147" width="13.42578125" bestFit="1" customWidth="1"/>
    <col min="148" max="148" width="32.28515625" bestFit="1" customWidth="1"/>
    <col min="149" max="149" width="33.140625" bestFit="1" customWidth="1"/>
    <col min="150" max="150" width="31.28515625" bestFit="1" customWidth="1"/>
    <col min="151" max="151" width="32.28515625" bestFit="1" customWidth="1"/>
    <col min="152" max="152" width="31.28515625" bestFit="1" customWidth="1"/>
    <col min="153" max="153" width="32.28515625" bestFit="1" customWidth="1"/>
    <col min="154" max="154" width="34.28515625" bestFit="1" customWidth="1"/>
    <col min="155" max="155" width="32.28515625" bestFit="1" customWidth="1"/>
    <col min="156" max="156" width="33.140625" bestFit="1" customWidth="1"/>
    <col min="157" max="157" width="35.140625" bestFit="1" customWidth="1"/>
    <col min="158" max="158" width="34.140625" bestFit="1" customWidth="1"/>
    <col min="159" max="159" width="35" bestFit="1" customWidth="1"/>
    <col min="160" max="160" width="37.140625" bestFit="1" customWidth="1"/>
    <col min="161" max="161" width="35" bestFit="1" customWidth="1"/>
    <col min="162" max="162" width="35.85546875" bestFit="1" customWidth="1"/>
    <col min="163" max="163" width="38" bestFit="1" customWidth="1"/>
    <col min="164" max="164" width="31.28515625" bestFit="1" customWidth="1"/>
    <col min="165" max="165" width="32.28515625" bestFit="1" customWidth="1"/>
    <col min="166" max="167" width="34.28515625" bestFit="1" customWidth="1"/>
    <col min="168" max="168" width="32.28515625" bestFit="1" customWidth="1"/>
    <col min="169" max="169" width="33.140625" bestFit="1" customWidth="1"/>
    <col min="170" max="170" width="35.140625" bestFit="1" customWidth="1"/>
    <col min="171" max="171" width="34.140625" bestFit="1" customWidth="1"/>
    <col min="172" max="172" width="35" bestFit="1" customWidth="1"/>
    <col min="173" max="173" width="37.140625" bestFit="1" customWidth="1"/>
    <col min="174" max="174" width="35" bestFit="1" customWidth="1"/>
    <col min="175" max="175" width="35.85546875" bestFit="1" customWidth="1"/>
    <col min="176" max="176" width="31.28515625" bestFit="1" customWidth="1"/>
    <col min="177" max="177" width="32.28515625" bestFit="1" customWidth="1"/>
    <col min="178" max="178" width="33.140625" bestFit="1" customWidth="1"/>
    <col min="179" max="179" width="35.140625" bestFit="1" customWidth="1"/>
    <col min="180" max="180" width="34.140625" bestFit="1" customWidth="1"/>
    <col min="181" max="181" width="35" bestFit="1" customWidth="1"/>
    <col min="182" max="182" width="35.85546875" bestFit="1" customWidth="1"/>
    <col min="183" max="183" width="38" bestFit="1" customWidth="1"/>
    <col min="184" max="185" width="31.28515625" bestFit="1" customWidth="1"/>
    <col min="186" max="186" width="32.28515625" bestFit="1" customWidth="1"/>
    <col min="187" max="187" width="34.28515625" bestFit="1" customWidth="1"/>
    <col min="188" max="188" width="32.28515625" bestFit="1" customWidth="1"/>
    <col min="189" max="189" width="33.140625" bestFit="1" customWidth="1"/>
    <col min="190" max="190" width="35.140625" bestFit="1" customWidth="1"/>
    <col min="191" max="191" width="34.140625" bestFit="1" customWidth="1"/>
    <col min="192" max="192" width="35" bestFit="1" customWidth="1"/>
    <col min="193" max="193" width="37.140625" bestFit="1" customWidth="1"/>
    <col min="194" max="194" width="35" bestFit="1" customWidth="1"/>
    <col min="195" max="195" width="35.85546875" bestFit="1" customWidth="1"/>
    <col min="196" max="196" width="38" bestFit="1" customWidth="1"/>
    <col min="197" max="197" width="31.28515625" bestFit="1" customWidth="1"/>
    <col min="198" max="198" width="32.28515625" bestFit="1" customWidth="1"/>
    <col min="199" max="199" width="34.28515625" bestFit="1" customWidth="1"/>
    <col min="200" max="200" width="32.28515625" bestFit="1" customWidth="1"/>
    <col min="201" max="201" width="33.140625" bestFit="1" customWidth="1"/>
    <col min="202" max="202" width="35.140625" bestFit="1" customWidth="1"/>
    <col min="203" max="203" width="34.140625" bestFit="1" customWidth="1"/>
    <col min="204" max="204" width="35" bestFit="1" customWidth="1"/>
    <col min="205" max="205" width="37.140625" bestFit="1" customWidth="1"/>
    <col min="206" max="207" width="35" bestFit="1" customWidth="1"/>
    <col min="208" max="208" width="38" bestFit="1" customWidth="1"/>
    <col min="209" max="209" width="31.28515625" bestFit="1" customWidth="1"/>
    <col min="210" max="210" width="32.28515625" bestFit="1" customWidth="1"/>
    <col min="211" max="211" width="33.140625" bestFit="1" customWidth="1"/>
    <col min="212" max="212" width="35.140625" bestFit="1" customWidth="1"/>
    <col min="213" max="213" width="34.140625" bestFit="1" customWidth="1"/>
    <col min="214" max="215" width="35" bestFit="1" customWidth="1"/>
    <col min="216" max="216" width="38" bestFit="1" customWidth="1"/>
    <col min="217" max="217" width="31.28515625" bestFit="1" customWidth="1"/>
    <col min="218" max="219" width="32.28515625" bestFit="1" customWidth="1"/>
    <col min="220" max="220" width="33.140625" bestFit="1" customWidth="1"/>
    <col min="221" max="221" width="32.28515625" bestFit="1" customWidth="1"/>
    <col min="222" max="222" width="31.28515625" bestFit="1" customWidth="1"/>
    <col min="223" max="223" width="32.28515625" bestFit="1" customWidth="1"/>
    <col min="224" max="224" width="31.28515625" bestFit="1" customWidth="1"/>
    <col min="225" max="225" width="32.28515625" bestFit="1" customWidth="1"/>
    <col min="226" max="226" width="35" bestFit="1" customWidth="1"/>
    <col min="227" max="229" width="32.28515625" bestFit="1" customWidth="1"/>
    <col min="230" max="230" width="32.42578125" bestFit="1" customWidth="1"/>
    <col min="231" max="231" width="33.28515625" bestFit="1" customWidth="1"/>
    <col min="232" max="234" width="32.42578125" bestFit="1" customWidth="1"/>
    <col min="235" max="235" width="33.28515625" bestFit="1" customWidth="1"/>
    <col min="236" max="236" width="36.140625" bestFit="1" customWidth="1"/>
    <col min="237" max="237" width="32.42578125" bestFit="1" customWidth="1"/>
    <col min="238" max="238" width="33.28515625" bestFit="1" customWidth="1"/>
    <col min="239" max="239" width="36.140625" bestFit="1" customWidth="1"/>
    <col min="240" max="242" width="32.42578125" bestFit="1" customWidth="1"/>
    <col min="243" max="243" width="33.28515625" bestFit="1" customWidth="1"/>
    <col min="244" max="244" width="36.140625" bestFit="1" customWidth="1"/>
    <col min="245" max="245" width="32.42578125" bestFit="1" customWidth="1"/>
    <col min="246" max="246" width="33.28515625" bestFit="1" customWidth="1"/>
    <col min="247" max="247" width="36.140625" bestFit="1" customWidth="1"/>
    <col min="248" max="249" width="32.42578125" bestFit="1" customWidth="1"/>
    <col min="250" max="252" width="33.28515625" bestFit="1" customWidth="1"/>
    <col min="253" max="253" width="32.42578125" bestFit="1" customWidth="1"/>
    <col min="254" max="254" width="33.28515625" bestFit="1" customWidth="1"/>
    <col min="255" max="255" width="32.42578125" bestFit="1" customWidth="1"/>
    <col min="256" max="256" width="33.28515625" bestFit="1" customWidth="1"/>
    <col min="257" max="258" width="32.42578125" bestFit="1" customWidth="1"/>
    <col min="259" max="263" width="33.28515625" bestFit="1" customWidth="1"/>
    <col min="264" max="264" width="36.140625" bestFit="1" customWidth="1"/>
    <col min="265" max="265" width="33.28515625" bestFit="1" customWidth="1"/>
    <col min="266" max="266" width="36.140625" bestFit="1" customWidth="1"/>
    <col min="267" max="271" width="33.28515625" bestFit="1" customWidth="1"/>
    <col min="272" max="275" width="30.42578125" bestFit="1" customWidth="1"/>
    <col min="276" max="285" width="31.42578125" bestFit="1" customWidth="1"/>
    <col min="286" max="291" width="32.7109375" bestFit="1" customWidth="1"/>
  </cols>
  <sheetData>
    <row r="1" spans="1:267" ht="46.5" x14ac:dyDescent="0.7">
      <c r="A1" s="123" t="s">
        <v>763</v>
      </c>
      <c r="B1" s="112"/>
    </row>
    <row r="2" spans="1:267" s="89" customFormat="1" x14ac:dyDescent="0.25">
      <c r="A2" s="89" t="s">
        <v>752</v>
      </c>
      <c r="B2" s="89" t="s">
        <v>98</v>
      </c>
      <c r="C2" s="89" t="s">
        <v>100</v>
      </c>
      <c r="D2" s="89" t="s">
        <v>102</v>
      </c>
      <c r="E2" s="89" t="s">
        <v>104</v>
      </c>
      <c r="F2" s="89" t="s">
        <v>106</v>
      </c>
      <c r="G2" s="89" t="s">
        <v>108</v>
      </c>
      <c r="H2" s="89" t="s">
        <v>112</v>
      </c>
      <c r="I2" s="89" t="s">
        <v>114</v>
      </c>
      <c r="J2" s="89" t="s">
        <v>116</v>
      </c>
      <c r="K2" s="89" t="s">
        <v>118</v>
      </c>
      <c r="L2" s="89" t="s">
        <v>120</v>
      </c>
      <c r="M2" s="89" t="s">
        <v>122</v>
      </c>
      <c r="N2" s="89" t="s">
        <v>124</v>
      </c>
      <c r="O2" s="89" t="s">
        <v>126</v>
      </c>
      <c r="P2" s="89" t="s">
        <v>128</v>
      </c>
      <c r="Q2" s="89" t="s">
        <v>130</v>
      </c>
      <c r="R2" s="89" t="s">
        <v>132</v>
      </c>
      <c r="S2" s="89" t="s">
        <v>134</v>
      </c>
      <c r="T2" s="89" t="s">
        <v>136</v>
      </c>
      <c r="U2" s="89" t="s">
        <v>138</v>
      </c>
      <c r="V2" s="89" t="s">
        <v>140</v>
      </c>
      <c r="W2" s="89" t="s">
        <v>141</v>
      </c>
      <c r="X2" s="89" t="s">
        <v>142</v>
      </c>
      <c r="Y2" s="89" t="s">
        <v>143</v>
      </c>
      <c r="Z2" s="89" t="s">
        <v>66</v>
      </c>
      <c r="AA2" s="89" t="s">
        <v>144</v>
      </c>
      <c r="AB2" s="89" t="s">
        <v>145</v>
      </c>
      <c r="AC2" s="89" t="s">
        <v>146</v>
      </c>
      <c r="AD2" s="89" t="s">
        <v>88</v>
      </c>
      <c r="AE2" s="89" t="s">
        <v>147</v>
      </c>
      <c r="AF2" s="89" t="s">
        <v>148</v>
      </c>
      <c r="AG2" s="89" t="s">
        <v>149</v>
      </c>
      <c r="AH2" s="89" t="s">
        <v>150</v>
      </c>
      <c r="AI2" s="89" t="s">
        <v>151</v>
      </c>
      <c r="AJ2" s="89" t="s">
        <v>152</v>
      </c>
      <c r="AK2" s="89" t="s">
        <v>153</v>
      </c>
      <c r="AL2" s="89" t="s">
        <v>154</v>
      </c>
      <c r="AM2" s="89" t="s">
        <v>155</v>
      </c>
      <c r="AN2" s="89" t="s">
        <v>156</v>
      </c>
      <c r="AO2" s="89" t="s">
        <v>157</v>
      </c>
      <c r="AP2" s="89" t="s">
        <v>158</v>
      </c>
      <c r="AQ2" s="89" t="s">
        <v>159</v>
      </c>
      <c r="AR2" s="89" t="s">
        <v>160</v>
      </c>
      <c r="AS2" s="89" t="s">
        <v>161</v>
      </c>
      <c r="AT2" s="89" t="s">
        <v>162</v>
      </c>
      <c r="AU2" s="89" t="s">
        <v>163</v>
      </c>
      <c r="AV2" s="89" t="s">
        <v>164</v>
      </c>
      <c r="AW2" s="89" t="s">
        <v>165</v>
      </c>
      <c r="AX2" s="89" t="s">
        <v>166</v>
      </c>
      <c r="AY2" s="89" t="s">
        <v>167</v>
      </c>
      <c r="AZ2" s="89" t="s">
        <v>168</v>
      </c>
      <c r="BA2" s="89" t="s">
        <v>169</v>
      </c>
      <c r="BB2" s="89" t="s">
        <v>170</v>
      </c>
      <c r="BC2" s="89" t="s">
        <v>171</v>
      </c>
      <c r="BD2" s="89" t="s">
        <v>172</v>
      </c>
      <c r="BE2" s="89" t="s">
        <v>173</v>
      </c>
      <c r="BF2" s="89" t="s">
        <v>174</v>
      </c>
      <c r="BG2" s="89" t="s">
        <v>175</v>
      </c>
      <c r="BH2" s="89" t="s">
        <v>176</v>
      </c>
      <c r="BI2" s="89" t="s">
        <v>177</v>
      </c>
      <c r="BJ2" s="89" t="s">
        <v>178</v>
      </c>
      <c r="BK2" s="89" t="s">
        <v>179</v>
      </c>
      <c r="BL2" s="89" t="s">
        <v>180</v>
      </c>
      <c r="BM2" s="89" t="s">
        <v>181</v>
      </c>
      <c r="BN2" s="89" t="s">
        <v>182</v>
      </c>
      <c r="BO2" s="89" t="s">
        <v>183</v>
      </c>
      <c r="BP2" s="89" t="s">
        <v>184</v>
      </c>
      <c r="BQ2" s="89" t="s">
        <v>185</v>
      </c>
      <c r="BR2" s="89" t="s">
        <v>186</v>
      </c>
      <c r="BS2" s="89" t="s">
        <v>187</v>
      </c>
      <c r="BT2" s="89" t="s">
        <v>188</v>
      </c>
      <c r="BU2" s="89" t="s">
        <v>189</v>
      </c>
      <c r="BV2" s="89" t="s">
        <v>190</v>
      </c>
      <c r="BW2" s="89" t="s">
        <v>191</v>
      </c>
      <c r="BX2" s="89" t="s">
        <v>192</v>
      </c>
      <c r="BY2" s="89" t="s">
        <v>193</v>
      </c>
      <c r="BZ2" s="89" t="s">
        <v>194</v>
      </c>
      <c r="CA2" s="89" t="s">
        <v>195</v>
      </c>
      <c r="CB2" s="89" t="s">
        <v>196</v>
      </c>
      <c r="CC2" s="89" t="s">
        <v>197</v>
      </c>
      <c r="CD2" s="89" t="s">
        <v>198</v>
      </c>
      <c r="CE2" s="89" t="s">
        <v>199</v>
      </c>
      <c r="CF2" s="89" t="s">
        <v>200</v>
      </c>
      <c r="CG2" s="89" t="s">
        <v>201</v>
      </c>
      <c r="CH2" s="89" t="s">
        <v>202</v>
      </c>
      <c r="CI2" s="89" t="s">
        <v>203</v>
      </c>
      <c r="CJ2" s="89" t="s">
        <v>204</v>
      </c>
      <c r="CK2" s="89" t="s">
        <v>205</v>
      </c>
      <c r="CL2" s="89" t="s">
        <v>206</v>
      </c>
      <c r="CM2" s="89" t="s">
        <v>207</v>
      </c>
      <c r="CN2" s="89" t="s">
        <v>208</v>
      </c>
      <c r="CO2" s="89" t="s">
        <v>209</v>
      </c>
      <c r="CP2" s="89" t="s">
        <v>210</v>
      </c>
      <c r="CQ2" s="89" t="s">
        <v>211</v>
      </c>
      <c r="CR2" s="89" t="s">
        <v>212</v>
      </c>
      <c r="CS2" s="89" t="s">
        <v>213</v>
      </c>
      <c r="CT2" s="89" t="s">
        <v>214</v>
      </c>
      <c r="CU2" s="89" t="s">
        <v>215</v>
      </c>
      <c r="CV2" s="89" t="s">
        <v>216</v>
      </c>
      <c r="CW2" s="89" t="s">
        <v>217</v>
      </c>
      <c r="CX2" s="89" t="s">
        <v>218</v>
      </c>
      <c r="CY2" s="89" t="s">
        <v>219</v>
      </c>
      <c r="CZ2" s="89" t="s">
        <v>220</v>
      </c>
      <c r="DA2" s="89" t="s">
        <v>221</v>
      </c>
      <c r="DB2" s="89" t="s">
        <v>222</v>
      </c>
      <c r="DC2" s="89" t="s">
        <v>223</v>
      </c>
      <c r="DD2" s="89" t="s">
        <v>224</v>
      </c>
      <c r="DE2" s="89" t="s">
        <v>225</v>
      </c>
      <c r="DF2" s="89" t="s">
        <v>226</v>
      </c>
      <c r="DG2" s="89" t="s">
        <v>227</v>
      </c>
      <c r="DH2" s="89" t="s">
        <v>228</v>
      </c>
      <c r="DI2" s="89" t="s">
        <v>229</v>
      </c>
      <c r="DJ2" s="89" t="s">
        <v>230</v>
      </c>
      <c r="DK2" s="89" t="s">
        <v>231</v>
      </c>
      <c r="DL2" s="89" t="s">
        <v>232</v>
      </c>
      <c r="DM2" s="89" t="s">
        <v>233</v>
      </c>
      <c r="DN2" s="89" t="s">
        <v>234</v>
      </c>
      <c r="DO2" s="89" t="s">
        <v>235</v>
      </c>
      <c r="DP2" s="89" t="s">
        <v>236</v>
      </c>
      <c r="DQ2" s="89" t="s">
        <v>237</v>
      </c>
      <c r="DR2" s="89" t="s">
        <v>238</v>
      </c>
      <c r="DS2" s="89" t="s">
        <v>239</v>
      </c>
      <c r="DT2" s="89" t="s">
        <v>240</v>
      </c>
      <c r="DU2" s="89" t="s">
        <v>242</v>
      </c>
      <c r="DV2" s="89" t="s">
        <v>244</v>
      </c>
      <c r="DW2" s="89" t="s">
        <v>246</v>
      </c>
      <c r="DX2" s="89" t="s">
        <v>248</v>
      </c>
      <c r="DY2" s="89" t="s">
        <v>250</v>
      </c>
      <c r="DZ2" s="89" t="s">
        <v>252</v>
      </c>
      <c r="EA2" s="89" t="s">
        <v>254</v>
      </c>
      <c r="EB2" s="89" t="s">
        <v>256</v>
      </c>
      <c r="EC2" s="89" t="s">
        <v>258</v>
      </c>
      <c r="ED2" s="89" t="s">
        <v>260</v>
      </c>
      <c r="EE2" s="89" t="s">
        <v>262</v>
      </c>
      <c r="EF2" s="89" t="s">
        <v>264</v>
      </c>
      <c r="EG2" s="89" t="s">
        <v>266</v>
      </c>
      <c r="EH2" s="89" t="s">
        <v>268</v>
      </c>
      <c r="EI2" s="89" t="s">
        <v>270</v>
      </c>
      <c r="EJ2" s="89" t="s">
        <v>272</v>
      </c>
      <c r="EK2" s="89" t="s">
        <v>274</v>
      </c>
      <c r="EL2" s="89" t="s">
        <v>276</v>
      </c>
      <c r="EM2" s="89" t="s">
        <v>278</v>
      </c>
      <c r="EN2" s="89" t="s">
        <v>280</v>
      </c>
      <c r="EO2" s="89" t="s">
        <v>282</v>
      </c>
      <c r="EP2" s="89" t="s">
        <v>284</v>
      </c>
      <c r="EQ2" s="89" t="s">
        <v>286</v>
      </c>
      <c r="ER2" s="89" t="s">
        <v>288</v>
      </c>
      <c r="ES2" s="89" t="s">
        <v>290</v>
      </c>
      <c r="ET2" s="89" t="s">
        <v>292</v>
      </c>
      <c r="EU2" s="89" t="s">
        <v>294</v>
      </c>
      <c r="EV2" s="89" t="s">
        <v>296</v>
      </c>
      <c r="EW2" s="89" t="s">
        <v>298</v>
      </c>
      <c r="EX2" s="89" t="s">
        <v>300</v>
      </c>
      <c r="EY2" s="89" t="s">
        <v>302</v>
      </c>
      <c r="EZ2" s="89" t="s">
        <v>304</v>
      </c>
      <c r="FA2" s="89" t="s">
        <v>306</v>
      </c>
      <c r="FB2" s="89" t="s">
        <v>308</v>
      </c>
      <c r="FC2" s="89" t="s">
        <v>310</v>
      </c>
      <c r="FD2" s="89" t="s">
        <v>312</v>
      </c>
      <c r="FE2" s="89" t="s">
        <v>314</v>
      </c>
      <c r="FF2" s="89" t="s">
        <v>316</v>
      </c>
      <c r="FG2" s="89" t="s">
        <v>318</v>
      </c>
      <c r="FH2" s="89" t="s">
        <v>320</v>
      </c>
      <c r="FI2" s="89" t="s">
        <v>322</v>
      </c>
      <c r="FJ2" s="89" t="s">
        <v>324</v>
      </c>
      <c r="FK2" s="89" t="s">
        <v>326</v>
      </c>
      <c r="FL2" s="89" t="s">
        <v>328</v>
      </c>
      <c r="FM2" s="89" t="s">
        <v>330</v>
      </c>
      <c r="FN2" s="89" t="s">
        <v>332</v>
      </c>
      <c r="FO2" s="89" t="s">
        <v>334</v>
      </c>
      <c r="FP2" s="89" t="s">
        <v>336</v>
      </c>
      <c r="FQ2" s="89" t="s">
        <v>338</v>
      </c>
      <c r="FR2" s="89" t="s">
        <v>340</v>
      </c>
      <c r="FS2" s="89" t="s">
        <v>342</v>
      </c>
      <c r="FT2" s="89" t="s">
        <v>344</v>
      </c>
      <c r="FU2" s="89" t="s">
        <v>346</v>
      </c>
      <c r="FV2" s="89" t="s">
        <v>348</v>
      </c>
      <c r="FW2" s="89" t="s">
        <v>350</v>
      </c>
      <c r="FX2" s="89" t="s">
        <v>352</v>
      </c>
      <c r="FY2" s="89" t="s">
        <v>354</v>
      </c>
      <c r="FZ2" s="89" t="s">
        <v>356</v>
      </c>
      <c r="GA2" s="89" t="s">
        <v>358</v>
      </c>
      <c r="GB2" s="89" t="s">
        <v>360</v>
      </c>
      <c r="GC2" s="89" t="s">
        <v>362</v>
      </c>
      <c r="GD2" s="89" t="s">
        <v>364</v>
      </c>
      <c r="GE2" s="89" t="s">
        <v>366</v>
      </c>
      <c r="GF2" s="89" t="s">
        <v>75</v>
      </c>
      <c r="GG2" s="89" t="s">
        <v>369</v>
      </c>
      <c r="GH2" s="89" t="s">
        <v>371</v>
      </c>
      <c r="GI2" s="89" t="s">
        <v>373</v>
      </c>
      <c r="GJ2" s="89" t="s">
        <v>375</v>
      </c>
      <c r="GK2" s="89" t="s">
        <v>377</v>
      </c>
      <c r="GL2" s="89" t="s">
        <v>379</v>
      </c>
      <c r="GM2" s="89" t="s">
        <v>381</v>
      </c>
      <c r="GN2" s="89" t="s">
        <v>383</v>
      </c>
      <c r="GO2" s="89" t="s">
        <v>385</v>
      </c>
      <c r="GP2" s="89" t="s">
        <v>387</v>
      </c>
      <c r="GQ2" s="89" t="s">
        <v>389</v>
      </c>
      <c r="GR2" s="89" t="s">
        <v>391</v>
      </c>
      <c r="GS2" s="89" t="s">
        <v>393</v>
      </c>
      <c r="GT2" s="89" t="s">
        <v>395</v>
      </c>
      <c r="GU2" s="89" t="s">
        <v>397</v>
      </c>
      <c r="GV2" s="89" t="s">
        <v>399</v>
      </c>
      <c r="GW2" s="89" t="s">
        <v>401</v>
      </c>
      <c r="GX2" s="89" t="s">
        <v>403</v>
      </c>
      <c r="GY2" s="89" t="s">
        <v>405</v>
      </c>
      <c r="GZ2" s="89" t="s">
        <v>407</v>
      </c>
      <c r="HA2" s="89" t="s">
        <v>409</v>
      </c>
      <c r="HB2" s="89" t="s">
        <v>411</v>
      </c>
      <c r="HC2" s="89" t="s">
        <v>413</v>
      </c>
      <c r="HD2" s="89" t="s">
        <v>415</v>
      </c>
      <c r="HE2" s="89" t="s">
        <v>417</v>
      </c>
      <c r="HF2" s="89" t="s">
        <v>419</v>
      </c>
      <c r="HG2" s="89" t="s">
        <v>421</v>
      </c>
      <c r="HH2" s="89" t="s">
        <v>423</v>
      </c>
      <c r="HI2" s="89" t="s">
        <v>425</v>
      </c>
      <c r="HJ2" s="89" t="s">
        <v>427</v>
      </c>
      <c r="HK2" s="89" t="s">
        <v>429</v>
      </c>
      <c r="HL2" s="89" t="s">
        <v>431</v>
      </c>
      <c r="HM2" s="89" t="s">
        <v>433</v>
      </c>
      <c r="HN2" s="89" t="s">
        <v>435</v>
      </c>
      <c r="HO2" s="89" t="s">
        <v>437</v>
      </c>
      <c r="HP2" s="89" t="s">
        <v>439</v>
      </c>
      <c r="HQ2" s="89" t="s">
        <v>441</v>
      </c>
      <c r="HR2" s="89" t="s">
        <v>443</v>
      </c>
      <c r="HS2" s="89" t="s">
        <v>445</v>
      </c>
      <c r="HT2" s="89" t="s">
        <v>447</v>
      </c>
      <c r="HU2" s="89" t="s">
        <v>449</v>
      </c>
      <c r="HV2" s="89" t="s">
        <v>451</v>
      </c>
      <c r="HW2" s="89" t="s">
        <v>453</v>
      </c>
      <c r="HX2" s="89" t="s">
        <v>455</v>
      </c>
      <c r="HY2" s="89" t="s">
        <v>457</v>
      </c>
      <c r="HZ2" s="89" t="s">
        <v>459</v>
      </c>
      <c r="IA2" s="89" t="s">
        <v>461</v>
      </c>
      <c r="IB2" s="89" t="s">
        <v>463</v>
      </c>
      <c r="IC2" s="89" t="s">
        <v>465</v>
      </c>
      <c r="ID2" s="89" t="s">
        <v>467</v>
      </c>
      <c r="IE2" s="89" t="s">
        <v>469</v>
      </c>
      <c r="IF2" s="89" t="s">
        <v>471</v>
      </c>
      <c r="IG2" s="89" t="s">
        <v>473</v>
      </c>
      <c r="IH2" s="89" t="s">
        <v>475</v>
      </c>
      <c r="II2" s="89" t="s">
        <v>477</v>
      </c>
      <c r="IJ2" s="89" t="s">
        <v>479</v>
      </c>
      <c r="IK2" s="89" t="s">
        <v>481</v>
      </c>
      <c r="IL2" s="89" t="s">
        <v>483</v>
      </c>
      <c r="IM2" s="89" t="s">
        <v>485</v>
      </c>
      <c r="IN2" s="89" t="s">
        <v>487</v>
      </c>
      <c r="IO2" s="89" t="s">
        <v>489</v>
      </c>
      <c r="IP2" s="89" t="s">
        <v>491</v>
      </c>
      <c r="IQ2" s="89" t="s">
        <v>60</v>
      </c>
      <c r="IR2" s="89" t="s">
        <v>494</v>
      </c>
      <c r="IS2" s="89" t="s">
        <v>496</v>
      </c>
      <c r="IT2" s="89" t="s">
        <v>62</v>
      </c>
      <c r="IU2" s="89" t="s">
        <v>499</v>
      </c>
      <c r="IV2" s="89" t="s">
        <v>84</v>
      </c>
      <c r="IW2" s="89" t="s">
        <v>63</v>
      </c>
      <c r="IX2" s="89" t="s">
        <v>503</v>
      </c>
      <c r="IY2" s="89" t="s">
        <v>505</v>
      </c>
      <c r="IZ2" s="89" t="s">
        <v>507</v>
      </c>
      <c r="JA2" s="89" t="s">
        <v>509</v>
      </c>
      <c r="JB2" s="89" t="s">
        <v>511</v>
      </c>
      <c r="JC2" s="89" t="s">
        <v>513</v>
      </c>
      <c r="JD2" s="89" t="s">
        <v>515</v>
      </c>
      <c r="JE2" s="89" t="s">
        <v>57</v>
      </c>
      <c r="JF2" s="89" t="s">
        <v>518</v>
      </c>
      <c r="JG2" s="89" t="s">
        <v>520</v>
      </c>
    </row>
    <row r="3" spans="1:267" s="89" customFormat="1" x14ac:dyDescent="0.25">
      <c r="A3" s="89" t="s">
        <v>83</v>
      </c>
      <c r="B3" s="89" t="s">
        <v>83</v>
      </c>
      <c r="C3" s="89" t="s">
        <v>83</v>
      </c>
      <c r="D3" s="89" t="s">
        <v>83</v>
      </c>
      <c r="E3" s="89" t="s">
        <v>83</v>
      </c>
      <c r="F3" s="89" t="s">
        <v>83</v>
      </c>
      <c r="G3" s="89" t="s">
        <v>687</v>
      </c>
      <c r="H3" s="89" t="s">
        <v>83</v>
      </c>
      <c r="I3" s="89" t="s">
        <v>83</v>
      </c>
      <c r="J3" s="89" t="s">
        <v>687</v>
      </c>
      <c r="K3" s="89" t="s">
        <v>83</v>
      </c>
      <c r="L3" s="89" t="s">
        <v>83</v>
      </c>
      <c r="M3" s="89" t="s">
        <v>83</v>
      </c>
      <c r="N3" s="89" t="s">
        <v>83</v>
      </c>
      <c r="O3" s="89" t="s">
        <v>83</v>
      </c>
      <c r="P3" s="89" t="s">
        <v>83</v>
      </c>
      <c r="Q3" s="89" t="s">
        <v>83</v>
      </c>
      <c r="R3" s="89" t="s">
        <v>83</v>
      </c>
      <c r="S3" s="89" t="s">
        <v>687</v>
      </c>
      <c r="T3" s="89" t="s">
        <v>687</v>
      </c>
      <c r="U3" s="89" t="s">
        <v>687</v>
      </c>
      <c r="V3" s="89" t="s">
        <v>83</v>
      </c>
      <c r="W3" s="89" t="s">
        <v>83</v>
      </c>
      <c r="X3" s="89" t="s">
        <v>687</v>
      </c>
      <c r="Y3" s="89" t="s">
        <v>687</v>
      </c>
      <c r="Z3" s="89" t="s">
        <v>83</v>
      </c>
      <c r="AA3" s="89" t="s">
        <v>687</v>
      </c>
      <c r="AB3" s="89" t="s">
        <v>83</v>
      </c>
      <c r="AC3" s="89" t="s">
        <v>687</v>
      </c>
      <c r="AD3" s="89" t="s">
        <v>83</v>
      </c>
      <c r="AE3" s="89" t="s">
        <v>83</v>
      </c>
      <c r="AF3" s="89" t="s">
        <v>83</v>
      </c>
      <c r="AG3" s="89" t="s">
        <v>687</v>
      </c>
      <c r="AH3" s="89" t="s">
        <v>687</v>
      </c>
      <c r="AI3" s="89" t="s">
        <v>687</v>
      </c>
      <c r="AJ3" s="89" t="s">
        <v>83</v>
      </c>
      <c r="AK3" s="89" t="s">
        <v>83</v>
      </c>
      <c r="AL3" s="89" t="s">
        <v>83</v>
      </c>
      <c r="AM3" s="89" t="s">
        <v>83</v>
      </c>
      <c r="AN3" s="89" t="s">
        <v>687</v>
      </c>
      <c r="AO3" s="89" t="s">
        <v>687</v>
      </c>
      <c r="AP3" s="89" t="s">
        <v>687</v>
      </c>
      <c r="AQ3" s="89" t="s">
        <v>687</v>
      </c>
      <c r="AR3" s="89" t="s">
        <v>83</v>
      </c>
      <c r="AS3" s="89" t="s">
        <v>83</v>
      </c>
      <c r="AT3" s="89" t="s">
        <v>83</v>
      </c>
      <c r="AU3" s="89" t="s">
        <v>687</v>
      </c>
      <c r="AV3" s="89" t="s">
        <v>687</v>
      </c>
      <c r="AW3" s="89" t="s">
        <v>687</v>
      </c>
      <c r="AX3" s="89" t="s">
        <v>83</v>
      </c>
      <c r="AY3" s="89" t="s">
        <v>83</v>
      </c>
      <c r="AZ3" s="89" t="s">
        <v>83</v>
      </c>
      <c r="BA3" s="89" t="s">
        <v>687</v>
      </c>
      <c r="BB3" s="89" t="s">
        <v>687</v>
      </c>
      <c r="BC3" s="89" t="s">
        <v>687</v>
      </c>
      <c r="BD3" s="89" t="s">
        <v>83</v>
      </c>
      <c r="BE3" s="89" t="s">
        <v>83</v>
      </c>
      <c r="BF3" s="89" t="s">
        <v>83</v>
      </c>
      <c r="BG3" s="89" t="s">
        <v>83</v>
      </c>
      <c r="BH3" s="89" t="s">
        <v>687</v>
      </c>
      <c r="BI3" s="89" t="s">
        <v>687</v>
      </c>
      <c r="BJ3" s="89" t="s">
        <v>687</v>
      </c>
      <c r="BK3" s="89" t="s">
        <v>687</v>
      </c>
      <c r="BL3" s="89" t="s">
        <v>83</v>
      </c>
      <c r="BM3" s="89" t="s">
        <v>83</v>
      </c>
      <c r="BN3" s="89" t="s">
        <v>83</v>
      </c>
      <c r="BO3" s="89" t="s">
        <v>687</v>
      </c>
      <c r="BP3" s="89" t="s">
        <v>687</v>
      </c>
      <c r="BQ3" s="89" t="s">
        <v>687</v>
      </c>
      <c r="BR3" s="89" t="s">
        <v>83</v>
      </c>
      <c r="BS3" s="89" t="s">
        <v>83</v>
      </c>
      <c r="BT3" s="89" t="s">
        <v>83</v>
      </c>
      <c r="BU3" s="89" t="s">
        <v>83</v>
      </c>
      <c r="BV3" s="89" t="s">
        <v>687</v>
      </c>
      <c r="BW3" s="89" t="s">
        <v>687</v>
      </c>
      <c r="BX3" s="89" t="s">
        <v>687</v>
      </c>
      <c r="BY3" s="89" t="s">
        <v>687</v>
      </c>
      <c r="BZ3" s="89" t="s">
        <v>83</v>
      </c>
      <c r="CA3" s="89" t="s">
        <v>83</v>
      </c>
      <c r="CB3" s="89" t="s">
        <v>83</v>
      </c>
      <c r="CC3" s="89" t="s">
        <v>687</v>
      </c>
      <c r="CD3" s="89" t="s">
        <v>687</v>
      </c>
      <c r="CE3" s="89" t="s">
        <v>687</v>
      </c>
      <c r="CF3" s="89" t="s">
        <v>83</v>
      </c>
      <c r="CG3" s="89" t="s">
        <v>83</v>
      </c>
      <c r="CH3" s="89" t="s">
        <v>83</v>
      </c>
      <c r="CI3" s="89" t="s">
        <v>83</v>
      </c>
      <c r="CJ3" s="89" t="s">
        <v>687</v>
      </c>
      <c r="CK3" s="89" t="s">
        <v>687</v>
      </c>
      <c r="CL3" s="89" t="s">
        <v>687</v>
      </c>
      <c r="CM3" s="89" t="s">
        <v>687</v>
      </c>
      <c r="CN3" s="89" t="s">
        <v>83</v>
      </c>
      <c r="CO3" s="89" t="s">
        <v>83</v>
      </c>
      <c r="CP3" s="89" t="s">
        <v>83</v>
      </c>
      <c r="CQ3" s="89" t="s">
        <v>687</v>
      </c>
      <c r="CR3" s="89" t="s">
        <v>687</v>
      </c>
      <c r="CS3" s="89" t="s">
        <v>687</v>
      </c>
      <c r="CT3" s="89" t="s">
        <v>83</v>
      </c>
      <c r="CU3" s="89" t="s">
        <v>83</v>
      </c>
      <c r="CV3" s="89" t="s">
        <v>83</v>
      </c>
      <c r="CW3" s="89" t="s">
        <v>687</v>
      </c>
      <c r="CX3" s="89" t="s">
        <v>687</v>
      </c>
      <c r="CY3" s="89" t="s">
        <v>687</v>
      </c>
      <c r="CZ3" s="89" t="s">
        <v>83</v>
      </c>
      <c r="DA3" s="89" t="s">
        <v>83</v>
      </c>
      <c r="DB3" s="89" t="s">
        <v>83</v>
      </c>
      <c r="DC3" s="89" t="s">
        <v>687</v>
      </c>
      <c r="DD3" s="89" t="s">
        <v>687</v>
      </c>
      <c r="DE3" s="89" t="s">
        <v>687</v>
      </c>
      <c r="DF3" s="89" t="s">
        <v>83</v>
      </c>
      <c r="DG3" s="89" t="s">
        <v>83</v>
      </c>
      <c r="DH3" s="89" t="s">
        <v>83</v>
      </c>
      <c r="DI3" s="89" t="s">
        <v>83</v>
      </c>
      <c r="DJ3" s="89" t="s">
        <v>687</v>
      </c>
      <c r="DK3" s="89" t="s">
        <v>687</v>
      </c>
      <c r="DL3" s="89" t="s">
        <v>687</v>
      </c>
      <c r="DM3" s="89" t="s">
        <v>687</v>
      </c>
      <c r="DN3" s="89" t="s">
        <v>83</v>
      </c>
      <c r="DO3" s="89" t="s">
        <v>83</v>
      </c>
      <c r="DP3" s="89" t="s">
        <v>83</v>
      </c>
      <c r="DQ3" s="89" t="s">
        <v>687</v>
      </c>
      <c r="DR3" s="89" t="s">
        <v>687</v>
      </c>
      <c r="DS3" s="89" t="s">
        <v>687</v>
      </c>
      <c r="DT3" s="89" t="s">
        <v>687</v>
      </c>
      <c r="DU3" s="89" t="s">
        <v>687</v>
      </c>
      <c r="DV3" s="89" t="s">
        <v>687</v>
      </c>
      <c r="DW3" s="89" t="s">
        <v>687</v>
      </c>
      <c r="DX3" s="89" t="s">
        <v>687</v>
      </c>
      <c r="DY3" s="89" t="s">
        <v>687</v>
      </c>
      <c r="DZ3" s="89" t="s">
        <v>687</v>
      </c>
      <c r="EA3" s="89" t="s">
        <v>687</v>
      </c>
      <c r="EB3" s="89" t="s">
        <v>687</v>
      </c>
      <c r="EC3" s="89" t="s">
        <v>687</v>
      </c>
      <c r="ED3" s="89" t="s">
        <v>687</v>
      </c>
      <c r="EE3" s="89" t="s">
        <v>687</v>
      </c>
      <c r="EF3" s="89" t="s">
        <v>687</v>
      </c>
      <c r="EG3" s="89" t="s">
        <v>687</v>
      </c>
      <c r="EH3" s="89" t="s">
        <v>687</v>
      </c>
      <c r="EI3" s="89" t="s">
        <v>687</v>
      </c>
      <c r="EJ3" s="89" t="s">
        <v>687</v>
      </c>
      <c r="EK3" s="89" t="s">
        <v>687</v>
      </c>
      <c r="EL3" s="89" t="s">
        <v>687</v>
      </c>
      <c r="EM3" s="89" t="s">
        <v>687</v>
      </c>
      <c r="EN3" s="89" t="s">
        <v>687</v>
      </c>
      <c r="EO3" s="89" t="s">
        <v>687</v>
      </c>
      <c r="EP3" s="89" t="s">
        <v>687</v>
      </c>
      <c r="EQ3" s="89" t="s">
        <v>687</v>
      </c>
      <c r="ER3" s="89" t="s">
        <v>687</v>
      </c>
      <c r="ES3" s="89" t="s">
        <v>687</v>
      </c>
      <c r="ET3" s="89" t="s">
        <v>687</v>
      </c>
      <c r="EU3" s="89" t="s">
        <v>687</v>
      </c>
      <c r="EV3" s="89" t="s">
        <v>687</v>
      </c>
      <c r="EW3" s="89" t="s">
        <v>687</v>
      </c>
      <c r="EX3" s="89" t="s">
        <v>687</v>
      </c>
      <c r="EY3" s="89" t="s">
        <v>687</v>
      </c>
      <c r="EZ3" s="89" t="s">
        <v>687</v>
      </c>
      <c r="FA3" s="89" t="s">
        <v>687</v>
      </c>
      <c r="FB3" s="89" t="s">
        <v>687</v>
      </c>
      <c r="FC3" s="89" t="s">
        <v>687</v>
      </c>
      <c r="FD3" s="89" t="s">
        <v>687</v>
      </c>
      <c r="FE3" s="89" t="s">
        <v>687</v>
      </c>
      <c r="FF3" s="89" t="s">
        <v>687</v>
      </c>
      <c r="FG3" s="89" t="s">
        <v>687</v>
      </c>
      <c r="FH3" s="89" t="s">
        <v>687</v>
      </c>
      <c r="FI3" s="89" t="s">
        <v>687</v>
      </c>
      <c r="FJ3" s="89" t="s">
        <v>687</v>
      </c>
      <c r="FK3" s="89" t="s">
        <v>687</v>
      </c>
      <c r="FL3" s="89" t="s">
        <v>687</v>
      </c>
      <c r="FM3" s="89" t="s">
        <v>687</v>
      </c>
      <c r="FN3" s="89" t="s">
        <v>687</v>
      </c>
      <c r="FO3" s="89" t="s">
        <v>687</v>
      </c>
      <c r="FP3" s="89" t="s">
        <v>687</v>
      </c>
      <c r="FQ3" s="89" t="s">
        <v>687</v>
      </c>
      <c r="FR3" s="89" t="s">
        <v>687</v>
      </c>
      <c r="FS3" s="89" t="s">
        <v>687</v>
      </c>
      <c r="FT3" s="89" t="s">
        <v>687</v>
      </c>
      <c r="FU3" s="89" t="s">
        <v>687</v>
      </c>
      <c r="FV3" s="89" t="s">
        <v>687</v>
      </c>
      <c r="FW3" s="89" t="s">
        <v>687</v>
      </c>
      <c r="FX3" s="89" t="s">
        <v>687</v>
      </c>
      <c r="FY3" s="89" t="s">
        <v>687</v>
      </c>
      <c r="FZ3" s="89" t="s">
        <v>687</v>
      </c>
      <c r="GA3" s="89" t="s">
        <v>687</v>
      </c>
      <c r="GB3" s="89" t="s">
        <v>687</v>
      </c>
      <c r="GC3" s="89" t="s">
        <v>687</v>
      </c>
      <c r="GD3" s="89" t="s">
        <v>687</v>
      </c>
      <c r="GE3" s="89" t="s">
        <v>687</v>
      </c>
      <c r="GF3" s="89" t="s">
        <v>687</v>
      </c>
      <c r="GG3" s="89" t="s">
        <v>687</v>
      </c>
      <c r="GH3" s="89" t="s">
        <v>687</v>
      </c>
      <c r="GI3" s="89" t="s">
        <v>687</v>
      </c>
      <c r="GJ3" s="89" t="s">
        <v>687</v>
      </c>
      <c r="GK3" s="89" t="s">
        <v>687</v>
      </c>
      <c r="GL3" s="89" t="s">
        <v>687</v>
      </c>
      <c r="GM3" s="89" t="s">
        <v>687</v>
      </c>
      <c r="GN3" s="89" t="s">
        <v>687</v>
      </c>
      <c r="GO3" s="89" t="s">
        <v>687</v>
      </c>
      <c r="GP3" s="89" t="s">
        <v>687</v>
      </c>
      <c r="GQ3" s="89" t="s">
        <v>687</v>
      </c>
      <c r="GR3" s="89" t="s">
        <v>687</v>
      </c>
      <c r="GS3" s="89" t="s">
        <v>687</v>
      </c>
      <c r="GT3" s="89" t="s">
        <v>687</v>
      </c>
      <c r="GU3" s="89" t="s">
        <v>687</v>
      </c>
      <c r="GV3" s="89" t="s">
        <v>687</v>
      </c>
      <c r="GW3" s="89" t="s">
        <v>687</v>
      </c>
      <c r="GX3" s="89" t="s">
        <v>687</v>
      </c>
      <c r="GY3" s="89" t="s">
        <v>687</v>
      </c>
      <c r="GZ3" s="89" t="s">
        <v>687</v>
      </c>
      <c r="HA3" s="89" t="s">
        <v>687</v>
      </c>
      <c r="HB3" s="89" t="s">
        <v>687</v>
      </c>
      <c r="HC3" s="89" t="s">
        <v>687</v>
      </c>
      <c r="HD3" s="89" t="s">
        <v>687</v>
      </c>
      <c r="HE3" s="89" t="s">
        <v>687</v>
      </c>
      <c r="HF3" s="89" t="s">
        <v>687</v>
      </c>
      <c r="HG3" s="89" t="s">
        <v>687</v>
      </c>
      <c r="HH3" s="89" t="s">
        <v>687</v>
      </c>
      <c r="HI3" s="89" t="s">
        <v>687</v>
      </c>
      <c r="HJ3" s="89" t="s">
        <v>687</v>
      </c>
      <c r="HK3" s="89" t="s">
        <v>687</v>
      </c>
      <c r="HL3" s="89" t="s">
        <v>687</v>
      </c>
      <c r="HM3" s="89" t="s">
        <v>687</v>
      </c>
      <c r="HN3" s="89" t="s">
        <v>687</v>
      </c>
      <c r="HO3" s="89" t="s">
        <v>687</v>
      </c>
      <c r="HP3" s="89" t="s">
        <v>687</v>
      </c>
      <c r="HQ3" s="89" t="s">
        <v>687</v>
      </c>
      <c r="HR3" s="89" t="s">
        <v>687</v>
      </c>
      <c r="HS3" s="89" t="s">
        <v>687</v>
      </c>
      <c r="HT3" s="89" t="s">
        <v>687</v>
      </c>
      <c r="HU3" s="89" t="s">
        <v>687</v>
      </c>
      <c r="HV3" s="89" t="s">
        <v>687</v>
      </c>
      <c r="HW3" s="89" t="s">
        <v>687</v>
      </c>
      <c r="HX3" s="89" t="s">
        <v>687</v>
      </c>
      <c r="HY3" s="89" t="s">
        <v>687</v>
      </c>
      <c r="HZ3" s="89" t="s">
        <v>687</v>
      </c>
      <c r="IA3" s="89" t="s">
        <v>687</v>
      </c>
      <c r="IB3" s="89" t="s">
        <v>687</v>
      </c>
      <c r="IC3" s="89" t="s">
        <v>687</v>
      </c>
      <c r="ID3" s="89" t="s">
        <v>687</v>
      </c>
      <c r="IE3" s="89" t="s">
        <v>687</v>
      </c>
      <c r="IF3" s="89" t="s">
        <v>687</v>
      </c>
      <c r="IG3" s="89" t="s">
        <v>687</v>
      </c>
      <c r="IH3" s="89" t="s">
        <v>687</v>
      </c>
      <c r="II3" s="89" t="s">
        <v>687</v>
      </c>
      <c r="IJ3" s="89" t="s">
        <v>687</v>
      </c>
      <c r="IK3" s="89" t="s">
        <v>687</v>
      </c>
      <c r="IL3" s="89" t="s">
        <v>687</v>
      </c>
      <c r="IM3" s="89" t="s">
        <v>687</v>
      </c>
      <c r="IN3" s="89" t="s">
        <v>687</v>
      </c>
      <c r="IO3" s="89" t="s">
        <v>687</v>
      </c>
      <c r="IP3" s="89" t="s">
        <v>687</v>
      </c>
      <c r="IQ3" s="89" t="s">
        <v>687</v>
      </c>
      <c r="IR3" s="89" t="s">
        <v>687</v>
      </c>
      <c r="IS3" s="89" t="s">
        <v>687</v>
      </c>
      <c r="IT3" s="89" t="s">
        <v>687</v>
      </c>
      <c r="IU3" s="89" t="s">
        <v>687</v>
      </c>
      <c r="IV3" s="89" t="s">
        <v>687</v>
      </c>
      <c r="IW3" s="89" t="s">
        <v>687</v>
      </c>
      <c r="IX3" s="89" t="s">
        <v>687</v>
      </c>
      <c r="IY3" s="89" t="s">
        <v>687</v>
      </c>
      <c r="IZ3" s="89" t="s">
        <v>687</v>
      </c>
      <c r="JA3" s="89" t="s">
        <v>687</v>
      </c>
      <c r="JB3" s="89" t="s">
        <v>687</v>
      </c>
      <c r="JC3" s="89" t="s">
        <v>687</v>
      </c>
      <c r="JD3" s="89" t="s">
        <v>687</v>
      </c>
      <c r="JE3" s="89" t="s">
        <v>687</v>
      </c>
      <c r="JF3" s="89" t="s">
        <v>687</v>
      </c>
      <c r="JG3" s="89" t="s">
        <v>687</v>
      </c>
    </row>
    <row r="4" spans="1:267" x14ac:dyDescent="0.25">
      <c r="A4" s="89"/>
      <c r="B4" s="89"/>
      <c r="C4" s="89"/>
      <c r="D4" s="89"/>
      <c r="E4" s="89"/>
      <c r="F4" s="89"/>
      <c r="G4" s="89" t="s">
        <v>78</v>
      </c>
      <c r="H4" s="89"/>
      <c r="I4" s="89"/>
      <c r="J4" s="89" t="s">
        <v>78</v>
      </c>
      <c r="K4" s="89"/>
      <c r="L4" s="89"/>
      <c r="M4" s="89"/>
      <c r="N4" s="89"/>
      <c r="O4" s="89"/>
      <c r="P4" s="89"/>
      <c r="Q4" s="89"/>
      <c r="R4" s="89"/>
      <c r="S4" s="89" t="s">
        <v>78</v>
      </c>
      <c r="T4" s="89" t="s">
        <v>78</v>
      </c>
      <c r="U4" s="89" t="s">
        <v>78</v>
      </c>
      <c r="V4" s="89"/>
      <c r="W4" s="89"/>
      <c r="X4" s="89" t="s">
        <v>78</v>
      </c>
      <c r="Y4" s="89" t="s">
        <v>78</v>
      </c>
      <c r="Z4" s="89"/>
      <c r="AA4" s="89" t="s">
        <v>78</v>
      </c>
      <c r="AB4" s="89"/>
      <c r="AC4" s="89" t="s">
        <v>78</v>
      </c>
      <c r="AD4" s="89"/>
      <c r="AE4" s="89"/>
      <c r="AF4" s="89"/>
      <c r="AG4" s="89" t="s">
        <v>78</v>
      </c>
      <c r="AH4" s="89" t="s">
        <v>78</v>
      </c>
      <c r="AI4" s="89" t="s">
        <v>78</v>
      </c>
      <c r="AJ4" s="89"/>
      <c r="AK4" s="89"/>
      <c r="AL4" s="89"/>
      <c r="AM4" s="89"/>
      <c r="AN4" s="89" t="s">
        <v>78</v>
      </c>
      <c r="AO4" s="89" t="s">
        <v>78</v>
      </c>
      <c r="AP4" s="89" t="s">
        <v>78</v>
      </c>
      <c r="AQ4" s="89" t="s">
        <v>78</v>
      </c>
      <c r="AR4" s="89"/>
      <c r="AS4" s="89"/>
      <c r="AT4" s="89"/>
      <c r="AU4" s="89" t="s">
        <v>78</v>
      </c>
      <c r="AV4" s="89" t="s">
        <v>78</v>
      </c>
      <c r="AW4" s="89" t="s">
        <v>78</v>
      </c>
      <c r="AX4" s="89"/>
      <c r="AY4" s="89"/>
      <c r="AZ4" s="89"/>
      <c r="BA4" s="89" t="s">
        <v>78</v>
      </c>
      <c r="BB4" s="89" t="s">
        <v>78</v>
      </c>
      <c r="BC4" s="89" t="s">
        <v>78</v>
      </c>
      <c r="BD4" s="89"/>
      <c r="BE4" s="89"/>
      <c r="BF4" s="89"/>
      <c r="BG4" s="89"/>
      <c r="BH4" s="89" t="s">
        <v>78</v>
      </c>
      <c r="BI4" s="89" t="s">
        <v>78</v>
      </c>
      <c r="BJ4" s="89" t="s">
        <v>78</v>
      </c>
      <c r="BK4" s="89" t="s">
        <v>78</v>
      </c>
      <c r="BL4" s="89"/>
      <c r="BM4" s="89"/>
      <c r="BN4" s="89"/>
      <c r="BO4" s="89" t="s">
        <v>78</v>
      </c>
      <c r="BP4" s="89" t="s">
        <v>78</v>
      </c>
      <c r="BQ4" s="89" t="s">
        <v>78</v>
      </c>
      <c r="BR4" s="89"/>
      <c r="BS4" s="89"/>
      <c r="BT4" s="89"/>
      <c r="BU4" s="89"/>
      <c r="BV4" s="89" t="s">
        <v>78</v>
      </c>
      <c r="BW4" s="89" t="s">
        <v>78</v>
      </c>
      <c r="BX4" s="89" t="s">
        <v>78</v>
      </c>
      <c r="BY4" s="89" t="s">
        <v>78</v>
      </c>
      <c r="BZ4" s="89"/>
      <c r="CA4" s="89"/>
      <c r="CB4" s="89"/>
      <c r="CC4" s="89" t="s">
        <v>78</v>
      </c>
      <c r="CD4" s="89" t="s">
        <v>78</v>
      </c>
      <c r="CE4" s="89" t="s">
        <v>78</v>
      </c>
      <c r="CF4" s="89"/>
      <c r="CG4" s="89"/>
      <c r="CH4" s="89"/>
      <c r="CI4" s="89"/>
      <c r="CJ4" s="89" t="s">
        <v>78</v>
      </c>
      <c r="CK4" s="89" t="s">
        <v>78</v>
      </c>
      <c r="CL4" s="89" t="s">
        <v>78</v>
      </c>
      <c r="CM4" s="89" t="s">
        <v>78</v>
      </c>
      <c r="CN4" s="89"/>
      <c r="CO4" s="89"/>
      <c r="CP4" s="89"/>
      <c r="CQ4" s="89" t="s">
        <v>78</v>
      </c>
      <c r="CR4" s="89" t="s">
        <v>78</v>
      </c>
      <c r="CS4" s="89" t="s">
        <v>78</v>
      </c>
      <c r="CT4" s="89"/>
      <c r="CU4" s="89"/>
      <c r="CV4" s="89"/>
      <c r="CW4" s="89" t="s">
        <v>78</v>
      </c>
      <c r="CX4" s="89" t="s">
        <v>78</v>
      </c>
      <c r="CY4" s="89" t="s">
        <v>78</v>
      </c>
      <c r="CZ4" s="89"/>
      <c r="DA4" s="89"/>
      <c r="DB4" s="89"/>
      <c r="DC4" s="89" t="s">
        <v>78</v>
      </c>
      <c r="DD4" s="89" t="s">
        <v>78</v>
      </c>
      <c r="DE4" s="89" t="s">
        <v>78</v>
      </c>
      <c r="DF4" s="89"/>
      <c r="DG4" s="89"/>
      <c r="DH4" s="89"/>
      <c r="DI4" s="89"/>
      <c r="DJ4" s="89" t="s">
        <v>78</v>
      </c>
      <c r="DK4" s="89" t="s">
        <v>78</v>
      </c>
      <c r="DL4" s="89" t="s">
        <v>78</v>
      </c>
      <c r="DM4" s="89" t="s">
        <v>78</v>
      </c>
      <c r="DN4" s="89"/>
      <c r="DO4" s="89"/>
      <c r="DP4" s="89"/>
      <c r="DQ4" s="89" t="s">
        <v>78</v>
      </c>
      <c r="DR4" s="89" t="s">
        <v>78</v>
      </c>
      <c r="DS4" s="89" t="s">
        <v>78</v>
      </c>
      <c r="DT4" s="89" t="s">
        <v>78</v>
      </c>
      <c r="DU4" s="89" t="s">
        <v>78</v>
      </c>
      <c r="DV4" s="89" t="s">
        <v>78</v>
      </c>
      <c r="DW4" s="89" t="s">
        <v>78</v>
      </c>
      <c r="DX4" s="89" t="s">
        <v>78</v>
      </c>
      <c r="DY4" s="89" t="s">
        <v>78</v>
      </c>
      <c r="DZ4" s="89" t="s">
        <v>78</v>
      </c>
      <c r="EA4" s="89" t="s">
        <v>78</v>
      </c>
      <c r="EB4" s="89" t="s">
        <v>78</v>
      </c>
      <c r="EC4" s="89" t="s">
        <v>78</v>
      </c>
      <c r="ED4" s="89" t="s">
        <v>78</v>
      </c>
      <c r="EE4" s="89" t="s">
        <v>78</v>
      </c>
      <c r="EF4" s="89" t="s">
        <v>78</v>
      </c>
      <c r="EG4" s="89" t="s">
        <v>78</v>
      </c>
      <c r="EH4" s="89" t="s">
        <v>78</v>
      </c>
      <c r="EI4" s="89" t="s">
        <v>78</v>
      </c>
      <c r="EJ4" s="89" t="s">
        <v>78</v>
      </c>
      <c r="EK4" s="89" t="s">
        <v>78</v>
      </c>
      <c r="EL4" s="89" t="s">
        <v>78</v>
      </c>
      <c r="EM4" s="89" t="s">
        <v>78</v>
      </c>
      <c r="EN4" s="89" t="s">
        <v>78</v>
      </c>
      <c r="EO4" s="89" t="s">
        <v>78</v>
      </c>
      <c r="EP4" s="89" t="s">
        <v>78</v>
      </c>
      <c r="EQ4" s="89" t="s">
        <v>78</v>
      </c>
      <c r="ER4" s="89" t="s">
        <v>78</v>
      </c>
      <c r="ES4" s="89" t="s">
        <v>78</v>
      </c>
      <c r="ET4" s="89" t="s">
        <v>78</v>
      </c>
      <c r="EU4" s="89" t="s">
        <v>78</v>
      </c>
      <c r="EV4" s="89" t="s">
        <v>78</v>
      </c>
      <c r="EW4" s="89" t="s">
        <v>78</v>
      </c>
      <c r="EX4" s="89" t="s">
        <v>78</v>
      </c>
      <c r="EY4" s="89" t="s">
        <v>78</v>
      </c>
      <c r="EZ4" s="89" t="s">
        <v>78</v>
      </c>
      <c r="FA4" s="89" t="s">
        <v>78</v>
      </c>
      <c r="FB4" s="89" t="s">
        <v>78</v>
      </c>
      <c r="FC4" s="89" t="s">
        <v>78</v>
      </c>
      <c r="FD4" s="89" t="s">
        <v>78</v>
      </c>
      <c r="FE4" s="89" t="s">
        <v>78</v>
      </c>
      <c r="FF4" s="89" t="s">
        <v>78</v>
      </c>
      <c r="FG4" s="89" t="s">
        <v>78</v>
      </c>
      <c r="FH4" s="89" t="s">
        <v>78</v>
      </c>
      <c r="FI4" s="89" t="s">
        <v>78</v>
      </c>
      <c r="FJ4" s="89" t="s">
        <v>78</v>
      </c>
      <c r="FK4" s="89" t="s">
        <v>78</v>
      </c>
      <c r="FL4" s="89" t="s">
        <v>78</v>
      </c>
      <c r="FM4" s="89" t="s">
        <v>78</v>
      </c>
      <c r="FN4" s="89" t="s">
        <v>78</v>
      </c>
      <c r="FO4" s="89" t="s">
        <v>78</v>
      </c>
      <c r="FP4" s="89" t="s">
        <v>78</v>
      </c>
      <c r="FQ4" s="89" t="s">
        <v>78</v>
      </c>
      <c r="FR4" s="89" t="s">
        <v>78</v>
      </c>
      <c r="FS4" s="89" t="s">
        <v>78</v>
      </c>
      <c r="FT4" s="89" t="s">
        <v>78</v>
      </c>
      <c r="FU4" s="89" t="s">
        <v>78</v>
      </c>
      <c r="FV4" s="89" t="s">
        <v>78</v>
      </c>
      <c r="FW4" s="89" t="s">
        <v>78</v>
      </c>
      <c r="FX4" s="89" t="s">
        <v>78</v>
      </c>
      <c r="FY4" s="89" t="s">
        <v>78</v>
      </c>
      <c r="FZ4" s="89" t="s">
        <v>78</v>
      </c>
      <c r="GA4" s="89" t="s">
        <v>78</v>
      </c>
      <c r="GB4" s="89" t="s">
        <v>78</v>
      </c>
      <c r="GC4" s="89" t="s">
        <v>78</v>
      </c>
      <c r="GD4" s="89" t="s">
        <v>78</v>
      </c>
      <c r="GE4" s="89" t="s">
        <v>78</v>
      </c>
      <c r="GF4" s="89" t="s">
        <v>78</v>
      </c>
      <c r="GG4" s="89" t="s">
        <v>78</v>
      </c>
      <c r="GH4" s="89" t="s">
        <v>78</v>
      </c>
      <c r="GI4" s="89" t="s">
        <v>78</v>
      </c>
      <c r="GJ4" s="89" t="s">
        <v>78</v>
      </c>
      <c r="GK4" s="89" t="s">
        <v>78</v>
      </c>
      <c r="GL4" s="89" t="s">
        <v>78</v>
      </c>
      <c r="GM4" s="89" t="s">
        <v>78</v>
      </c>
      <c r="GN4" s="89" t="s">
        <v>78</v>
      </c>
      <c r="GO4" s="89" t="s">
        <v>78</v>
      </c>
      <c r="GP4" s="89" t="s">
        <v>78</v>
      </c>
      <c r="GQ4" s="89" t="s">
        <v>78</v>
      </c>
      <c r="GR4" s="89" t="s">
        <v>78</v>
      </c>
      <c r="GS4" s="89" t="s">
        <v>78</v>
      </c>
      <c r="GT4" s="89" t="s">
        <v>78</v>
      </c>
      <c r="GU4" s="89" t="s">
        <v>78</v>
      </c>
      <c r="GV4" s="89" t="s">
        <v>78</v>
      </c>
      <c r="GW4" s="89" t="s">
        <v>78</v>
      </c>
      <c r="GX4" s="89" t="s">
        <v>78</v>
      </c>
      <c r="GY4" s="89" t="s">
        <v>78</v>
      </c>
      <c r="GZ4" s="89" t="s">
        <v>78</v>
      </c>
      <c r="HA4" s="89" t="s">
        <v>78</v>
      </c>
      <c r="HB4" s="89" t="s">
        <v>78</v>
      </c>
      <c r="HC4" s="89" t="s">
        <v>78</v>
      </c>
      <c r="HD4" s="89" t="s">
        <v>78</v>
      </c>
      <c r="HE4" s="89" t="s">
        <v>78</v>
      </c>
      <c r="HF4" s="89" t="s">
        <v>78</v>
      </c>
      <c r="HG4" s="89" t="s">
        <v>78</v>
      </c>
      <c r="HH4" s="89" t="s">
        <v>78</v>
      </c>
      <c r="HI4" s="89" t="s">
        <v>78</v>
      </c>
      <c r="HJ4" s="89" t="s">
        <v>78</v>
      </c>
      <c r="HK4" s="89" t="s">
        <v>78</v>
      </c>
      <c r="HL4" s="89" t="s">
        <v>78</v>
      </c>
      <c r="HM4" s="89" t="s">
        <v>78</v>
      </c>
      <c r="HN4" s="89" t="s">
        <v>78</v>
      </c>
      <c r="HO4" s="89" t="s">
        <v>78</v>
      </c>
      <c r="HP4" s="89" t="s">
        <v>78</v>
      </c>
      <c r="HQ4" s="89" t="s">
        <v>78</v>
      </c>
      <c r="HR4" s="89" t="s">
        <v>78</v>
      </c>
      <c r="HS4" s="89" t="s">
        <v>78</v>
      </c>
      <c r="HT4" s="89" t="s">
        <v>78</v>
      </c>
      <c r="HU4" s="89" t="s">
        <v>78</v>
      </c>
      <c r="HV4" s="89" t="s">
        <v>78</v>
      </c>
      <c r="HW4" s="89" t="s">
        <v>78</v>
      </c>
      <c r="HX4" s="89" t="s">
        <v>78</v>
      </c>
      <c r="HY4" s="89" t="s">
        <v>78</v>
      </c>
      <c r="HZ4" s="89" t="s">
        <v>78</v>
      </c>
      <c r="IA4" s="89" t="s">
        <v>78</v>
      </c>
      <c r="IB4" s="89" t="s">
        <v>78</v>
      </c>
      <c r="IC4" s="89" t="s">
        <v>78</v>
      </c>
      <c r="ID4" s="89" t="s">
        <v>78</v>
      </c>
      <c r="IE4" s="89" t="s">
        <v>78</v>
      </c>
      <c r="IF4" s="89" t="s">
        <v>78</v>
      </c>
      <c r="IG4" s="89" t="s">
        <v>78</v>
      </c>
      <c r="IH4" s="89" t="s">
        <v>78</v>
      </c>
      <c r="II4" s="89" t="s">
        <v>78</v>
      </c>
      <c r="IJ4" s="89" t="s">
        <v>78</v>
      </c>
      <c r="IK4" s="89" t="s">
        <v>78</v>
      </c>
      <c r="IL4" s="89" t="s">
        <v>78</v>
      </c>
      <c r="IM4" s="89" t="s">
        <v>78</v>
      </c>
      <c r="IN4" s="89" t="s">
        <v>78</v>
      </c>
      <c r="IO4" s="89" t="s">
        <v>78</v>
      </c>
      <c r="IP4" s="89" t="s">
        <v>78</v>
      </c>
      <c r="IQ4" s="89" t="s">
        <v>78</v>
      </c>
      <c r="IR4" s="89" t="s">
        <v>78</v>
      </c>
      <c r="IS4" s="89" t="s">
        <v>78</v>
      </c>
      <c r="IT4" s="89" t="s">
        <v>78</v>
      </c>
      <c r="IU4" s="89" t="s">
        <v>78</v>
      </c>
      <c r="IV4" s="89" t="s">
        <v>78</v>
      </c>
      <c r="IW4" s="89" t="s">
        <v>78</v>
      </c>
      <c r="IX4" s="89" t="s">
        <v>78</v>
      </c>
      <c r="IY4" s="89" t="s">
        <v>78</v>
      </c>
      <c r="IZ4" s="89" t="s">
        <v>78</v>
      </c>
      <c r="JA4" s="89" t="s">
        <v>78</v>
      </c>
      <c r="JB4" s="89" t="s">
        <v>78</v>
      </c>
      <c r="JC4" s="89" t="s">
        <v>78</v>
      </c>
      <c r="JD4" s="89" t="s">
        <v>78</v>
      </c>
      <c r="JE4" s="89" t="s">
        <v>78</v>
      </c>
      <c r="JF4" s="89" t="s">
        <v>78</v>
      </c>
      <c r="JG4" s="89" t="s">
        <v>78</v>
      </c>
    </row>
    <row r="5" spans="1:267" x14ac:dyDescent="0.25">
      <c r="A5" s="112"/>
      <c r="B5" s="112"/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249977111117893"/>
  </sheetPr>
  <dimension ref="A1:Q271"/>
  <sheetViews>
    <sheetView workbookViewId="0">
      <selection activeCell="H2" sqref="H2"/>
    </sheetView>
  </sheetViews>
  <sheetFormatPr defaultRowHeight="15" x14ac:dyDescent="0.25"/>
  <cols>
    <col min="1" max="1" width="35.5703125" bestFit="1" customWidth="1"/>
    <col min="2" max="2" width="8.7109375" bestFit="1" customWidth="1"/>
    <col min="3" max="3" width="7.85546875" bestFit="1" customWidth="1"/>
    <col min="4" max="4" width="6.42578125" bestFit="1" customWidth="1"/>
    <col min="5" max="5" width="8.5703125" bestFit="1" customWidth="1"/>
    <col min="6" max="6" width="6.28515625" bestFit="1" customWidth="1"/>
    <col min="7" max="7" width="9.42578125" bestFit="1" customWidth="1"/>
    <col min="9" max="9" width="15.85546875" bestFit="1" customWidth="1"/>
    <col min="10" max="10" width="8.42578125" bestFit="1" customWidth="1"/>
    <col min="11" max="12" width="8.28515625" bestFit="1" customWidth="1"/>
    <col min="13" max="13" width="8.140625" bestFit="1" customWidth="1"/>
    <col min="14" max="14" width="6.28515625" bestFit="1" customWidth="1"/>
    <col min="15" max="15" width="9.42578125" bestFit="1" customWidth="1"/>
    <col min="17" max="17" width="6.85546875" bestFit="1" customWidth="1"/>
  </cols>
  <sheetData>
    <row r="1" spans="1:17" ht="15.75" thickTop="1" x14ac:dyDescent="0.25">
      <c r="A1" s="127"/>
      <c r="B1" s="196" t="s">
        <v>18</v>
      </c>
      <c r="C1" s="197"/>
      <c r="D1" s="197"/>
      <c r="E1" s="198"/>
      <c r="F1" s="199" t="s">
        <v>19</v>
      </c>
      <c r="G1" s="200"/>
      <c r="H1" s="200"/>
      <c r="I1" s="200"/>
      <c r="J1" s="200"/>
      <c r="K1" s="200"/>
      <c r="L1" s="200"/>
      <c r="M1" s="201"/>
      <c r="N1" s="202" t="s">
        <v>20</v>
      </c>
      <c r="O1" s="202"/>
      <c r="P1" s="202"/>
      <c r="Q1" s="203"/>
    </row>
    <row r="2" spans="1:17" ht="38.25" x14ac:dyDescent="0.25">
      <c r="A2" s="128" t="s">
        <v>23</v>
      </c>
      <c r="B2" s="33" t="s">
        <v>41</v>
      </c>
      <c r="C2" s="31" t="s">
        <v>42</v>
      </c>
      <c r="D2" s="31" t="s">
        <v>43</v>
      </c>
      <c r="E2" s="32" t="s">
        <v>44</v>
      </c>
      <c r="F2" s="129" t="s">
        <v>45</v>
      </c>
      <c r="G2" s="130" t="s">
        <v>69</v>
      </c>
      <c r="H2" s="131" t="s">
        <v>46</v>
      </c>
      <c r="I2" s="131" t="s">
        <v>47</v>
      </c>
      <c r="J2" s="132" t="s">
        <v>48</v>
      </c>
      <c r="K2" s="132" t="s">
        <v>49</v>
      </c>
      <c r="L2" s="132" t="s">
        <v>50</v>
      </c>
      <c r="M2" s="133" t="s">
        <v>51</v>
      </c>
      <c r="N2" s="35" t="s">
        <v>45</v>
      </c>
      <c r="O2" s="36" t="s">
        <v>69</v>
      </c>
      <c r="P2" s="31" t="s">
        <v>46</v>
      </c>
      <c r="Q2" s="134" t="s">
        <v>52</v>
      </c>
    </row>
    <row r="3" spans="1:17" ht="15.75" thickBot="1" x14ac:dyDescent="0.3">
      <c r="A3" s="135"/>
      <c r="B3" s="50"/>
      <c r="C3" s="57" t="s">
        <v>54</v>
      </c>
      <c r="D3" s="136"/>
      <c r="E3" s="48"/>
      <c r="F3" s="50"/>
      <c r="G3" s="54"/>
      <c r="H3" s="54"/>
      <c r="I3" s="43" t="s">
        <v>54</v>
      </c>
      <c r="J3" s="54"/>
      <c r="K3" s="54"/>
      <c r="L3" s="54"/>
      <c r="M3" s="53"/>
      <c r="N3" s="137"/>
      <c r="O3" s="204" t="s">
        <v>54</v>
      </c>
      <c r="P3" s="205"/>
      <c r="Q3" s="138"/>
    </row>
    <row r="4" spans="1:17" ht="15.75" thickTop="1" x14ac:dyDescent="0.25">
      <c r="A4" s="139" t="s">
        <v>95</v>
      </c>
      <c r="B4" s="140">
        <v>15</v>
      </c>
      <c r="C4" s="141">
        <v>277</v>
      </c>
      <c r="D4" s="141">
        <v>1</v>
      </c>
      <c r="E4" s="142" t="s">
        <v>79</v>
      </c>
      <c r="F4" s="140">
        <v>2</v>
      </c>
      <c r="G4" s="141">
        <v>12</v>
      </c>
      <c r="H4" s="141" t="s">
        <v>80</v>
      </c>
      <c r="I4" s="141" t="s">
        <v>81</v>
      </c>
      <c r="J4" s="143" t="s">
        <v>67</v>
      </c>
      <c r="K4" s="144" t="s">
        <v>82</v>
      </c>
      <c r="L4" s="145" t="s">
        <v>83</v>
      </c>
      <c r="M4" s="146" t="s">
        <v>83</v>
      </c>
      <c r="N4" s="147">
        <v>1</v>
      </c>
      <c r="O4" s="141">
        <v>12</v>
      </c>
      <c r="P4" s="141" t="s">
        <v>80</v>
      </c>
      <c r="Q4" s="148" t="s">
        <v>58</v>
      </c>
    </row>
    <row r="5" spans="1:17" x14ac:dyDescent="0.25">
      <c r="A5" s="149" t="s">
        <v>98</v>
      </c>
      <c r="B5" s="92">
        <v>15</v>
      </c>
      <c r="C5" s="150">
        <v>250</v>
      </c>
      <c r="D5" s="150">
        <v>3</v>
      </c>
      <c r="E5" s="151" t="s">
        <v>85</v>
      </c>
      <c r="F5" s="92">
        <v>3</v>
      </c>
      <c r="G5" s="150">
        <v>12</v>
      </c>
      <c r="H5" s="150" t="s">
        <v>80</v>
      </c>
      <c r="I5" s="150" t="s">
        <v>86</v>
      </c>
      <c r="J5" s="152" t="s">
        <v>67</v>
      </c>
      <c r="K5" s="153" t="s">
        <v>82</v>
      </c>
      <c r="L5" s="154" t="s">
        <v>87</v>
      </c>
      <c r="M5" s="155" t="s">
        <v>83</v>
      </c>
      <c r="N5" s="156">
        <v>1</v>
      </c>
      <c r="O5" s="150">
        <v>12</v>
      </c>
      <c r="P5" s="150" t="s">
        <v>80</v>
      </c>
      <c r="Q5" s="157" t="s">
        <v>58</v>
      </c>
    </row>
    <row r="6" spans="1:17" x14ac:dyDescent="0.25">
      <c r="A6" s="149" t="s">
        <v>100</v>
      </c>
      <c r="B6" s="92">
        <v>20</v>
      </c>
      <c r="C6" s="150">
        <v>250</v>
      </c>
      <c r="D6" s="150">
        <v>1</v>
      </c>
      <c r="E6" s="151" t="s">
        <v>79</v>
      </c>
      <c r="F6" s="92">
        <v>2</v>
      </c>
      <c r="G6" s="150">
        <v>12</v>
      </c>
      <c r="H6" s="150" t="s">
        <v>80</v>
      </c>
      <c r="I6" s="150" t="s">
        <v>81</v>
      </c>
      <c r="J6" s="158" t="s">
        <v>67</v>
      </c>
      <c r="K6" s="153" t="s">
        <v>82</v>
      </c>
      <c r="L6" s="159" t="s">
        <v>83</v>
      </c>
      <c r="M6" s="155" t="s">
        <v>83</v>
      </c>
      <c r="N6" s="156">
        <v>1</v>
      </c>
      <c r="O6" s="150">
        <v>12</v>
      </c>
      <c r="P6" s="150" t="s">
        <v>80</v>
      </c>
      <c r="Q6" s="157" t="s">
        <v>58</v>
      </c>
    </row>
    <row r="7" spans="1:17" x14ac:dyDescent="0.25">
      <c r="A7" s="149" t="s">
        <v>102</v>
      </c>
      <c r="B7" s="92">
        <v>20</v>
      </c>
      <c r="C7" s="150">
        <v>125</v>
      </c>
      <c r="D7" s="150">
        <v>1</v>
      </c>
      <c r="E7" s="151" t="s">
        <v>79</v>
      </c>
      <c r="F7" s="92">
        <v>2</v>
      </c>
      <c r="G7" s="150">
        <v>12</v>
      </c>
      <c r="H7" s="150" t="s">
        <v>80</v>
      </c>
      <c r="I7" s="150" t="s">
        <v>90</v>
      </c>
      <c r="J7" s="152" t="s">
        <v>67</v>
      </c>
      <c r="K7" s="159" t="s">
        <v>83</v>
      </c>
      <c r="L7" s="159" t="s">
        <v>83</v>
      </c>
      <c r="M7" s="160" t="s">
        <v>91</v>
      </c>
      <c r="N7" s="156">
        <v>1</v>
      </c>
      <c r="O7" s="150">
        <v>12</v>
      </c>
      <c r="P7" s="150" t="s">
        <v>80</v>
      </c>
      <c r="Q7" s="157" t="s">
        <v>58</v>
      </c>
    </row>
    <row r="8" spans="1:17" x14ac:dyDescent="0.25">
      <c r="A8" s="161" t="s">
        <v>104</v>
      </c>
      <c r="B8" s="92">
        <v>20</v>
      </c>
      <c r="C8" s="150">
        <v>600</v>
      </c>
      <c r="D8" s="150">
        <v>1</v>
      </c>
      <c r="E8" s="151" t="s">
        <v>79</v>
      </c>
      <c r="F8" s="92">
        <v>2</v>
      </c>
      <c r="G8" s="150">
        <v>12</v>
      </c>
      <c r="H8" s="150" t="s">
        <v>80</v>
      </c>
      <c r="I8" s="150" t="s">
        <v>81</v>
      </c>
      <c r="J8" s="158" t="s">
        <v>67</v>
      </c>
      <c r="K8" s="153" t="s">
        <v>82</v>
      </c>
      <c r="L8" s="159" t="s">
        <v>83</v>
      </c>
      <c r="M8" s="155" t="s">
        <v>83</v>
      </c>
      <c r="N8" s="156">
        <v>1</v>
      </c>
      <c r="O8" s="150">
        <v>12</v>
      </c>
      <c r="P8" s="150" t="s">
        <v>80</v>
      </c>
      <c r="Q8" s="157" t="s">
        <v>58</v>
      </c>
    </row>
    <row r="9" spans="1:17" x14ac:dyDescent="0.25">
      <c r="A9" s="161" t="s">
        <v>106</v>
      </c>
      <c r="B9" s="92">
        <v>20</v>
      </c>
      <c r="C9" s="150">
        <v>250</v>
      </c>
      <c r="D9" s="150">
        <v>1</v>
      </c>
      <c r="E9" s="151" t="s">
        <v>79</v>
      </c>
      <c r="F9" s="92">
        <v>2</v>
      </c>
      <c r="G9" s="150">
        <v>12</v>
      </c>
      <c r="H9" s="150" t="s">
        <v>80</v>
      </c>
      <c r="I9" s="150" t="s">
        <v>81</v>
      </c>
      <c r="J9" s="158" t="s">
        <v>67</v>
      </c>
      <c r="K9" s="153" t="s">
        <v>82</v>
      </c>
      <c r="L9" s="159" t="s">
        <v>83</v>
      </c>
      <c r="M9" s="155" t="s">
        <v>83</v>
      </c>
      <c r="N9" s="156">
        <v>1</v>
      </c>
      <c r="O9" s="150">
        <v>12</v>
      </c>
      <c r="P9" s="150" t="s">
        <v>80</v>
      </c>
      <c r="Q9" s="157" t="s">
        <v>58</v>
      </c>
    </row>
    <row r="10" spans="1:17" x14ac:dyDescent="0.25">
      <c r="A10" s="149" t="s">
        <v>108</v>
      </c>
      <c r="B10" s="92">
        <v>30</v>
      </c>
      <c r="C10" s="150">
        <v>250</v>
      </c>
      <c r="D10" s="150">
        <v>1</v>
      </c>
      <c r="E10" s="151" t="s">
        <v>79</v>
      </c>
      <c r="F10" s="92">
        <v>2</v>
      </c>
      <c r="G10" s="150">
        <v>10</v>
      </c>
      <c r="H10" s="150" t="s">
        <v>80</v>
      </c>
      <c r="I10" s="150" t="s">
        <v>81</v>
      </c>
      <c r="J10" s="158" t="s">
        <v>67</v>
      </c>
      <c r="K10" s="153" t="s">
        <v>82</v>
      </c>
      <c r="L10" s="159" t="s">
        <v>83</v>
      </c>
      <c r="M10" s="155" t="s">
        <v>83</v>
      </c>
      <c r="N10" s="156">
        <v>1</v>
      </c>
      <c r="O10" s="150">
        <v>10</v>
      </c>
      <c r="P10" s="150" t="s">
        <v>80</v>
      </c>
      <c r="Q10" s="157" t="s">
        <v>58</v>
      </c>
    </row>
    <row r="11" spans="1:17" x14ac:dyDescent="0.25">
      <c r="A11" s="149" t="s">
        <v>110</v>
      </c>
      <c r="B11" s="92">
        <v>30</v>
      </c>
      <c r="C11" s="150">
        <v>250</v>
      </c>
      <c r="D11" s="150">
        <v>1</v>
      </c>
      <c r="E11" s="151" t="s">
        <v>79</v>
      </c>
      <c r="F11" s="92">
        <v>2</v>
      </c>
      <c r="G11" s="150">
        <v>10</v>
      </c>
      <c r="H11" s="150" t="s">
        <v>80</v>
      </c>
      <c r="I11" s="150" t="s">
        <v>81</v>
      </c>
      <c r="J11" s="158" t="s">
        <v>67</v>
      </c>
      <c r="K11" s="153" t="s">
        <v>82</v>
      </c>
      <c r="L11" s="159" t="s">
        <v>83</v>
      </c>
      <c r="M11" s="155" t="s">
        <v>83</v>
      </c>
      <c r="N11" s="156">
        <v>1</v>
      </c>
      <c r="O11" s="150">
        <v>10</v>
      </c>
      <c r="P11" s="150" t="s">
        <v>80</v>
      </c>
      <c r="Q11" s="157" t="s">
        <v>58</v>
      </c>
    </row>
    <row r="12" spans="1:17" x14ac:dyDescent="0.25">
      <c r="A12" s="161" t="s">
        <v>112</v>
      </c>
      <c r="B12" s="92">
        <v>30</v>
      </c>
      <c r="C12" s="150">
        <v>600</v>
      </c>
      <c r="D12" s="150">
        <v>1</v>
      </c>
      <c r="E12" s="151" t="s">
        <v>79</v>
      </c>
      <c r="F12" s="92">
        <v>2</v>
      </c>
      <c r="G12" s="150">
        <v>10</v>
      </c>
      <c r="H12" s="150" t="s">
        <v>80</v>
      </c>
      <c r="I12" s="150" t="s">
        <v>81</v>
      </c>
      <c r="J12" s="158" t="s">
        <v>67</v>
      </c>
      <c r="K12" s="153" t="s">
        <v>82</v>
      </c>
      <c r="L12" s="159" t="s">
        <v>83</v>
      </c>
      <c r="M12" s="155" t="s">
        <v>83</v>
      </c>
      <c r="N12" s="156">
        <v>1</v>
      </c>
      <c r="O12" s="150">
        <v>10</v>
      </c>
      <c r="P12" s="150" t="s">
        <v>80</v>
      </c>
      <c r="Q12" s="157" t="s">
        <v>58</v>
      </c>
    </row>
    <row r="13" spans="1:17" x14ac:dyDescent="0.25">
      <c r="A13" s="161" t="s">
        <v>114</v>
      </c>
      <c r="B13" s="92">
        <v>30</v>
      </c>
      <c r="C13" s="150">
        <v>250</v>
      </c>
      <c r="D13" s="150">
        <v>1</v>
      </c>
      <c r="E13" s="151" t="s">
        <v>79</v>
      </c>
      <c r="F13" s="92">
        <v>2</v>
      </c>
      <c r="G13" s="150">
        <v>10</v>
      </c>
      <c r="H13" s="150" t="s">
        <v>80</v>
      </c>
      <c r="I13" s="150" t="s">
        <v>81</v>
      </c>
      <c r="J13" s="158" t="s">
        <v>67</v>
      </c>
      <c r="K13" s="153" t="s">
        <v>82</v>
      </c>
      <c r="L13" s="159" t="s">
        <v>83</v>
      </c>
      <c r="M13" s="155" t="s">
        <v>83</v>
      </c>
      <c r="N13" s="156">
        <v>1</v>
      </c>
      <c r="O13" s="150">
        <v>10</v>
      </c>
      <c r="P13" s="150" t="s">
        <v>80</v>
      </c>
      <c r="Q13" s="157" t="s">
        <v>58</v>
      </c>
    </row>
    <row r="14" spans="1:17" x14ac:dyDescent="0.25">
      <c r="A14" s="161" t="s">
        <v>116</v>
      </c>
      <c r="B14" s="92">
        <v>30</v>
      </c>
      <c r="C14" s="150">
        <v>250</v>
      </c>
      <c r="D14" s="150">
        <v>3</v>
      </c>
      <c r="E14" s="151" t="s">
        <v>85</v>
      </c>
      <c r="F14" s="92">
        <v>3</v>
      </c>
      <c r="G14" s="150">
        <v>10</v>
      </c>
      <c r="H14" s="150" t="s">
        <v>80</v>
      </c>
      <c r="I14" s="150" t="s">
        <v>86</v>
      </c>
      <c r="J14" s="152" t="s">
        <v>67</v>
      </c>
      <c r="K14" s="153" t="s">
        <v>82</v>
      </c>
      <c r="L14" s="154" t="s">
        <v>87</v>
      </c>
      <c r="M14" s="155" t="s">
        <v>83</v>
      </c>
      <c r="N14" s="156">
        <v>1</v>
      </c>
      <c r="O14" s="150">
        <v>10</v>
      </c>
      <c r="P14" s="150" t="s">
        <v>80</v>
      </c>
      <c r="Q14" s="157" t="s">
        <v>58</v>
      </c>
    </row>
    <row r="15" spans="1:17" x14ac:dyDescent="0.25">
      <c r="A15" s="161" t="s">
        <v>118</v>
      </c>
      <c r="B15" s="92">
        <v>30</v>
      </c>
      <c r="C15" s="150">
        <v>250</v>
      </c>
      <c r="D15" s="150">
        <v>3</v>
      </c>
      <c r="E15" s="151" t="s">
        <v>85</v>
      </c>
      <c r="F15" s="92">
        <v>3</v>
      </c>
      <c r="G15" s="150">
        <v>10</v>
      </c>
      <c r="H15" s="150" t="s">
        <v>80</v>
      </c>
      <c r="I15" s="150" t="s">
        <v>86</v>
      </c>
      <c r="J15" s="152" t="s">
        <v>67</v>
      </c>
      <c r="K15" s="153" t="s">
        <v>82</v>
      </c>
      <c r="L15" s="154" t="s">
        <v>87</v>
      </c>
      <c r="M15" s="155" t="s">
        <v>83</v>
      </c>
      <c r="N15" s="156">
        <v>1</v>
      </c>
      <c r="O15" s="150">
        <v>10</v>
      </c>
      <c r="P15" s="150" t="s">
        <v>80</v>
      </c>
      <c r="Q15" s="157" t="s">
        <v>58</v>
      </c>
    </row>
    <row r="16" spans="1:17" x14ac:dyDescent="0.25">
      <c r="A16" s="161" t="s">
        <v>120</v>
      </c>
      <c r="B16" s="92">
        <v>30</v>
      </c>
      <c r="C16" s="150">
        <v>600</v>
      </c>
      <c r="D16" s="150">
        <v>3</v>
      </c>
      <c r="E16" s="151" t="s">
        <v>85</v>
      </c>
      <c r="F16" s="92">
        <v>3</v>
      </c>
      <c r="G16" s="150">
        <v>10</v>
      </c>
      <c r="H16" s="150" t="s">
        <v>80</v>
      </c>
      <c r="I16" s="150" t="s">
        <v>86</v>
      </c>
      <c r="J16" s="152" t="s">
        <v>67</v>
      </c>
      <c r="K16" s="153" t="s">
        <v>82</v>
      </c>
      <c r="L16" s="154" t="s">
        <v>87</v>
      </c>
      <c r="M16" s="155" t="s">
        <v>83</v>
      </c>
      <c r="N16" s="156">
        <v>1</v>
      </c>
      <c r="O16" s="150">
        <v>10</v>
      </c>
      <c r="P16" s="150" t="s">
        <v>80</v>
      </c>
      <c r="Q16" s="157" t="s">
        <v>58</v>
      </c>
    </row>
    <row r="17" spans="1:17" x14ac:dyDescent="0.25">
      <c r="A17" s="161" t="s">
        <v>122</v>
      </c>
      <c r="B17" s="92">
        <v>30</v>
      </c>
      <c r="C17" s="150">
        <v>250</v>
      </c>
      <c r="D17" s="150">
        <v>3</v>
      </c>
      <c r="E17" s="151" t="s">
        <v>85</v>
      </c>
      <c r="F17" s="92">
        <v>3</v>
      </c>
      <c r="G17" s="150">
        <v>10</v>
      </c>
      <c r="H17" s="150" t="s">
        <v>80</v>
      </c>
      <c r="I17" s="150" t="s">
        <v>86</v>
      </c>
      <c r="J17" s="152" t="s">
        <v>67</v>
      </c>
      <c r="K17" s="153" t="s">
        <v>82</v>
      </c>
      <c r="L17" s="154" t="s">
        <v>87</v>
      </c>
      <c r="M17" s="155" t="s">
        <v>83</v>
      </c>
      <c r="N17" s="156">
        <v>1</v>
      </c>
      <c r="O17" s="150">
        <v>10</v>
      </c>
      <c r="P17" s="150" t="s">
        <v>80</v>
      </c>
      <c r="Q17" s="157" t="s">
        <v>58</v>
      </c>
    </row>
    <row r="18" spans="1:17" x14ac:dyDescent="0.25">
      <c r="A18" s="161" t="s">
        <v>124</v>
      </c>
      <c r="B18" s="92">
        <v>50</v>
      </c>
      <c r="C18" s="150">
        <v>600</v>
      </c>
      <c r="D18" s="150">
        <v>1</v>
      </c>
      <c r="E18" s="151" t="s">
        <v>79</v>
      </c>
      <c r="F18" s="92">
        <v>2</v>
      </c>
      <c r="G18" s="150">
        <v>6</v>
      </c>
      <c r="H18" s="150" t="s">
        <v>80</v>
      </c>
      <c r="I18" s="150" t="s">
        <v>81</v>
      </c>
      <c r="J18" s="158" t="s">
        <v>67</v>
      </c>
      <c r="K18" s="153" t="s">
        <v>82</v>
      </c>
      <c r="L18" s="159" t="s">
        <v>83</v>
      </c>
      <c r="M18" s="155" t="s">
        <v>83</v>
      </c>
      <c r="N18" s="156">
        <v>1</v>
      </c>
      <c r="O18" s="150">
        <v>10</v>
      </c>
      <c r="P18" s="150" t="s">
        <v>80</v>
      </c>
      <c r="Q18" s="157" t="s">
        <v>58</v>
      </c>
    </row>
    <row r="19" spans="1:17" x14ac:dyDescent="0.25">
      <c r="A19" s="161" t="s">
        <v>126</v>
      </c>
      <c r="B19" s="92">
        <v>50</v>
      </c>
      <c r="C19" s="150">
        <v>250</v>
      </c>
      <c r="D19" s="150">
        <v>1</v>
      </c>
      <c r="E19" s="151" t="s">
        <v>79</v>
      </c>
      <c r="F19" s="92">
        <v>2</v>
      </c>
      <c r="G19" s="150">
        <v>6</v>
      </c>
      <c r="H19" s="150" t="s">
        <v>80</v>
      </c>
      <c r="I19" s="150" t="s">
        <v>81</v>
      </c>
      <c r="J19" s="158" t="s">
        <v>67</v>
      </c>
      <c r="K19" s="153" t="s">
        <v>82</v>
      </c>
      <c r="L19" s="159" t="s">
        <v>83</v>
      </c>
      <c r="M19" s="155" t="s">
        <v>83</v>
      </c>
      <c r="N19" s="156">
        <v>1</v>
      </c>
      <c r="O19" s="150">
        <v>10</v>
      </c>
      <c r="P19" s="150" t="s">
        <v>80</v>
      </c>
      <c r="Q19" s="157" t="s">
        <v>58</v>
      </c>
    </row>
    <row r="20" spans="1:17" x14ac:dyDescent="0.25">
      <c r="A20" s="161" t="s">
        <v>128</v>
      </c>
      <c r="B20" s="92">
        <v>50</v>
      </c>
      <c r="C20" s="150">
        <v>600</v>
      </c>
      <c r="D20" s="150">
        <v>3</v>
      </c>
      <c r="E20" s="151" t="s">
        <v>85</v>
      </c>
      <c r="F20" s="92">
        <v>3</v>
      </c>
      <c r="G20" s="150">
        <v>6</v>
      </c>
      <c r="H20" s="150" t="s">
        <v>80</v>
      </c>
      <c r="I20" s="150" t="s">
        <v>86</v>
      </c>
      <c r="J20" s="152" t="s">
        <v>67</v>
      </c>
      <c r="K20" s="153" t="s">
        <v>82</v>
      </c>
      <c r="L20" s="154" t="s">
        <v>87</v>
      </c>
      <c r="M20" s="155" t="s">
        <v>83</v>
      </c>
      <c r="N20" s="156">
        <v>1</v>
      </c>
      <c r="O20" s="150">
        <v>10</v>
      </c>
      <c r="P20" s="150" t="s">
        <v>80</v>
      </c>
      <c r="Q20" s="157" t="s">
        <v>58</v>
      </c>
    </row>
    <row r="21" spans="1:17" x14ac:dyDescent="0.25">
      <c r="A21" s="161" t="s">
        <v>130</v>
      </c>
      <c r="B21" s="92">
        <v>50</v>
      </c>
      <c r="C21" s="150">
        <v>250</v>
      </c>
      <c r="D21" s="150">
        <v>3</v>
      </c>
      <c r="E21" s="151" t="s">
        <v>85</v>
      </c>
      <c r="F21" s="92">
        <v>3</v>
      </c>
      <c r="G21" s="150">
        <v>6</v>
      </c>
      <c r="H21" s="150" t="s">
        <v>80</v>
      </c>
      <c r="I21" s="150" t="s">
        <v>86</v>
      </c>
      <c r="J21" s="152" t="s">
        <v>67</v>
      </c>
      <c r="K21" s="153" t="s">
        <v>82</v>
      </c>
      <c r="L21" s="154" t="s">
        <v>87</v>
      </c>
      <c r="M21" s="155" t="s">
        <v>83</v>
      </c>
      <c r="N21" s="156">
        <v>1</v>
      </c>
      <c r="O21" s="150">
        <v>10</v>
      </c>
      <c r="P21" s="150" t="s">
        <v>80</v>
      </c>
      <c r="Q21" s="157" t="s">
        <v>58</v>
      </c>
    </row>
    <row r="22" spans="1:17" x14ac:dyDescent="0.25">
      <c r="A22" s="161" t="s">
        <v>132</v>
      </c>
      <c r="B22" s="92">
        <v>60</v>
      </c>
      <c r="C22" s="150">
        <v>250</v>
      </c>
      <c r="D22" s="150">
        <v>1</v>
      </c>
      <c r="E22" s="151" t="s">
        <v>79</v>
      </c>
      <c r="F22" s="92">
        <v>2</v>
      </c>
      <c r="G22" s="150">
        <v>4</v>
      </c>
      <c r="H22" s="150" t="s">
        <v>80</v>
      </c>
      <c r="I22" s="150" t="s">
        <v>81</v>
      </c>
      <c r="J22" s="158" t="s">
        <v>67</v>
      </c>
      <c r="K22" s="153" t="s">
        <v>82</v>
      </c>
      <c r="L22" s="159" t="s">
        <v>83</v>
      </c>
      <c r="M22" s="155" t="s">
        <v>83</v>
      </c>
      <c r="N22" s="156">
        <v>1</v>
      </c>
      <c r="O22" s="150">
        <v>10</v>
      </c>
      <c r="P22" s="150" t="s">
        <v>80</v>
      </c>
      <c r="Q22" s="157" t="s">
        <v>58</v>
      </c>
    </row>
    <row r="23" spans="1:17" x14ac:dyDescent="0.25">
      <c r="A23" s="149" t="s">
        <v>134</v>
      </c>
      <c r="B23" s="92">
        <v>60</v>
      </c>
      <c r="C23" s="150">
        <v>208</v>
      </c>
      <c r="D23" s="150">
        <v>3</v>
      </c>
      <c r="E23" s="151" t="s">
        <v>85</v>
      </c>
      <c r="F23" s="92">
        <v>3</v>
      </c>
      <c r="G23" s="150">
        <v>4</v>
      </c>
      <c r="H23" s="150" t="s">
        <v>80</v>
      </c>
      <c r="I23" s="150" t="s">
        <v>86</v>
      </c>
      <c r="J23" s="152" t="s">
        <v>67</v>
      </c>
      <c r="K23" s="153" t="s">
        <v>82</v>
      </c>
      <c r="L23" s="154" t="s">
        <v>87</v>
      </c>
      <c r="M23" s="155" t="s">
        <v>83</v>
      </c>
      <c r="N23" s="156">
        <v>1</v>
      </c>
      <c r="O23" s="150">
        <v>10</v>
      </c>
      <c r="P23" s="150" t="s">
        <v>80</v>
      </c>
      <c r="Q23" s="157" t="s">
        <v>58</v>
      </c>
    </row>
    <row r="24" spans="1:17" x14ac:dyDescent="0.25">
      <c r="A24" s="149" t="s">
        <v>136</v>
      </c>
      <c r="B24" s="92">
        <v>60</v>
      </c>
      <c r="C24" s="150">
        <v>208</v>
      </c>
      <c r="D24" s="150">
        <v>3</v>
      </c>
      <c r="E24" s="151" t="s">
        <v>85</v>
      </c>
      <c r="F24" s="92">
        <v>3</v>
      </c>
      <c r="G24" s="150">
        <v>4</v>
      </c>
      <c r="H24" s="150" t="s">
        <v>80</v>
      </c>
      <c r="I24" s="150" t="s">
        <v>86</v>
      </c>
      <c r="J24" s="152" t="s">
        <v>67</v>
      </c>
      <c r="K24" s="153" t="s">
        <v>82</v>
      </c>
      <c r="L24" s="154" t="s">
        <v>87</v>
      </c>
      <c r="M24" s="155" t="s">
        <v>83</v>
      </c>
      <c r="N24" s="156">
        <v>1</v>
      </c>
      <c r="O24" s="150">
        <v>10</v>
      </c>
      <c r="P24" s="150" t="s">
        <v>80</v>
      </c>
      <c r="Q24" s="157" t="s">
        <v>58</v>
      </c>
    </row>
    <row r="25" spans="1:17" x14ac:dyDescent="0.25">
      <c r="A25" s="149" t="s">
        <v>138</v>
      </c>
      <c r="B25" s="92">
        <v>100</v>
      </c>
      <c r="C25" s="150">
        <v>208</v>
      </c>
      <c r="D25" s="150">
        <v>3</v>
      </c>
      <c r="E25" s="151" t="s">
        <v>85</v>
      </c>
      <c r="F25" s="92">
        <v>3</v>
      </c>
      <c r="G25" s="150">
        <v>1</v>
      </c>
      <c r="H25" s="150" t="s">
        <v>80</v>
      </c>
      <c r="I25" s="150" t="s">
        <v>86</v>
      </c>
      <c r="J25" s="152" t="s">
        <v>67</v>
      </c>
      <c r="K25" s="153" t="s">
        <v>82</v>
      </c>
      <c r="L25" s="154" t="s">
        <v>87</v>
      </c>
      <c r="M25" s="155" t="s">
        <v>83</v>
      </c>
      <c r="N25" s="156">
        <v>1</v>
      </c>
      <c r="O25" s="150">
        <v>8</v>
      </c>
      <c r="P25" s="150" t="s">
        <v>80</v>
      </c>
      <c r="Q25" s="157" t="s">
        <v>58</v>
      </c>
    </row>
    <row r="26" spans="1:17" x14ac:dyDescent="0.25">
      <c r="A26" s="149" t="s">
        <v>140</v>
      </c>
      <c r="B26" s="140">
        <v>16</v>
      </c>
      <c r="C26" s="141" t="s">
        <v>764</v>
      </c>
      <c r="D26" s="141">
        <v>1</v>
      </c>
      <c r="E26" s="142" t="s">
        <v>79</v>
      </c>
      <c r="F26" s="140">
        <v>2</v>
      </c>
      <c r="G26" s="141">
        <v>12</v>
      </c>
      <c r="H26" s="141" t="s">
        <v>80</v>
      </c>
      <c r="I26" s="162" t="s">
        <v>90</v>
      </c>
      <c r="J26" s="152" t="s">
        <v>67</v>
      </c>
      <c r="K26" s="159" t="s">
        <v>83</v>
      </c>
      <c r="L26" s="159" t="s">
        <v>83</v>
      </c>
      <c r="M26" s="160" t="s">
        <v>91</v>
      </c>
      <c r="N26" s="147">
        <v>1</v>
      </c>
      <c r="O26" s="141">
        <v>12</v>
      </c>
      <c r="P26" s="141" t="s">
        <v>80</v>
      </c>
      <c r="Q26" s="148" t="s">
        <v>58</v>
      </c>
    </row>
    <row r="27" spans="1:17" x14ac:dyDescent="0.25">
      <c r="A27" s="149" t="s">
        <v>141</v>
      </c>
      <c r="B27" s="92">
        <v>16</v>
      </c>
      <c r="C27" s="150" t="s">
        <v>765</v>
      </c>
      <c r="D27" s="150">
        <v>1</v>
      </c>
      <c r="E27" s="151" t="s">
        <v>79</v>
      </c>
      <c r="F27" s="92">
        <v>2</v>
      </c>
      <c r="G27" s="150">
        <v>12</v>
      </c>
      <c r="H27" s="150" t="s">
        <v>80</v>
      </c>
      <c r="I27" s="150" t="s">
        <v>81</v>
      </c>
      <c r="J27" s="158" t="s">
        <v>67</v>
      </c>
      <c r="K27" s="153" t="s">
        <v>82</v>
      </c>
      <c r="L27" s="159" t="s">
        <v>83</v>
      </c>
      <c r="M27" s="155" t="s">
        <v>83</v>
      </c>
      <c r="N27" s="156">
        <v>1</v>
      </c>
      <c r="O27" s="150">
        <v>12</v>
      </c>
      <c r="P27" s="150" t="s">
        <v>80</v>
      </c>
      <c r="Q27" s="157" t="s">
        <v>58</v>
      </c>
    </row>
    <row r="28" spans="1:17" x14ac:dyDescent="0.25">
      <c r="A28" s="149" t="s">
        <v>142</v>
      </c>
      <c r="B28" s="92">
        <v>16</v>
      </c>
      <c r="C28" s="150" t="s">
        <v>764</v>
      </c>
      <c r="D28" s="150">
        <v>1</v>
      </c>
      <c r="E28" s="151" t="s">
        <v>79</v>
      </c>
      <c r="F28" s="92">
        <v>2</v>
      </c>
      <c r="G28" s="150">
        <v>12</v>
      </c>
      <c r="H28" s="150" t="s">
        <v>80</v>
      </c>
      <c r="I28" s="162" t="s">
        <v>90</v>
      </c>
      <c r="J28" s="152" t="s">
        <v>67</v>
      </c>
      <c r="K28" s="159" t="s">
        <v>83</v>
      </c>
      <c r="L28" s="159" t="s">
        <v>83</v>
      </c>
      <c r="M28" s="160" t="s">
        <v>91</v>
      </c>
      <c r="N28" s="156">
        <v>1</v>
      </c>
      <c r="O28" s="150">
        <v>12</v>
      </c>
      <c r="P28" s="150" t="s">
        <v>80</v>
      </c>
      <c r="Q28" s="157" t="s">
        <v>58</v>
      </c>
    </row>
    <row r="29" spans="1:17" x14ac:dyDescent="0.25">
      <c r="A29" s="149" t="s">
        <v>143</v>
      </c>
      <c r="B29" s="92">
        <v>16</v>
      </c>
      <c r="C29" s="150" t="s">
        <v>765</v>
      </c>
      <c r="D29" s="150">
        <v>1</v>
      </c>
      <c r="E29" s="151" t="s">
        <v>79</v>
      </c>
      <c r="F29" s="92">
        <v>2</v>
      </c>
      <c r="G29" s="150">
        <v>12</v>
      </c>
      <c r="H29" s="150" t="s">
        <v>80</v>
      </c>
      <c r="I29" s="150" t="s">
        <v>81</v>
      </c>
      <c r="J29" s="158" t="s">
        <v>67</v>
      </c>
      <c r="K29" s="153" t="s">
        <v>82</v>
      </c>
      <c r="L29" s="159" t="s">
        <v>83</v>
      </c>
      <c r="M29" s="155" t="s">
        <v>83</v>
      </c>
      <c r="N29" s="156">
        <v>1</v>
      </c>
      <c r="O29" s="150">
        <v>12</v>
      </c>
      <c r="P29" s="150" t="s">
        <v>80</v>
      </c>
      <c r="Q29" s="157" t="s">
        <v>58</v>
      </c>
    </row>
    <row r="30" spans="1:17" x14ac:dyDescent="0.25">
      <c r="A30" s="149" t="s">
        <v>66</v>
      </c>
      <c r="B30" s="92">
        <v>16</v>
      </c>
      <c r="C30" s="150" t="s">
        <v>766</v>
      </c>
      <c r="D30" s="150">
        <v>3</v>
      </c>
      <c r="E30" s="151" t="s">
        <v>85</v>
      </c>
      <c r="F30" s="92">
        <v>3</v>
      </c>
      <c r="G30" s="150">
        <v>12</v>
      </c>
      <c r="H30" s="150" t="s">
        <v>80</v>
      </c>
      <c r="I30" s="150" t="s">
        <v>86</v>
      </c>
      <c r="J30" s="152" t="s">
        <v>67</v>
      </c>
      <c r="K30" s="153" t="s">
        <v>82</v>
      </c>
      <c r="L30" s="154" t="s">
        <v>87</v>
      </c>
      <c r="M30" s="155" t="s">
        <v>83</v>
      </c>
      <c r="N30" s="156">
        <v>1</v>
      </c>
      <c r="O30" s="150">
        <v>12</v>
      </c>
      <c r="P30" s="150" t="s">
        <v>80</v>
      </c>
      <c r="Q30" s="157" t="s">
        <v>58</v>
      </c>
    </row>
    <row r="31" spans="1:17" x14ac:dyDescent="0.25">
      <c r="A31" s="149" t="s">
        <v>144</v>
      </c>
      <c r="B31" s="163">
        <v>16</v>
      </c>
      <c r="C31" s="164" t="s">
        <v>766</v>
      </c>
      <c r="D31" s="150">
        <v>3</v>
      </c>
      <c r="E31" s="151" t="s">
        <v>85</v>
      </c>
      <c r="F31" s="92">
        <v>3</v>
      </c>
      <c r="G31" s="150">
        <v>12</v>
      </c>
      <c r="H31" s="150" t="s">
        <v>80</v>
      </c>
      <c r="I31" s="150" t="s">
        <v>86</v>
      </c>
      <c r="J31" s="152" t="s">
        <v>67</v>
      </c>
      <c r="K31" s="153" t="s">
        <v>82</v>
      </c>
      <c r="L31" s="154" t="s">
        <v>87</v>
      </c>
      <c r="M31" s="155" t="s">
        <v>83</v>
      </c>
      <c r="N31" s="156">
        <v>1</v>
      </c>
      <c r="O31" s="150">
        <v>12</v>
      </c>
      <c r="P31" s="150" t="s">
        <v>80</v>
      </c>
      <c r="Q31" s="157" t="s">
        <v>58</v>
      </c>
    </row>
    <row r="32" spans="1:17" x14ac:dyDescent="0.25">
      <c r="A32" s="149" t="s">
        <v>145</v>
      </c>
      <c r="B32" s="92">
        <v>16</v>
      </c>
      <c r="C32" s="150" t="s">
        <v>767</v>
      </c>
      <c r="D32" s="150" t="s">
        <v>768</v>
      </c>
      <c r="E32" s="151" t="s">
        <v>769</v>
      </c>
      <c r="F32" s="92">
        <v>4</v>
      </c>
      <c r="G32" s="150">
        <v>12</v>
      </c>
      <c r="H32" s="150" t="s">
        <v>80</v>
      </c>
      <c r="I32" s="150" t="s">
        <v>770</v>
      </c>
      <c r="J32" s="152" t="s">
        <v>67</v>
      </c>
      <c r="K32" s="153" t="s">
        <v>82</v>
      </c>
      <c r="L32" s="154" t="s">
        <v>87</v>
      </c>
      <c r="M32" s="160" t="s">
        <v>91</v>
      </c>
      <c r="N32" s="156">
        <v>1</v>
      </c>
      <c r="O32" s="150">
        <v>12</v>
      </c>
      <c r="P32" s="150" t="s">
        <v>80</v>
      </c>
      <c r="Q32" s="157" t="s">
        <v>58</v>
      </c>
    </row>
    <row r="33" spans="1:17" x14ac:dyDescent="0.25">
      <c r="A33" s="149" t="s">
        <v>146</v>
      </c>
      <c r="B33" s="92">
        <v>16</v>
      </c>
      <c r="C33" s="150" t="s">
        <v>767</v>
      </c>
      <c r="D33" s="150" t="s">
        <v>768</v>
      </c>
      <c r="E33" s="151" t="s">
        <v>769</v>
      </c>
      <c r="F33" s="92">
        <v>4</v>
      </c>
      <c r="G33" s="150">
        <v>12</v>
      </c>
      <c r="H33" s="150" t="s">
        <v>80</v>
      </c>
      <c r="I33" s="150" t="s">
        <v>770</v>
      </c>
      <c r="J33" s="152" t="s">
        <v>67</v>
      </c>
      <c r="K33" s="153" t="s">
        <v>82</v>
      </c>
      <c r="L33" s="154" t="s">
        <v>87</v>
      </c>
      <c r="M33" s="160" t="s">
        <v>91</v>
      </c>
      <c r="N33" s="156">
        <v>1</v>
      </c>
      <c r="O33" s="150">
        <v>12</v>
      </c>
      <c r="P33" s="150" t="s">
        <v>80</v>
      </c>
      <c r="Q33" s="157" t="s">
        <v>58</v>
      </c>
    </row>
    <row r="34" spans="1:17" x14ac:dyDescent="0.25">
      <c r="A34" s="149" t="s">
        <v>88</v>
      </c>
      <c r="B34" s="92">
        <v>20</v>
      </c>
      <c r="C34" s="150">
        <v>125</v>
      </c>
      <c r="D34" s="150">
        <v>1</v>
      </c>
      <c r="E34" s="151" t="s">
        <v>79</v>
      </c>
      <c r="F34" s="92">
        <v>2</v>
      </c>
      <c r="G34" s="150">
        <v>12</v>
      </c>
      <c r="H34" s="150" t="s">
        <v>80</v>
      </c>
      <c r="I34" s="150" t="s">
        <v>90</v>
      </c>
      <c r="J34" s="152" t="s">
        <v>67</v>
      </c>
      <c r="K34" s="159" t="s">
        <v>83</v>
      </c>
      <c r="L34" s="159" t="s">
        <v>83</v>
      </c>
      <c r="M34" s="160" t="s">
        <v>91</v>
      </c>
      <c r="N34" s="156">
        <v>1</v>
      </c>
      <c r="O34" s="150">
        <v>12</v>
      </c>
      <c r="P34" s="150" t="s">
        <v>80</v>
      </c>
      <c r="Q34" s="157" t="s">
        <v>58</v>
      </c>
    </row>
    <row r="35" spans="1:17" x14ac:dyDescent="0.25">
      <c r="A35" s="149" t="s">
        <v>147</v>
      </c>
      <c r="B35" s="92">
        <v>20</v>
      </c>
      <c r="C35" s="150">
        <v>250</v>
      </c>
      <c r="D35" s="150">
        <v>1</v>
      </c>
      <c r="E35" s="151" t="s">
        <v>79</v>
      </c>
      <c r="F35" s="92">
        <v>2</v>
      </c>
      <c r="G35" s="150">
        <v>12</v>
      </c>
      <c r="H35" s="150" t="s">
        <v>80</v>
      </c>
      <c r="I35" s="150" t="s">
        <v>81</v>
      </c>
      <c r="J35" s="158" t="s">
        <v>67</v>
      </c>
      <c r="K35" s="153" t="s">
        <v>82</v>
      </c>
      <c r="L35" s="159" t="s">
        <v>83</v>
      </c>
      <c r="M35" s="155" t="s">
        <v>83</v>
      </c>
      <c r="N35" s="156">
        <v>1</v>
      </c>
      <c r="O35" s="150">
        <v>12</v>
      </c>
      <c r="P35" s="150" t="s">
        <v>80</v>
      </c>
      <c r="Q35" s="157" t="s">
        <v>58</v>
      </c>
    </row>
    <row r="36" spans="1:17" x14ac:dyDescent="0.25">
      <c r="A36" s="149" t="s">
        <v>148</v>
      </c>
      <c r="B36" s="92">
        <v>20</v>
      </c>
      <c r="C36" s="150">
        <v>480</v>
      </c>
      <c r="D36" s="150">
        <v>1</v>
      </c>
      <c r="E36" s="151" t="s">
        <v>79</v>
      </c>
      <c r="F36" s="92">
        <v>2</v>
      </c>
      <c r="G36" s="150">
        <v>12</v>
      </c>
      <c r="H36" s="150" t="s">
        <v>80</v>
      </c>
      <c r="I36" s="150" t="s">
        <v>81</v>
      </c>
      <c r="J36" s="158" t="s">
        <v>67</v>
      </c>
      <c r="K36" s="153" t="s">
        <v>82</v>
      </c>
      <c r="L36" s="159" t="s">
        <v>83</v>
      </c>
      <c r="M36" s="155" t="s">
        <v>83</v>
      </c>
      <c r="N36" s="156">
        <v>1</v>
      </c>
      <c r="O36" s="150">
        <v>12</v>
      </c>
      <c r="P36" s="150" t="s">
        <v>80</v>
      </c>
      <c r="Q36" s="157" t="s">
        <v>58</v>
      </c>
    </row>
    <row r="37" spans="1:17" x14ac:dyDescent="0.25">
      <c r="A37" s="149" t="s">
        <v>149</v>
      </c>
      <c r="B37" s="92">
        <v>20</v>
      </c>
      <c r="C37" s="150">
        <v>125</v>
      </c>
      <c r="D37" s="150">
        <v>1</v>
      </c>
      <c r="E37" s="151" t="s">
        <v>79</v>
      </c>
      <c r="F37" s="92">
        <v>2</v>
      </c>
      <c r="G37" s="150">
        <v>12</v>
      </c>
      <c r="H37" s="150" t="s">
        <v>80</v>
      </c>
      <c r="I37" s="150" t="s">
        <v>90</v>
      </c>
      <c r="J37" s="152" t="s">
        <v>67</v>
      </c>
      <c r="K37" s="159" t="s">
        <v>83</v>
      </c>
      <c r="L37" s="159" t="s">
        <v>83</v>
      </c>
      <c r="M37" s="160" t="s">
        <v>91</v>
      </c>
      <c r="N37" s="156">
        <v>1</v>
      </c>
      <c r="O37" s="150">
        <v>12</v>
      </c>
      <c r="P37" s="150" t="s">
        <v>80</v>
      </c>
      <c r="Q37" s="157" t="s">
        <v>58</v>
      </c>
    </row>
    <row r="38" spans="1:17" x14ac:dyDescent="0.25">
      <c r="A38" s="149" t="s">
        <v>150</v>
      </c>
      <c r="B38" s="163">
        <v>20</v>
      </c>
      <c r="C38" s="164">
        <v>250</v>
      </c>
      <c r="D38" s="150">
        <v>1</v>
      </c>
      <c r="E38" s="151" t="s">
        <v>79</v>
      </c>
      <c r="F38" s="92">
        <v>2</v>
      </c>
      <c r="G38" s="150">
        <v>12</v>
      </c>
      <c r="H38" s="150" t="s">
        <v>80</v>
      </c>
      <c r="I38" s="150" t="s">
        <v>81</v>
      </c>
      <c r="J38" s="158" t="s">
        <v>67</v>
      </c>
      <c r="K38" s="153" t="s">
        <v>82</v>
      </c>
      <c r="L38" s="159" t="s">
        <v>83</v>
      </c>
      <c r="M38" s="155" t="s">
        <v>83</v>
      </c>
      <c r="N38" s="156">
        <v>1</v>
      </c>
      <c r="O38" s="150">
        <v>12</v>
      </c>
      <c r="P38" s="150" t="s">
        <v>80</v>
      </c>
      <c r="Q38" s="157" t="s">
        <v>58</v>
      </c>
    </row>
    <row r="39" spans="1:17" x14ac:dyDescent="0.25">
      <c r="A39" s="149" t="s">
        <v>151</v>
      </c>
      <c r="B39" s="163">
        <v>20</v>
      </c>
      <c r="C39" s="164">
        <v>480</v>
      </c>
      <c r="D39" s="150">
        <v>1</v>
      </c>
      <c r="E39" s="151" t="s">
        <v>79</v>
      </c>
      <c r="F39" s="92">
        <v>2</v>
      </c>
      <c r="G39" s="150">
        <v>12</v>
      </c>
      <c r="H39" s="150" t="s">
        <v>80</v>
      </c>
      <c r="I39" s="150" t="s">
        <v>81</v>
      </c>
      <c r="J39" s="158" t="s">
        <v>67</v>
      </c>
      <c r="K39" s="153" t="s">
        <v>82</v>
      </c>
      <c r="L39" s="159" t="s">
        <v>83</v>
      </c>
      <c r="M39" s="155" t="s">
        <v>83</v>
      </c>
      <c r="N39" s="156">
        <v>1</v>
      </c>
      <c r="O39" s="150">
        <v>12</v>
      </c>
      <c r="P39" s="150" t="s">
        <v>80</v>
      </c>
      <c r="Q39" s="157" t="s">
        <v>58</v>
      </c>
    </row>
    <row r="40" spans="1:17" x14ac:dyDescent="0.25">
      <c r="A40" s="149" t="s">
        <v>152</v>
      </c>
      <c r="B40" s="92">
        <v>20</v>
      </c>
      <c r="C40" s="150" t="s">
        <v>771</v>
      </c>
      <c r="D40" s="150">
        <v>3</v>
      </c>
      <c r="E40" s="151" t="s">
        <v>85</v>
      </c>
      <c r="F40" s="92">
        <v>3</v>
      </c>
      <c r="G40" s="150">
        <v>12</v>
      </c>
      <c r="H40" s="150" t="s">
        <v>80</v>
      </c>
      <c r="I40" s="162" t="s">
        <v>772</v>
      </c>
      <c r="J40" s="152" t="s">
        <v>67</v>
      </c>
      <c r="K40" s="153" t="s">
        <v>82</v>
      </c>
      <c r="L40" s="159" t="s">
        <v>83</v>
      </c>
      <c r="M40" s="160" t="s">
        <v>91</v>
      </c>
      <c r="N40" s="156">
        <v>1</v>
      </c>
      <c r="O40" s="150">
        <v>12</v>
      </c>
      <c r="P40" s="150" t="s">
        <v>80</v>
      </c>
      <c r="Q40" s="157" t="s">
        <v>58</v>
      </c>
    </row>
    <row r="41" spans="1:17" x14ac:dyDescent="0.25">
      <c r="A41" s="149" t="s">
        <v>153</v>
      </c>
      <c r="B41" s="92">
        <v>20</v>
      </c>
      <c r="C41" s="150">
        <v>250</v>
      </c>
      <c r="D41" s="150">
        <v>3</v>
      </c>
      <c r="E41" s="151" t="s">
        <v>85</v>
      </c>
      <c r="F41" s="92">
        <v>3</v>
      </c>
      <c r="G41" s="150">
        <v>12</v>
      </c>
      <c r="H41" s="150" t="s">
        <v>80</v>
      </c>
      <c r="I41" s="150" t="s">
        <v>86</v>
      </c>
      <c r="J41" s="152" t="s">
        <v>67</v>
      </c>
      <c r="K41" s="153" t="s">
        <v>82</v>
      </c>
      <c r="L41" s="154" t="s">
        <v>87</v>
      </c>
      <c r="M41" s="155" t="s">
        <v>83</v>
      </c>
      <c r="N41" s="156">
        <v>1</v>
      </c>
      <c r="O41" s="150">
        <v>12</v>
      </c>
      <c r="P41" s="150" t="s">
        <v>80</v>
      </c>
      <c r="Q41" s="157" t="s">
        <v>58</v>
      </c>
    </row>
    <row r="42" spans="1:17" x14ac:dyDescent="0.25">
      <c r="A42" s="149" t="s">
        <v>154</v>
      </c>
      <c r="B42" s="92">
        <v>20</v>
      </c>
      <c r="C42" s="150">
        <v>480</v>
      </c>
      <c r="D42" s="150">
        <v>3</v>
      </c>
      <c r="E42" s="151" t="s">
        <v>85</v>
      </c>
      <c r="F42" s="92">
        <v>3</v>
      </c>
      <c r="G42" s="150">
        <v>12</v>
      </c>
      <c r="H42" s="150" t="s">
        <v>80</v>
      </c>
      <c r="I42" s="150" t="s">
        <v>86</v>
      </c>
      <c r="J42" s="152" t="s">
        <v>67</v>
      </c>
      <c r="K42" s="153" t="s">
        <v>82</v>
      </c>
      <c r="L42" s="154" t="s">
        <v>87</v>
      </c>
      <c r="M42" s="155" t="s">
        <v>83</v>
      </c>
      <c r="N42" s="156">
        <v>1</v>
      </c>
      <c r="O42" s="150">
        <v>12</v>
      </c>
      <c r="P42" s="150" t="s">
        <v>80</v>
      </c>
      <c r="Q42" s="157" t="s">
        <v>58</v>
      </c>
    </row>
    <row r="43" spans="1:17" x14ac:dyDescent="0.25">
      <c r="A43" s="149" t="s">
        <v>155</v>
      </c>
      <c r="B43" s="92">
        <v>20</v>
      </c>
      <c r="C43" s="150">
        <v>600</v>
      </c>
      <c r="D43" s="150">
        <v>3</v>
      </c>
      <c r="E43" s="151" t="s">
        <v>85</v>
      </c>
      <c r="F43" s="92">
        <v>3</v>
      </c>
      <c r="G43" s="150">
        <v>12</v>
      </c>
      <c r="H43" s="150" t="s">
        <v>80</v>
      </c>
      <c r="I43" s="150" t="s">
        <v>86</v>
      </c>
      <c r="J43" s="152" t="s">
        <v>67</v>
      </c>
      <c r="K43" s="153" t="s">
        <v>82</v>
      </c>
      <c r="L43" s="154" t="s">
        <v>87</v>
      </c>
      <c r="M43" s="155" t="s">
        <v>83</v>
      </c>
      <c r="N43" s="156">
        <v>1</v>
      </c>
      <c r="O43" s="150">
        <v>12</v>
      </c>
      <c r="P43" s="150" t="s">
        <v>80</v>
      </c>
      <c r="Q43" s="157" t="s">
        <v>58</v>
      </c>
    </row>
    <row r="44" spans="1:17" x14ac:dyDescent="0.25">
      <c r="A44" s="149" t="s">
        <v>156</v>
      </c>
      <c r="B44" s="163">
        <v>20</v>
      </c>
      <c r="C44" s="164" t="s">
        <v>771</v>
      </c>
      <c r="D44" s="150">
        <v>3</v>
      </c>
      <c r="E44" s="151" t="s">
        <v>85</v>
      </c>
      <c r="F44" s="92">
        <v>3</v>
      </c>
      <c r="G44" s="150">
        <v>12</v>
      </c>
      <c r="H44" s="150" t="s">
        <v>80</v>
      </c>
      <c r="I44" s="162" t="s">
        <v>772</v>
      </c>
      <c r="J44" s="152" t="s">
        <v>67</v>
      </c>
      <c r="K44" s="153" t="s">
        <v>82</v>
      </c>
      <c r="L44" s="159" t="s">
        <v>83</v>
      </c>
      <c r="M44" s="160" t="s">
        <v>91</v>
      </c>
      <c r="N44" s="156">
        <v>1</v>
      </c>
      <c r="O44" s="150">
        <v>12</v>
      </c>
      <c r="P44" s="150" t="s">
        <v>80</v>
      </c>
      <c r="Q44" s="157" t="s">
        <v>58</v>
      </c>
    </row>
    <row r="45" spans="1:17" x14ac:dyDescent="0.25">
      <c r="A45" s="149" t="s">
        <v>157</v>
      </c>
      <c r="B45" s="163">
        <v>20</v>
      </c>
      <c r="C45" s="164">
        <v>250</v>
      </c>
      <c r="D45" s="150">
        <v>3</v>
      </c>
      <c r="E45" s="151" t="s">
        <v>85</v>
      </c>
      <c r="F45" s="92">
        <v>3</v>
      </c>
      <c r="G45" s="150">
        <v>12</v>
      </c>
      <c r="H45" s="150" t="s">
        <v>80</v>
      </c>
      <c r="I45" s="150" t="s">
        <v>86</v>
      </c>
      <c r="J45" s="152" t="s">
        <v>67</v>
      </c>
      <c r="K45" s="153" t="s">
        <v>82</v>
      </c>
      <c r="L45" s="154" t="s">
        <v>87</v>
      </c>
      <c r="M45" s="155" t="s">
        <v>83</v>
      </c>
      <c r="N45" s="156">
        <v>1</v>
      </c>
      <c r="O45" s="150">
        <v>12</v>
      </c>
      <c r="P45" s="150" t="s">
        <v>80</v>
      </c>
      <c r="Q45" s="157" t="s">
        <v>58</v>
      </c>
    </row>
    <row r="46" spans="1:17" x14ac:dyDescent="0.25">
      <c r="A46" s="149" t="s">
        <v>158</v>
      </c>
      <c r="B46" s="163">
        <v>20</v>
      </c>
      <c r="C46" s="164">
        <v>480</v>
      </c>
      <c r="D46" s="150">
        <v>3</v>
      </c>
      <c r="E46" s="151" t="s">
        <v>85</v>
      </c>
      <c r="F46" s="92">
        <v>3</v>
      </c>
      <c r="G46" s="150">
        <v>12</v>
      </c>
      <c r="H46" s="150" t="s">
        <v>80</v>
      </c>
      <c r="I46" s="150" t="s">
        <v>86</v>
      </c>
      <c r="J46" s="152" t="s">
        <v>67</v>
      </c>
      <c r="K46" s="153" t="s">
        <v>82</v>
      </c>
      <c r="L46" s="154" t="s">
        <v>87</v>
      </c>
      <c r="M46" s="155" t="s">
        <v>83</v>
      </c>
      <c r="N46" s="156">
        <v>1</v>
      </c>
      <c r="O46" s="150">
        <v>12</v>
      </c>
      <c r="P46" s="150" t="s">
        <v>80</v>
      </c>
      <c r="Q46" s="157" t="s">
        <v>58</v>
      </c>
    </row>
    <row r="47" spans="1:17" x14ac:dyDescent="0.25">
      <c r="A47" s="149" t="s">
        <v>159</v>
      </c>
      <c r="B47" s="163">
        <v>20</v>
      </c>
      <c r="C47" s="164">
        <v>600</v>
      </c>
      <c r="D47" s="150">
        <v>3</v>
      </c>
      <c r="E47" s="151" t="s">
        <v>85</v>
      </c>
      <c r="F47" s="92">
        <v>3</v>
      </c>
      <c r="G47" s="150">
        <v>12</v>
      </c>
      <c r="H47" s="150" t="s">
        <v>80</v>
      </c>
      <c r="I47" s="150" t="s">
        <v>86</v>
      </c>
      <c r="J47" s="152" t="s">
        <v>67</v>
      </c>
      <c r="K47" s="153" t="s">
        <v>82</v>
      </c>
      <c r="L47" s="154" t="s">
        <v>87</v>
      </c>
      <c r="M47" s="155" t="s">
        <v>83</v>
      </c>
      <c r="N47" s="156">
        <v>1</v>
      </c>
      <c r="O47" s="150">
        <v>12</v>
      </c>
      <c r="P47" s="150" t="s">
        <v>80</v>
      </c>
      <c r="Q47" s="157" t="s">
        <v>58</v>
      </c>
    </row>
    <row r="48" spans="1:17" x14ac:dyDescent="0.25">
      <c r="A48" s="149" t="s">
        <v>160</v>
      </c>
      <c r="B48" s="92">
        <v>20</v>
      </c>
      <c r="C48" s="150" t="s">
        <v>773</v>
      </c>
      <c r="D48" s="150" t="s">
        <v>768</v>
      </c>
      <c r="E48" s="151" t="s">
        <v>769</v>
      </c>
      <c r="F48" s="92">
        <v>4</v>
      </c>
      <c r="G48" s="150">
        <v>12</v>
      </c>
      <c r="H48" s="150" t="s">
        <v>80</v>
      </c>
      <c r="I48" s="150" t="s">
        <v>770</v>
      </c>
      <c r="J48" s="152" t="s">
        <v>67</v>
      </c>
      <c r="K48" s="153" t="s">
        <v>82</v>
      </c>
      <c r="L48" s="154" t="s">
        <v>87</v>
      </c>
      <c r="M48" s="160" t="s">
        <v>91</v>
      </c>
      <c r="N48" s="156">
        <v>1</v>
      </c>
      <c r="O48" s="150">
        <v>12</v>
      </c>
      <c r="P48" s="150" t="s">
        <v>80</v>
      </c>
      <c r="Q48" s="157" t="s">
        <v>58</v>
      </c>
    </row>
    <row r="49" spans="1:17" x14ac:dyDescent="0.25">
      <c r="A49" s="149" t="s">
        <v>161</v>
      </c>
      <c r="B49" s="92">
        <v>20</v>
      </c>
      <c r="C49" s="150" t="s">
        <v>774</v>
      </c>
      <c r="D49" s="150" t="s">
        <v>768</v>
      </c>
      <c r="E49" s="151" t="s">
        <v>769</v>
      </c>
      <c r="F49" s="92">
        <v>4</v>
      </c>
      <c r="G49" s="150">
        <v>12</v>
      </c>
      <c r="H49" s="150" t="s">
        <v>80</v>
      </c>
      <c r="I49" s="150" t="s">
        <v>770</v>
      </c>
      <c r="J49" s="152" t="s">
        <v>67</v>
      </c>
      <c r="K49" s="153" t="s">
        <v>82</v>
      </c>
      <c r="L49" s="154" t="s">
        <v>87</v>
      </c>
      <c r="M49" s="160" t="s">
        <v>91</v>
      </c>
      <c r="N49" s="156">
        <v>1</v>
      </c>
      <c r="O49" s="150">
        <v>12</v>
      </c>
      <c r="P49" s="150" t="s">
        <v>80</v>
      </c>
      <c r="Q49" s="157" t="s">
        <v>58</v>
      </c>
    </row>
    <row r="50" spans="1:17" x14ac:dyDescent="0.25">
      <c r="A50" s="149" t="s">
        <v>162</v>
      </c>
      <c r="B50" s="92">
        <v>20</v>
      </c>
      <c r="C50" s="150" t="s">
        <v>775</v>
      </c>
      <c r="D50" s="150" t="s">
        <v>768</v>
      </c>
      <c r="E50" s="151" t="s">
        <v>769</v>
      </c>
      <c r="F50" s="92">
        <v>4</v>
      </c>
      <c r="G50" s="150">
        <v>12</v>
      </c>
      <c r="H50" s="150" t="s">
        <v>80</v>
      </c>
      <c r="I50" s="150" t="s">
        <v>770</v>
      </c>
      <c r="J50" s="152" t="s">
        <v>67</v>
      </c>
      <c r="K50" s="153" t="s">
        <v>82</v>
      </c>
      <c r="L50" s="154" t="s">
        <v>87</v>
      </c>
      <c r="M50" s="160" t="s">
        <v>91</v>
      </c>
      <c r="N50" s="156">
        <v>1</v>
      </c>
      <c r="O50" s="150">
        <v>12</v>
      </c>
      <c r="P50" s="150" t="s">
        <v>80</v>
      </c>
      <c r="Q50" s="157" t="s">
        <v>58</v>
      </c>
    </row>
    <row r="51" spans="1:17" x14ac:dyDescent="0.25">
      <c r="A51" s="149" t="s">
        <v>163</v>
      </c>
      <c r="B51" s="92">
        <v>20</v>
      </c>
      <c r="C51" s="150" t="s">
        <v>773</v>
      </c>
      <c r="D51" s="150" t="s">
        <v>768</v>
      </c>
      <c r="E51" s="151" t="s">
        <v>769</v>
      </c>
      <c r="F51" s="92">
        <v>4</v>
      </c>
      <c r="G51" s="150">
        <v>12</v>
      </c>
      <c r="H51" s="150" t="s">
        <v>80</v>
      </c>
      <c r="I51" s="150" t="s">
        <v>770</v>
      </c>
      <c r="J51" s="152" t="s">
        <v>67</v>
      </c>
      <c r="K51" s="153" t="s">
        <v>82</v>
      </c>
      <c r="L51" s="154" t="s">
        <v>87</v>
      </c>
      <c r="M51" s="160" t="s">
        <v>91</v>
      </c>
      <c r="N51" s="156">
        <v>1</v>
      </c>
      <c r="O51" s="150">
        <v>12</v>
      </c>
      <c r="P51" s="150" t="s">
        <v>80</v>
      </c>
      <c r="Q51" s="157" t="s">
        <v>58</v>
      </c>
    </row>
    <row r="52" spans="1:17" x14ac:dyDescent="0.25">
      <c r="A52" s="149" t="s">
        <v>164</v>
      </c>
      <c r="B52" s="92">
        <v>20</v>
      </c>
      <c r="C52" s="150" t="s">
        <v>774</v>
      </c>
      <c r="D52" s="150" t="s">
        <v>768</v>
      </c>
      <c r="E52" s="151" t="s">
        <v>769</v>
      </c>
      <c r="F52" s="92">
        <v>4</v>
      </c>
      <c r="G52" s="150">
        <v>12</v>
      </c>
      <c r="H52" s="150" t="s">
        <v>80</v>
      </c>
      <c r="I52" s="150" t="s">
        <v>770</v>
      </c>
      <c r="J52" s="152" t="s">
        <v>67</v>
      </c>
      <c r="K52" s="153" t="s">
        <v>82</v>
      </c>
      <c r="L52" s="154" t="s">
        <v>87</v>
      </c>
      <c r="M52" s="160" t="s">
        <v>91</v>
      </c>
      <c r="N52" s="156">
        <v>1</v>
      </c>
      <c r="O52" s="150">
        <v>12</v>
      </c>
      <c r="P52" s="150" t="s">
        <v>80</v>
      </c>
      <c r="Q52" s="157" t="s">
        <v>58</v>
      </c>
    </row>
    <row r="53" spans="1:17" x14ac:dyDescent="0.25">
      <c r="A53" s="149" t="s">
        <v>165</v>
      </c>
      <c r="B53" s="92">
        <v>20</v>
      </c>
      <c r="C53" s="150" t="s">
        <v>775</v>
      </c>
      <c r="D53" s="150" t="s">
        <v>768</v>
      </c>
      <c r="E53" s="151" t="s">
        <v>769</v>
      </c>
      <c r="F53" s="92">
        <v>4</v>
      </c>
      <c r="G53" s="150">
        <v>12</v>
      </c>
      <c r="H53" s="150" t="s">
        <v>80</v>
      </c>
      <c r="I53" s="150" t="s">
        <v>770</v>
      </c>
      <c r="J53" s="152" t="s">
        <v>67</v>
      </c>
      <c r="K53" s="153" t="s">
        <v>82</v>
      </c>
      <c r="L53" s="154" t="s">
        <v>87</v>
      </c>
      <c r="M53" s="160" t="s">
        <v>91</v>
      </c>
      <c r="N53" s="156">
        <v>1</v>
      </c>
      <c r="O53" s="150">
        <v>12</v>
      </c>
      <c r="P53" s="150" t="s">
        <v>80</v>
      </c>
      <c r="Q53" s="157" t="s">
        <v>58</v>
      </c>
    </row>
    <row r="54" spans="1:17" x14ac:dyDescent="0.25">
      <c r="A54" s="149" t="s">
        <v>166</v>
      </c>
      <c r="B54" s="92">
        <v>30</v>
      </c>
      <c r="C54" s="150">
        <v>125</v>
      </c>
      <c r="D54" s="150">
        <v>1</v>
      </c>
      <c r="E54" s="151" t="s">
        <v>79</v>
      </c>
      <c r="F54" s="92">
        <v>2</v>
      </c>
      <c r="G54" s="150">
        <v>10</v>
      </c>
      <c r="H54" s="150" t="s">
        <v>80</v>
      </c>
      <c r="I54" s="150" t="s">
        <v>90</v>
      </c>
      <c r="J54" s="152" t="s">
        <v>67</v>
      </c>
      <c r="K54" s="159" t="s">
        <v>83</v>
      </c>
      <c r="L54" s="159" t="s">
        <v>83</v>
      </c>
      <c r="M54" s="160" t="s">
        <v>91</v>
      </c>
      <c r="N54" s="156">
        <v>1</v>
      </c>
      <c r="O54" s="150">
        <v>10</v>
      </c>
      <c r="P54" s="150" t="s">
        <v>80</v>
      </c>
      <c r="Q54" s="157" t="s">
        <v>58</v>
      </c>
    </row>
    <row r="55" spans="1:17" x14ac:dyDescent="0.25">
      <c r="A55" s="149" t="s">
        <v>167</v>
      </c>
      <c r="B55" s="92">
        <v>30</v>
      </c>
      <c r="C55" s="150">
        <v>250</v>
      </c>
      <c r="D55" s="150">
        <v>1</v>
      </c>
      <c r="E55" s="151" t="s">
        <v>79</v>
      </c>
      <c r="F55" s="92">
        <v>2</v>
      </c>
      <c r="G55" s="150">
        <v>10</v>
      </c>
      <c r="H55" s="150" t="s">
        <v>80</v>
      </c>
      <c r="I55" s="150" t="s">
        <v>81</v>
      </c>
      <c r="J55" s="158" t="s">
        <v>67</v>
      </c>
      <c r="K55" s="153" t="s">
        <v>82</v>
      </c>
      <c r="L55" s="159" t="s">
        <v>83</v>
      </c>
      <c r="M55" s="155" t="s">
        <v>83</v>
      </c>
      <c r="N55" s="156">
        <v>1</v>
      </c>
      <c r="O55" s="150">
        <v>10</v>
      </c>
      <c r="P55" s="150" t="s">
        <v>80</v>
      </c>
      <c r="Q55" s="157" t="s">
        <v>58</v>
      </c>
    </row>
    <row r="56" spans="1:17" x14ac:dyDescent="0.25">
      <c r="A56" s="149" t="s">
        <v>168</v>
      </c>
      <c r="B56" s="92">
        <v>30</v>
      </c>
      <c r="C56" s="150">
        <v>480</v>
      </c>
      <c r="D56" s="150">
        <v>1</v>
      </c>
      <c r="E56" s="151" t="s">
        <v>79</v>
      </c>
      <c r="F56" s="92">
        <v>2</v>
      </c>
      <c r="G56" s="150">
        <v>10</v>
      </c>
      <c r="H56" s="150" t="s">
        <v>80</v>
      </c>
      <c r="I56" s="150" t="s">
        <v>81</v>
      </c>
      <c r="J56" s="158" t="s">
        <v>67</v>
      </c>
      <c r="K56" s="153" t="s">
        <v>82</v>
      </c>
      <c r="L56" s="159" t="s">
        <v>83</v>
      </c>
      <c r="M56" s="155" t="s">
        <v>83</v>
      </c>
      <c r="N56" s="156">
        <v>1</v>
      </c>
      <c r="O56" s="150">
        <v>10</v>
      </c>
      <c r="P56" s="150" t="s">
        <v>80</v>
      </c>
      <c r="Q56" s="157" t="s">
        <v>58</v>
      </c>
    </row>
    <row r="57" spans="1:17" x14ac:dyDescent="0.25">
      <c r="A57" s="149" t="s">
        <v>169</v>
      </c>
      <c r="B57" s="92">
        <v>30</v>
      </c>
      <c r="C57" s="150">
        <v>125</v>
      </c>
      <c r="D57" s="150">
        <v>1</v>
      </c>
      <c r="E57" s="151" t="s">
        <v>79</v>
      </c>
      <c r="F57" s="92">
        <v>2</v>
      </c>
      <c r="G57" s="150">
        <v>10</v>
      </c>
      <c r="H57" s="150" t="s">
        <v>80</v>
      </c>
      <c r="I57" s="150" t="s">
        <v>90</v>
      </c>
      <c r="J57" s="152" t="s">
        <v>67</v>
      </c>
      <c r="K57" s="159" t="s">
        <v>83</v>
      </c>
      <c r="L57" s="159" t="s">
        <v>83</v>
      </c>
      <c r="M57" s="160" t="s">
        <v>91</v>
      </c>
      <c r="N57" s="156">
        <v>1</v>
      </c>
      <c r="O57" s="150">
        <v>10</v>
      </c>
      <c r="P57" s="150" t="s">
        <v>80</v>
      </c>
      <c r="Q57" s="157" t="s">
        <v>58</v>
      </c>
    </row>
    <row r="58" spans="1:17" x14ac:dyDescent="0.25">
      <c r="A58" s="149" t="s">
        <v>170</v>
      </c>
      <c r="B58" s="92">
        <v>30</v>
      </c>
      <c r="C58" s="150">
        <v>250</v>
      </c>
      <c r="D58" s="150">
        <v>1</v>
      </c>
      <c r="E58" s="151" t="s">
        <v>79</v>
      </c>
      <c r="F58" s="92">
        <v>2</v>
      </c>
      <c r="G58" s="150">
        <v>10</v>
      </c>
      <c r="H58" s="150" t="s">
        <v>80</v>
      </c>
      <c r="I58" s="150" t="s">
        <v>81</v>
      </c>
      <c r="J58" s="158" t="s">
        <v>67</v>
      </c>
      <c r="K58" s="153" t="s">
        <v>82</v>
      </c>
      <c r="L58" s="159" t="s">
        <v>83</v>
      </c>
      <c r="M58" s="155" t="s">
        <v>83</v>
      </c>
      <c r="N58" s="156">
        <v>1</v>
      </c>
      <c r="O58" s="150">
        <v>10</v>
      </c>
      <c r="P58" s="150" t="s">
        <v>80</v>
      </c>
      <c r="Q58" s="157" t="s">
        <v>58</v>
      </c>
    </row>
    <row r="59" spans="1:17" x14ac:dyDescent="0.25">
      <c r="A59" s="149" t="s">
        <v>171</v>
      </c>
      <c r="B59" s="92">
        <v>30</v>
      </c>
      <c r="C59" s="150">
        <v>480</v>
      </c>
      <c r="D59" s="150">
        <v>1</v>
      </c>
      <c r="E59" s="151" t="s">
        <v>79</v>
      </c>
      <c r="F59" s="92">
        <v>2</v>
      </c>
      <c r="G59" s="150">
        <v>10</v>
      </c>
      <c r="H59" s="150" t="s">
        <v>80</v>
      </c>
      <c r="I59" s="150" t="s">
        <v>81</v>
      </c>
      <c r="J59" s="158" t="s">
        <v>67</v>
      </c>
      <c r="K59" s="153" t="s">
        <v>82</v>
      </c>
      <c r="L59" s="159" t="s">
        <v>83</v>
      </c>
      <c r="M59" s="155" t="s">
        <v>83</v>
      </c>
      <c r="N59" s="156">
        <v>1</v>
      </c>
      <c r="O59" s="150">
        <v>10</v>
      </c>
      <c r="P59" s="150" t="s">
        <v>80</v>
      </c>
      <c r="Q59" s="157" t="s">
        <v>58</v>
      </c>
    </row>
    <row r="60" spans="1:17" x14ac:dyDescent="0.25">
      <c r="A60" s="149" t="s">
        <v>172</v>
      </c>
      <c r="B60" s="92">
        <v>30</v>
      </c>
      <c r="C60" s="150" t="s">
        <v>771</v>
      </c>
      <c r="D60" s="150">
        <v>3</v>
      </c>
      <c r="E60" s="151" t="s">
        <v>85</v>
      </c>
      <c r="F60" s="92">
        <v>3</v>
      </c>
      <c r="G60" s="150">
        <v>10</v>
      </c>
      <c r="H60" s="150" t="s">
        <v>80</v>
      </c>
      <c r="I60" s="162" t="s">
        <v>772</v>
      </c>
      <c r="J60" s="152" t="s">
        <v>67</v>
      </c>
      <c r="K60" s="153" t="s">
        <v>82</v>
      </c>
      <c r="L60" s="159" t="s">
        <v>83</v>
      </c>
      <c r="M60" s="160" t="s">
        <v>91</v>
      </c>
      <c r="N60" s="156">
        <v>1</v>
      </c>
      <c r="O60" s="150">
        <v>10</v>
      </c>
      <c r="P60" s="150" t="s">
        <v>80</v>
      </c>
      <c r="Q60" s="157" t="s">
        <v>58</v>
      </c>
    </row>
    <row r="61" spans="1:17" x14ac:dyDescent="0.25">
      <c r="A61" s="149" t="s">
        <v>173</v>
      </c>
      <c r="B61" s="92">
        <v>30</v>
      </c>
      <c r="C61" s="150">
        <v>250</v>
      </c>
      <c r="D61" s="150">
        <v>3</v>
      </c>
      <c r="E61" s="151" t="s">
        <v>85</v>
      </c>
      <c r="F61" s="92">
        <v>3</v>
      </c>
      <c r="G61" s="150">
        <v>10</v>
      </c>
      <c r="H61" s="150" t="s">
        <v>80</v>
      </c>
      <c r="I61" s="150" t="s">
        <v>86</v>
      </c>
      <c r="J61" s="152" t="s">
        <v>67</v>
      </c>
      <c r="K61" s="153" t="s">
        <v>82</v>
      </c>
      <c r="L61" s="154" t="s">
        <v>87</v>
      </c>
      <c r="M61" s="155" t="s">
        <v>83</v>
      </c>
      <c r="N61" s="156">
        <v>1</v>
      </c>
      <c r="O61" s="150">
        <v>10</v>
      </c>
      <c r="P61" s="150" t="s">
        <v>80</v>
      </c>
      <c r="Q61" s="157" t="s">
        <v>58</v>
      </c>
    </row>
    <row r="62" spans="1:17" x14ac:dyDescent="0.25">
      <c r="A62" s="149" t="s">
        <v>174</v>
      </c>
      <c r="B62" s="92">
        <v>30</v>
      </c>
      <c r="C62" s="150">
        <v>480</v>
      </c>
      <c r="D62" s="150">
        <v>3</v>
      </c>
      <c r="E62" s="151" t="s">
        <v>85</v>
      </c>
      <c r="F62" s="92">
        <v>3</v>
      </c>
      <c r="G62" s="150">
        <v>10</v>
      </c>
      <c r="H62" s="150" t="s">
        <v>80</v>
      </c>
      <c r="I62" s="150" t="s">
        <v>86</v>
      </c>
      <c r="J62" s="152" t="s">
        <v>67</v>
      </c>
      <c r="K62" s="153" t="s">
        <v>82</v>
      </c>
      <c r="L62" s="154" t="s">
        <v>87</v>
      </c>
      <c r="M62" s="155" t="s">
        <v>83</v>
      </c>
      <c r="N62" s="156">
        <v>1</v>
      </c>
      <c r="O62" s="150">
        <v>10</v>
      </c>
      <c r="P62" s="150" t="s">
        <v>80</v>
      </c>
      <c r="Q62" s="157" t="s">
        <v>58</v>
      </c>
    </row>
    <row r="63" spans="1:17" x14ac:dyDescent="0.25">
      <c r="A63" s="149" t="s">
        <v>175</v>
      </c>
      <c r="B63" s="92">
        <v>30</v>
      </c>
      <c r="C63" s="150">
        <v>600</v>
      </c>
      <c r="D63" s="150">
        <v>3</v>
      </c>
      <c r="E63" s="151" t="s">
        <v>85</v>
      </c>
      <c r="F63" s="92">
        <v>3</v>
      </c>
      <c r="G63" s="150">
        <v>10</v>
      </c>
      <c r="H63" s="150" t="s">
        <v>80</v>
      </c>
      <c r="I63" s="150" t="s">
        <v>86</v>
      </c>
      <c r="J63" s="152" t="s">
        <v>67</v>
      </c>
      <c r="K63" s="153" t="s">
        <v>82</v>
      </c>
      <c r="L63" s="154" t="s">
        <v>87</v>
      </c>
      <c r="M63" s="155" t="s">
        <v>83</v>
      </c>
      <c r="N63" s="156">
        <v>1</v>
      </c>
      <c r="O63" s="150">
        <v>10</v>
      </c>
      <c r="P63" s="150" t="s">
        <v>80</v>
      </c>
      <c r="Q63" s="157" t="s">
        <v>58</v>
      </c>
    </row>
    <row r="64" spans="1:17" x14ac:dyDescent="0.25">
      <c r="A64" s="149" t="s">
        <v>176</v>
      </c>
      <c r="B64" s="163">
        <v>30</v>
      </c>
      <c r="C64" s="164" t="s">
        <v>771</v>
      </c>
      <c r="D64" s="150">
        <v>3</v>
      </c>
      <c r="E64" s="151" t="s">
        <v>85</v>
      </c>
      <c r="F64" s="92">
        <v>3</v>
      </c>
      <c r="G64" s="150">
        <v>10</v>
      </c>
      <c r="H64" s="150" t="s">
        <v>80</v>
      </c>
      <c r="I64" s="162" t="s">
        <v>772</v>
      </c>
      <c r="J64" s="152" t="s">
        <v>67</v>
      </c>
      <c r="K64" s="153" t="s">
        <v>82</v>
      </c>
      <c r="L64" s="159" t="s">
        <v>83</v>
      </c>
      <c r="M64" s="160" t="s">
        <v>91</v>
      </c>
      <c r="N64" s="156">
        <v>1</v>
      </c>
      <c r="O64" s="150">
        <v>10</v>
      </c>
      <c r="P64" s="150" t="s">
        <v>80</v>
      </c>
      <c r="Q64" s="157" t="s">
        <v>58</v>
      </c>
    </row>
    <row r="65" spans="1:17" x14ac:dyDescent="0.25">
      <c r="A65" s="149" t="s">
        <v>177</v>
      </c>
      <c r="B65" s="163">
        <v>30</v>
      </c>
      <c r="C65" s="164">
        <v>250</v>
      </c>
      <c r="D65" s="150">
        <v>3</v>
      </c>
      <c r="E65" s="151" t="s">
        <v>85</v>
      </c>
      <c r="F65" s="92">
        <v>3</v>
      </c>
      <c r="G65" s="150">
        <v>10</v>
      </c>
      <c r="H65" s="150" t="s">
        <v>80</v>
      </c>
      <c r="I65" s="150" t="s">
        <v>86</v>
      </c>
      <c r="J65" s="152" t="s">
        <v>67</v>
      </c>
      <c r="K65" s="153" t="s">
        <v>82</v>
      </c>
      <c r="L65" s="154" t="s">
        <v>87</v>
      </c>
      <c r="M65" s="155" t="s">
        <v>83</v>
      </c>
      <c r="N65" s="156">
        <v>1</v>
      </c>
      <c r="O65" s="150">
        <v>10</v>
      </c>
      <c r="P65" s="150" t="s">
        <v>80</v>
      </c>
      <c r="Q65" s="157" t="s">
        <v>58</v>
      </c>
    </row>
    <row r="66" spans="1:17" x14ac:dyDescent="0.25">
      <c r="A66" s="149" t="s">
        <v>178</v>
      </c>
      <c r="B66" s="163">
        <v>30</v>
      </c>
      <c r="C66" s="164">
        <v>480</v>
      </c>
      <c r="D66" s="150">
        <v>3</v>
      </c>
      <c r="E66" s="151" t="s">
        <v>85</v>
      </c>
      <c r="F66" s="92">
        <v>3</v>
      </c>
      <c r="G66" s="150">
        <v>10</v>
      </c>
      <c r="H66" s="150" t="s">
        <v>80</v>
      </c>
      <c r="I66" s="150" t="s">
        <v>86</v>
      </c>
      <c r="J66" s="152" t="s">
        <v>67</v>
      </c>
      <c r="K66" s="153" t="s">
        <v>82</v>
      </c>
      <c r="L66" s="154" t="s">
        <v>87</v>
      </c>
      <c r="M66" s="155" t="s">
        <v>83</v>
      </c>
      <c r="N66" s="156">
        <v>1</v>
      </c>
      <c r="O66" s="150">
        <v>10</v>
      </c>
      <c r="P66" s="150" t="s">
        <v>80</v>
      </c>
      <c r="Q66" s="157" t="s">
        <v>58</v>
      </c>
    </row>
    <row r="67" spans="1:17" x14ac:dyDescent="0.25">
      <c r="A67" s="149" t="s">
        <v>179</v>
      </c>
      <c r="B67" s="163">
        <v>30</v>
      </c>
      <c r="C67" s="164">
        <v>600</v>
      </c>
      <c r="D67" s="150">
        <v>3</v>
      </c>
      <c r="E67" s="151" t="s">
        <v>85</v>
      </c>
      <c r="F67" s="92">
        <v>3</v>
      </c>
      <c r="G67" s="150">
        <v>10</v>
      </c>
      <c r="H67" s="150" t="s">
        <v>80</v>
      </c>
      <c r="I67" s="150" t="s">
        <v>86</v>
      </c>
      <c r="J67" s="152" t="s">
        <v>67</v>
      </c>
      <c r="K67" s="153" t="s">
        <v>82</v>
      </c>
      <c r="L67" s="154" t="s">
        <v>87</v>
      </c>
      <c r="M67" s="155" t="s">
        <v>83</v>
      </c>
      <c r="N67" s="156">
        <v>1</v>
      </c>
      <c r="O67" s="150">
        <v>10</v>
      </c>
      <c r="P67" s="150" t="s">
        <v>80</v>
      </c>
      <c r="Q67" s="157" t="s">
        <v>58</v>
      </c>
    </row>
    <row r="68" spans="1:17" x14ac:dyDescent="0.25">
      <c r="A68" s="149" t="s">
        <v>180</v>
      </c>
      <c r="B68" s="92">
        <v>30</v>
      </c>
      <c r="C68" s="150" t="s">
        <v>773</v>
      </c>
      <c r="D68" s="150" t="s">
        <v>768</v>
      </c>
      <c r="E68" s="151" t="s">
        <v>769</v>
      </c>
      <c r="F68" s="92">
        <v>4</v>
      </c>
      <c r="G68" s="150">
        <v>10</v>
      </c>
      <c r="H68" s="150" t="s">
        <v>80</v>
      </c>
      <c r="I68" s="150" t="s">
        <v>770</v>
      </c>
      <c r="J68" s="152" t="s">
        <v>67</v>
      </c>
      <c r="K68" s="153" t="s">
        <v>82</v>
      </c>
      <c r="L68" s="154" t="s">
        <v>87</v>
      </c>
      <c r="M68" s="160" t="s">
        <v>91</v>
      </c>
      <c r="N68" s="156">
        <v>1</v>
      </c>
      <c r="O68" s="150">
        <v>10</v>
      </c>
      <c r="P68" s="150" t="s">
        <v>80</v>
      </c>
      <c r="Q68" s="157" t="s">
        <v>58</v>
      </c>
    </row>
    <row r="69" spans="1:17" x14ac:dyDescent="0.25">
      <c r="A69" s="149" t="s">
        <v>181</v>
      </c>
      <c r="B69" s="92">
        <v>30</v>
      </c>
      <c r="C69" s="150">
        <v>277</v>
      </c>
      <c r="D69" s="150" t="s">
        <v>768</v>
      </c>
      <c r="E69" s="151" t="s">
        <v>769</v>
      </c>
      <c r="F69" s="92">
        <v>4</v>
      </c>
      <c r="G69" s="150">
        <v>10</v>
      </c>
      <c r="H69" s="150" t="s">
        <v>80</v>
      </c>
      <c r="I69" s="150" t="s">
        <v>770</v>
      </c>
      <c r="J69" s="152" t="s">
        <v>67</v>
      </c>
      <c r="K69" s="153" t="s">
        <v>82</v>
      </c>
      <c r="L69" s="154" t="s">
        <v>87</v>
      </c>
      <c r="M69" s="160" t="s">
        <v>91</v>
      </c>
      <c r="N69" s="156">
        <v>1</v>
      </c>
      <c r="O69" s="150">
        <v>10</v>
      </c>
      <c r="P69" s="150" t="s">
        <v>80</v>
      </c>
      <c r="Q69" s="157" t="s">
        <v>58</v>
      </c>
    </row>
    <row r="70" spans="1:17" x14ac:dyDescent="0.25">
      <c r="A70" s="149" t="s">
        <v>182</v>
      </c>
      <c r="B70" s="92">
        <v>30</v>
      </c>
      <c r="C70" s="150" t="s">
        <v>775</v>
      </c>
      <c r="D70" s="150" t="s">
        <v>768</v>
      </c>
      <c r="E70" s="151" t="s">
        <v>769</v>
      </c>
      <c r="F70" s="92">
        <v>4</v>
      </c>
      <c r="G70" s="150">
        <v>10</v>
      </c>
      <c r="H70" s="150" t="s">
        <v>80</v>
      </c>
      <c r="I70" s="150" t="s">
        <v>770</v>
      </c>
      <c r="J70" s="152" t="s">
        <v>67</v>
      </c>
      <c r="K70" s="153" t="s">
        <v>82</v>
      </c>
      <c r="L70" s="154" t="s">
        <v>87</v>
      </c>
      <c r="M70" s="160" t="s">
        <v>91</v>
      </c>
      <c r="N70" s="156">
        <v>1</v>
      </c>
      <c r="O70" s="150">
        <v>10</v>
      </c>
      <c r="P70" s="150" t="s">
        <v>80</v>
      </c>
      <c r="Q70" s="157" t="s">
        <v>58</v>
      </c>
    </row>
    <row r="71" spans="1:17" x14ac:dyDescent="0.25">
      <c r="A71" s="149" t="s">
        <v>183</v>
      </c>
      <c r="B71" s="163">
        <v>30</v>
      </c>
      <c r="C71" s="164" t="s">
        <v>773</v>
      </c>
      <c r="D71" s="150" t="s">
        <v>768</v>
      </c>
      <c r="E71" s="151" t="s">
        <v>769</v>
      </c>
      <c r="F71" s="92">
        <v>4</v>
      </c>
      <c r="G71" s="150">
        <v>10</v>
      </c>
      <c r="H71" s="150" t="s">
        <v>80</v>
      </c>
      <c r="I71" s="150" t="s">
        <v>770</v>
      </c>
      <c r="J71" s="152" t="s">
        <v>67</v>
      </c>
      <c r="K71" s="153" t="s">
        <v>82</v>
      </c>
      <c r="L71" s="154" t="s">
        <v>87</v>
      </c>
      <c r="M71" s="160" t="s">
        <v>91</v>
      </c>
      <c r="N71" s="156">
        <v>1</v>
      </c>
      <c r="O71" s="150">
        <v>10</v>
      </c>
      <c r="P71" s="150" t="s">
        <v>80</v>
      </c>
      <c r="Q71" s="157" t="s">
        <v>58</v>
      </c>
    </row>
    <row r="72" spans="1:17" x14ac:dyDescent="0.25">
      <c r="A72" s="149" t="s">
        <v>184</v>
      </c>
      <c r="B72" s="92">
        <v>30</v>
      </c>
      <c r="C72" s="150">
        <v>277</v>
      </c>
      <c r="D72" s="150" t="s">
        <v>768</v>
      </c>
      <c r="E72" s="151" t="s">
        <v>769</v>
      </c>
      <c r="F72" s="92">
        <v>4</v>
      </c>
      <c r="G72" s="150">
        <v>10</v>
      </c>
      <c r="H72" s="150" t="s">
        <v>80</v>
      </c>
      <c r="I72" s="150" t="s">
        <v>770</v>
      </c>
      <c r="J72" s="152" t="s">
        <v>67</v>
      </c>
      <c r="K72" s="153" t="s">
        <v>82</v>
      </c>
      <c r="L72" s="154" t="s">
        <v>87</v>
      </c>
      <c r="M72" s="160" t="s">
        <v>91</v>
      </c>
      <c r="N72" s="156">
        <v>1</v>
      </c>
      <c r="O72" s="150">
        <v>10</v>
      </c>
      <c r="P72" s="150" t="s">
        <v>80</v>
      </c>
      <c r="Q72" s="157" t="s">
        <v>58</v>
      </c>
    </row>
    <row r="73" spans="1:17" x14ac:dyDescent="0.25">
      <c r="A73" s="149" t="s">
        <v>185</v>
      </c>
      <c r="B73" s="92">
        <v>30</v>
      </c>
      <c r="C73" s="150" t="s">
        <v>775</v>
      </c>
      <c r="D73" s="150" t="s">
        <v>768</v>
      </c>
      <c r="E73" s="151" t="s">
        <v>769</v>
      </c>
      <c r="F73" s="92">
        <v>4</v>
      </c>
      <c r="G73" s="150">
        <v>10</v>
      </c>
      <c r="H73" s="150" t="s">
        <v>80</v>
      </c>
      <c r="I73" s="150" t="s">
        <v>770</v>
      </c>
      <c r="J73" s="152" t="s">
        <v>67</v>
      </c>
      <c r="K73" s="153" t="s">
        <v>82</v>
      </c>
      <c r="L73" s="154" t="s">
        <v>87</v>
      </c>
      <c r="M73" s="160" t="s">
        <v>91</v>
      </c>
      <c r="N73" s="156">
        <v>1</v>
      </c>
      <c r="O73" s="150">
        <v>10</v>
      </c>
      <c r="P73" s="150" t="s">
        <v>80</v>
      </c>
      <c r="Q73" s="157" t="s">
        <v>58</v>
      </c>
    </row>
    <row r="74" spans="1:17" x14ac:dyDescent="0.25">
      <c r="A74" s="149" t="s">
        <v>186</v>
      </c>
      <c r="B74" s="92">
        <v>32</v>
      </c>
      <c r="C74" s="150" t="s">
        <v>765</v>
      </c>
      <c r="D74" s="150">
        <v>1</v>
      </c>
      <c r="E74" s="151" t="s">
        <v>79</v>
      </c>
      <c r="F74" s="92">
        <v>2</v>
      </c>
      <c r="G74" s="162">
        <v>10</v>
      </c>
      <c r="H74" s="150" t="s">
        <v>80</v>
      </c>
      <c r="I74" s="150" t="s">
        <v>81</v>
      </c>
      <c r="J74" s="158" t="s">
        <v>67</v>
      </c>
      <c r="K74" s="153" t="s">
        <v>82</v>
      </c>
      <c r="L74" s="159" t="s">
        <v>83</v>
      </c>
      <c r="M74" s="155" t="s">
        <v>83</v>
      </c>
      <c r="N74" s="156">
        <v>1</v>
      </c>
      <c r="O74" s="150">
        <v>10</v>
      </c>
      <c r="P74" s="150" t="s">
        <v>80</v>
      </c>
      <c r="Q74" s="157" t="s">
        <v>58</v>
      </c>
    </row>
    <row r="75" spans="1:17" x14ac:dyDescent="0.25">
      <c r="A75" s="149" t="s">
        <v>187</v>
      </c>
      <c r="B75" s="92">
        <v>32</v>
      </c>
      <c r="C75" s="150" t="s">
        <v>766</v>
      </c>
      <c r="D75" s="150">
        <v>3</v>
      </c>
      <c r="E75" s="151" t="s">
        <v>85</v>
      </c>
      <c r="F75" s="92">
        <v>3</v>
      </c>
      <c r="G75" s="162">
        <v>10</v>
      </c>
      <c r="H75" s="150" t="s">
        <v>80</v>
      </c>
      <c r="I75" s="150" t="s">
        <v>86</v>
      </c>
      <c r="J75" s="152" t="s">
        <v>67</v>
      </c>
      <c r="K75" s="153" t="s">
        <v>82</v>
      </c>
      <c r="L75" s="154" t="s">
        <v>87</v>
      </c>
      <c r="M75" s="155" t="s">
        <v>83</v>
      </c>
      <c r="N75" s="156">
        <v>1</v>
      </c>
      <c r="O75" s="150">
        <v>10</v>
      </c>
      <c r="P75" s="150" t="s">
        <v>80</v>
      </c>
      <c r="Q75" s="157" t="s">
        <v>58</v>
      </c>
    </row>
    <row r="76" spans="1:17" x14ac:dyDescent="0.25">
      <c r="A76" s="149" t="s">
        <v>188</v>
      </c>
      <c r="B76" s="92">
        <v>32</v>
      </c>
      <c r="C76" s="150" t="s">
        <v>776</v>
      </c>
      <c r="D76" s="150">
        <v>3</v>
      </c>
      <c r="E76" s="151" t="s">
        <v>85</v>
      </c>
      <c r="F76" s="92">
        <v>3</v>
      </c>
      <c r="G76" s="162">
        <v>10</v>
      </c>
      <c r="H76" s="150" t="s">
        <v>80</v>
      </c>
      <c r="I76" s="150" t="s">
        <v>86</v>
      </c>
      <c r="J76" s="152" t="s">
        <v>67</v>
      </c>
      <c r="K76" s="153" t="s">
        <v>82</v>
      </c>
      <c r="L76" s="154" t="s">
        <v>87</v>
      </c>
      <c r="M76" s="155" t="s">
        <v>83</v>
      </c>
      <c r="N76" s="156">
        <v>1</v>
      </c>
      <c r="O76" s="150">
        <v>10</v>
      </c>
      <c r="P76" s="150" t="s">
        <v>80</v>
      </c>
      <c r="Q76" s="157" t="s">
        <v>58</v>
      </c>
    </row>
    <row r="77" spans="1:17" x14ac:dyDescent="0.25">
      <c r="A77" s="149" t="s">
        <v>189</v>
      </c>
      <c r="B77" s="92">
        <v>32</v>
      </c>
      <c r="C77" s="150" t="s">
        <v>767</v>
      </c>
      <c r="D77" s="150" t="s">
        <v>768</v>
      </c>
      <c r="E77" s="151" t="s">
        <v>769</v>
      </c>
      <c r="F77" s="92">
        <v>4</v>
      </c>
      <c r="G77" s="150">
        <v>10</v>
      </c>
      <c r="H77" s="150" t="s">
        <v>80</v>
      </c>
      <c r="I77" s="150" t="s">
        <v>770</v>
      </c>
      <c r="J77" s="152" t="s">
        <v>67</v>
      </c>
      <c r="K77" s="153" t="s">
        <v>82</v>
      </c>
      <c r="L77" s="154" t="s">
        <v>87</v>
      </c>
      <c r="M77" s="160" t="s">
        <v>91</v>
      </c>
      <c r="N77" s="156">
        <v>1</v>
      </c>
      <c r="O77" s="150">
        <v>10</v>
      </c>
      <c r="P77" s="150" t="s">
        <v>80</v>
      </c>
      <c r="Q77" s="157" t="s">
        <v>58</v>
      </c>
    </row>
    <row r="78" spans="1:17" x14ac:dyDescent="0.25">
      <c r="A78" s="149" t="s">
        <v>190</v>
      </c>
      <c r="B78" s="92">
        <v>32</v>
      </c>
      <c r="C78" s="150" t="s">
        <v>765</v>
      </c>
      <c r="D78" s="150">
        <v>1</v>
      </c>
      <c r="E78" s="151" t="s">
        <v>79</v>
      </c>
      <c r="F78" s="92">
        <v>2</v>
      </c>
      <c r="G78" s="162">
        <v>10</v>
      </c>
      <c r="H78" s="150" t="s">
        <v>80</v>
      </c>
      <c r="I78" s="150" t="s">
        <v>81</v>
      </c>
      <c r="J78" s="158" t="s">
        <v>67</v>
      </c>
      <c r="K78" s="153" t="s">
        <v>82</v>
      </c>
      <c r="L78" s="159" t="s">
        <v>83</v>
      </c>
      <c r="M78" s="155" t="s">
        <v>83</v>
      </c>
      <c r="N78" s="156">
        <v>1</v>
      </c>
      <c r="O78" s="150">
        <v>10</v>
      </c>
      <c r="P78" s="150" t="s">
        <v>80</v>
      </c>
      <c r="Q78" s="157" t="s">
        <v>58</v>
      </c>
    </row>
    <row r="79" spans="1:17" x14ac:dyDescent="0.25">
      <c r="A79" s="149" t="s">
        <v>191</v>
      </c>
      <c r="B79" s="92">
        <v>32</v>
      </c>
      <c r="C79" s="150" t="s">
        <v>766</v>
      </c>
      <c r="D79" s="150">
        <v>3</v>
      </c>
      <c r="E79" s="151" t="s">
        <v>85</v>
      </c>
      <c r="F79" s="92">
        <v>3</v>
      </c>
      <c r="G79" s="162">
        <v>10</v>
      </c>
      <c r="H79" s="150" t="s">
        <v>80</v>
      </c>
      <c r="I79" s="150" t="s">
        <v>86</v>
      </c>
      <c r="J79" s="152" t="s">
        <v>67</v>
      </c>
      <c r="K79" s="153" t="s">
        <v>82</v>
      </c>
      <c r="L79" s="154" t="s">
        <v>87</v>
      </c>
      <c r="M79" s="155" t="s">
        <v>83</v>
      </c>
      <c r="N79" s="156">
        <v>1</v>
      </c>
      <c r="O79" s="150">
        <v>10</v>
      </c>
      <c r="P79" s="150" t="s">
        <v>80</v>
      </c>
      <c r="Q79" s="157" t="s">
        <v>58</v>
      </c>
    </row>
    <row r="80" spans="1:17" x14ac:dyDescent="0.25">
      <c r="A80" s="149" t="s">
        <v>192</v>
      </c>
      <c r="B80" s="92">
        <v>32</v>
      </c>
      <c r="C80" s="150" t="s">
        <v>776</v>
      </c>
      <c r="D80" s="150">
        <v>3</v>
      </c>
      <c r="E80" s="151" t="s">
        <v>85</v>
      </c>
      <c r="F80" s="92">
        <v>3</v>
      </c>
      <c r="G80" s="162">
        <v>10</v>
      </c>
      <c r="H80" s="150" t="s">
        <v>80</v>
      </c>
      <c r="I80" s="150" t="s">
        <v>86</v>
      </c>
      <c r="J80" s="152" t="s">
        <v>67</v>
      </c>
      <c r="K80" s="153" t="s">
        <v>82</v>
      </c>
      <c r="L80" s="154" t="s">
        <v>87</v>
      </c>
      <c r="M80" s="155" t="s">
        <v>83</v>
      </c>
      <c r="N80" s="156">
        <v>1</v>
      </c>
      <c r="O80" s="150">
        <v>10</v>
      </c>
      <c r="P80" s="150" t="s">
        <v>80</v>
      </c>
      <c r="Q80" s="157" t="s">
        <v>58</v>
      </c>
    </row>
    <row r="81" spans="1:17" x14ac:dyDescent="0.25">
      <c r="A81" s="149" t="s">
        <v>193</v>
      </c>
      <c r="B81" s="92">
        <v>32</v>
      </c>
      <c r="C81" s="150" t="s">
        <v>767</v>
      </c>
      <c r="D81" s="150" t="s">
        <v>768</v>
      </c>
      <c r="E81" s="151" t="s">
        <v>769</v>
      </c>
      <c r="F81" s="92">
        <v>4</v>
      </c>
      <c r="G81" s="162">
        <v>10</v>
      </c>
      <c r="H81" s="150" t="s">
        <v>80</v>
      </c>
      <c r="I81" s="150" t="s">
        <v>770</v>
      </c>
      <c r="J81" s="152" t="s">
        <v>67</v>
      </c>
      <c r="K81" s="153" t="s">
        <v>82</v>
      </c>
      <c r="L81" s="154" t="s">
        <v>87</v>
      </c>
      <c r="M81" s="160" t="s">
        <v>91</v>
      </c>
      <c r="N81" s="156">
        <v>1</v>
      </c>
      <c r="O81" s="150">
        <v>10</v>
      </c>
      <c r="P81" s="150" t="s">
        <v>80</v>
      </c>
      <c r="Q81" s="157" t="s">
        <v>58</v>
      </c>
    </row>
    <row r="82" spans="1:17" x14ac:dyDescent="0.25">
      <c r="A82" s="149" t="s">
        <v>194</v>
      </c>
      <c r="B82" s="92">
        <v>60</v>
      </c>
      <c r="C82" s="150">
        <v>125</v>
      </c>
      <c r="D82" s="150">
        <v>1</v>
      </c>
      <c r="E82" s="151" t="s">
        <v>79</v>
      </c>
      <c r="F82" s="92">
        <v>2</v>
      </c>
      <c r="G82" s="150">
        <v>6</v>
      </c>
      <c r="H82" s="150" t="s">
        <v>80</v>
      </c>
      <c r="I82" s="162" t="s">
        <v>90</v>
      </c>
      <c r="J82" s="152" t="s">
        <v>67</v>
      </c>
      <c r="K82" s="159" t="s">
        <v>83</v>
      </c>
      <c r="L82" s="159" t="s">
        <v>83</v>
      </c>
      <c r="M82" s="160" t="s">
        <v>91</v>
      </c>
      <c r="N82" s="156">
        <v>1</v>
      </c>
      <c r="O82" s="150">
        <v>10</v>
      </c>
      <c r="P82" s="150" t="s">
        <v>80</v>
      </c>
      <c r="Q82" s="157" t="s">
        <v>58</v>
      </c>
    </row>
    <row r="83" spans="1:17" x14ac:dyDescent="0.25">
      <c r="A83" s="149" t="s">
        <v>195</v>
      </c>
      <c r="B83" s="92">
        <v>60</v>
      </c>
      <c r="C83" s="150">
        <v>250</v>
      </c>
      <c r="D83" s="150">
        <v>1</v>
      </c>
      <c r="E83" s="151" t="s">
        <v>79</v>
      </c>
      <c r="F83" s="92">
        <v>2</v>
      </c>
      <c r="G83" s="150">
        <v>6</v>
      </c>
      <c r="H83" s="150" t="s">
        <v>80</v>
      </c>
      <c r="I83" s="150" t="s">
        <v>81</v>
      </c>
      <c r="J83" s="158" t="s">
        <v>67</v>
      </c>
      <c r="K83" s="153" t="s">
        <v>82</v>
      </c>
      <c r="L83" s="159" t="s">
        <v>83</v>
      </c>
      <c r="M83" s="155" t="s">
        <v>83</v>
      </c>
      <c r="N83" s="156">
        <v>1</v>
      </c>
      <c r="O83" s="150">
        <v>10</v>
      </c>
      <c r="P83" s="150" t="s">
        <v>80</v>
      </c>
      <c r="Q83" s="157" t="s">
        <v>58</v>
      </c>
    </row>
    <row r="84" spans="1:17" x14ac:dyDescent="0.25">
      <c r="A84" s="149" t="s">
        <v>196</v>
      </c>
      <c r="B84" s="92">
        <v>60</v>
      </c>
      <c r="C84" s="150">
        <v>480</v>
      </c>
      <c r="D84" s="150">
        <v>1</v>
      </c>
      <c r="E84" s="151" t="s">
        <v>79</v>
      </c>
      <c r="F84" s="92">
        <v>2</v>
      </c>
      <c r="G84" s="150">
        <v>6</v>
      </c>
      <c r="H84" s="150" t="s">
        <v>80</v>
      </c>
      <c r="I84" s="150" t="s">
        <v>81</v>
      </c>
      <c r="J84" s="158" t="s">
        <v>67</v>
      </c>
      <c r="K84" s="153" t="s">
        <v>82</v>
      </c>
      <c r="L84" s="159" t="s">
        <v>83</v>
      </c>
      <c r="M84" s="155" t="s">
        <v>83</v>
      </c>
      <c r="N84" s="156">
        <v>1</v>
      </c>
      <c r="O84" s="150">
        <v>10</v>
      </c>
      <c r="P84" s="150" t="s">
        <v>80</v>
      </c>
      <c r="Q84" s="157" t="s">
        <v>58</v>
      </c>
    </row>
    <row r="85" spans="1:17" x14ac:dyDescent="0.25">
      <c r="A85" s="149" t="s">
        <v>197</v>
      </c>
      <c r="B85" s="92">
        <v>60</v>
      </c>
      <c r="C85" s="150">
        <v>125</v>
      </c>
      <c r="D85" s="150">
        <v>1</v>
      </c>
      <c r="E85" s="151" t="s">
        <v>79</v>
      </c>
      <c r="F85" s="92">
        <v>2</v>
      </c>
      <c r="G85" s="150">
        <v>6</v>
      </c>
      <c r="H85" s="150" t="s">
        <v>80</v>
      </c>
      <c r="I85" s="162" t="s">
        <v>90</v>
      </c>
      <c r="J85" s="152" t="s">
        <v>67</v>
      </c>
      <c r="K85" s="159" t="s">
        <v>83</v>
      </c>
      <c r="L85" s="159" t="s">
        <v>83</v>
      </c>
      <c r="M85" s="160" t="s">
        <v>91</v>
      </c>
      <c r="N85" s="156">
        <v>1</v>
      </c>
      <c r="O85" s="150">
        <v>10</v>
      </c>
      <c r="P85" s="150" t="s">
        <v>80</v>
      </c>
      <c r="Q85" s="157" t="s">
        <v>58</v>
      </c>
    </row>
    <row r="86" spans="1:17" x14ac:dyDescent="0.25">
      <c r="A86" s="149" t="s">
        <v>198</v>
      </c>
      <c r="B86" s="92">
        <v>60</v>
      </c>
      <c r="C86" s="150">
        <v>250</v>
      </c>
      <c r="D86" s="150">
        <v>1</v>
      </c>
      <c r="E86" s="151" t="s">
        <v>79</v>
      </c>
      <c r="F86" s="92">
        <v>2</v>
      </c>
      <c r="G86" s="150">
        <v>6</v>
      </c>
      <c r="H86" s="150" t="s">
        <v>80</v>
      </c>
      <c r="I86" s="150" t="s">
        <v>81</v>
      </c>
      <c r="J86" s="158" t="s">
        <v>67</v>
      </c>
      <c r="K86" s="153" t="s">
        <v>82</v>
      </c>
      <c r="L86" s="159" t="s">
        <v>83</v>
      </c>
      <c r="M86" s="155" t="s">
        <v>83</v>
      </c>
      <c r="N86" s="156">
        <v>1</v>
      </c>
      <c r="O86" s="150">
        <v>10</v>
      </c>
      <c r="P86" s="150" t="s">
        <v>80</v>
      </c>
      <c r="Q86" s="157" t="s">
        <v>58</v>
      </c>
    </row>
    <row r="87" spans="1:17" x14ac:dyDescent="0.25">
      <c r="A87" s="149" t="s">
        <v>199</v>
      </c>
      <c r="B87" s="92">
        <v>60</v>
      </c>
      <c r="C87" s="150">
        <v>480</v>
      </c>
      <c r="D87" s="150">
        <v>1</v>
      </c>
      <c r="E87" s="151" t="s">
        <v>79</v>
      </c>
      <c r="F87" s="92">
        <v>2</v>
      </c>
      <c r="G87" s="150">
        <v>6</v>
      </c>
      <c r="H87" s="150" t="s">
        <v>80</v>
      </c>
      <c r="I87" s="150" t="s">
        <v>81</v>
      </c>
      <c r="J87" s="158" t="s">
        <v>67</v>
      </c>
      <c r="K87" s="153" t="s">
        <v>82</v>
      </c>
      <c r="L87" s="159" t="s">
        <v>83</v>
      </c>
      <c r="M87" s="155" t="s">
        <v>83</v>
      </c>
      <c r="N87" s="156">
        <v>1</v>
      </c>
      <c r="O87" s="150">
        <v>10</v>
      </c>
      <c r="P87" s="150" t="s">
        <v>80</v>
      </c>
      <c r="Q87" s="157" t="s">
        <v>58</v>
      </c>
    </row>
    <row r="88" spans="1:17" x14ac:dyDescent="0.25">
      <c r="A88" s="149" t="s">
        <v>200</v>
      </c>
      <c r="B88" s="92">
        <v>60</v>
      </c>
      <c r="C88" s="150" t="s">
        <v>771</v>
      </c>
      <c r="D88" s="150">
        <v>3</v>
      </c>
      <c r="E88" s="151" t="s">
        <v>85</v>
      </c>
      <c r="F88" s="92">
        <v>3</v>
      </c>
      <c r="G88" s="150">
        <v>6</v>
      </c>
      <c r="H88" s="150" t="s">
        <v>80</v>
      </c>
      <c r="I88" s="162" t="s">
        <v>772</v>
      </c>
      <c r="J88" s="152" t="s">
        <v>67</v>
      </c>
      <c r="K88" s="153" t="s">
        <v>82</v>
      </c>
      <c r="L88" s="159" t="s">
        <v>83</v>
      </c>
      <c r="M88" s="160" t="s">
        <v>91</v>
      </c>
      <c r="N88" s="156">
        <v>1</v>
      </c>
      <c r="O88" s="150">
        <v>10</v>
      </c>
      <c r="P88" s="150" t="s">
        <v>80</v>
      </c>
      <c r="Q88" s="157" t="s">
        <v>58</v>
      </c>
    </row>
    <row r="89" spans="1:17" x14ac:dyDescent="0.25">
      <c r="A89" s="149" t="s">
        <v>201</v>
      </c>
      <c r="B89" s="92">
        <v>60</v>
      </c>
      <c r="C89" s="150">
        <v>250</v>
      </c>
      <c r="D89" s="150">
        <v>3</v>
      </c>
      <c r="E89" s="151" t="s">
        <v>85</v>
      </c>
      <c r="F89" s="92">
        <v>3</v>
      </c>
      <c r="G89" s="150">
        <v>6</v>
      </c>
      <c r="H89" s="150" t="s">
        <v>80</v>
      </c>
      <c r="I89" s="150" t="s">
        <v>86</v>
      </c>
      <c r="J89" s="152" t="s">
        <v>67</v>
      </c>
      <c r="K89" s="153" t="s">
        <v>82</v>
      </c>
      <c r="L89" s="154" t="s">
        <v>87</v>
      </c>
      <c r="M89" s="155" t="s">
        <v>83</v>
      </c>
      <c r="N89" s="156">
        <v>1</v>
      </c>
      <c r="O89" s="150">
        <v>10</v>
      </c>
      <c r="P89" s="150" t="s">
        <v>80</v>
      </c>
      <c r="Q89" s="157" t="s">
        <v>58</v>
      </c>
    </row>
    <row r="90" spans="1:17" x14ac:dyDescent="0.25">
      <c r="A90" s="149" t="s">
        <v>202</v>
      </c>
      <c r="B90" s="92">
        <v>60</v>
      </c>
      <c r="C90" s="150">
        <v>480</v>
      </c>
      <c r="D90" s="150">
        <v>3</v>
      </c>
      <c r="E90" s="151" t="s">
        <v>85</v>
      </c>
      <c r="F90" s="92">
        <v>3</v>
      </c>
      <c r="G90" s="150">
        <v>6</v>
      </c>
      <c r="H90" s="150" t="s">
        <v>80</v>
      </c>
      <c r="I90" s="150" t="s">
        <v>86</v>
      </c>
      <c r="J90" s="152" t="s">
        <v>67</v>
      </c>
      <c r="K90" s="153" t="s">
        <v>82</v>
      </c>
      <c r="L90" s="154" t="s">
        <v>87</v>
      </c>
      <c r="M90" s="155" t="s">
        <v>83</v>
      </c>
      <c r="N90" s="156">
        <v>1</v>
      </c>
      <c r="O90" s="150">
        <v>10</v>
      </c>
      <c r="P90" s="150" t="s">
        <v>80</v>
      </c>
      <c r="Q90" s="157" t="s">
        <v>58</v>
      </c>
    </row>
    <row r="91" spans="1:17" x14ac:dyDescent="0.25">
      <c r="A91" s="149" t="s">
        <v>203</v>
      </c>
      <c r="B91" s="92">
        <v>60</v>
      </c>
      <c r="C91" s="150">
        <v>600</v>
      </c>
      <c r="D91" s="150">
        <v>3</v>
      </c>
      <c r="E91" s="151" t="s">
        <v>85</v>
      </c>
      <c r="F91" s="92">
        <v>3</v>
      </c>
      <c r="G91" s="150">
        <v>6</v>
      </c>
      <c r="H91" s="150" t="s">
        <v>80</v>
      </c>
      <c r="I91" s="150" t="s">
        <v>86</v>
      </c>
      <c r="J91" s="152" t="s">
        <v>67</v>
      </c>
      <c r="K91" s="153" t="s">
        <v>82</v>
      </c>
      <c r="L91" s="154" t="s">
        <v>87</v>
      </c>
      <c r="M91" s="155" t="s">
        <v>83</v>
      </c>
      <c r="N91" s="156">
        <v>1</v>
      </c>
      <c r="O91" s="150">
        <v>10</v>
      </c>
      <c r="P91" s="150" t="s">
        <v>80</v>
      </c>
      <c r="Q91" s="157" t="s">
        <v>58</v>
      </c>
    </row>
    <row r="92" spans="1:17" x14ac:dyDescent="0.25">
      <c r="A92" s="149" t="s">
        <v>204</v>
      </c>
      <c r="B92" s="92">
        <v>60</v>
      </c>
      <c r="C92" s="150" t="s">
        <v>771</v>
      </c>
      <c r="D92" s="150">
        <v>3</v>
      </c>
      <c r="E92" s="151" t="s">
        <v>85</v>
      </c>
      <c r="F92" s="92">
        <v>3</v>
      </c>
      <c r="G92" s="150">
        <v>6</v>
      </c>
      <c r="H92" s="150" t="s">
        <v>80</v>
      </c>
      <c r="I92" s="162" t="s">
        <v>772</v>
      </c>
      <c r="J92" s="152" t="s">
        <v>67</v>
      </c>
      <c r="K92" s="153" t="s">
        <v>82</v>
      </c>
      <c r="L92" s="159" t="s">
        <v>83</v>
      </c>
      <c r="M92" s="160" t="s">
        <v>91</v>
      </c>
      <c r="N92" s="156">
        <v>1</v>
      </c>
      <c r="O92" s="150">
        <v>10</v>
      </c>
      <c r="P92" s="150" t="s">
        <v>80</v>
      </c>
      <c r="Q92" s="157" t="s">
        <v>58</v>
      </c>
    </row>
    <row r="93" spans="1:17" x14ac:dyDescent="0.25">
      <c r="A93" s="149" t="s">
        <v>205</v>
      </c>
      <c r="B93" s="92">
        <v>60</v>
      </c>
      <c r="C93" s="150">
        <v>250</v>
      </c>
      <c r="D93" s="150">
        <v>3</v>
      </c>
      <c r="E93" s="151" t="s">
        <v>85</v>
      </c>
      <c r="F93" s="92">
        <v>3</v>
      </c>
      <c r="G93" s="150">
        <v>6</v>
      </c>
      <c r="H93" s="150" t="s">
        <v>80</v>
      </c>
      <c r="I93" s="150" t="s">
        <v>86</v>
      </c>
      <c r="J93" s="152" t="s">
        <v>67</v>
      </c>
      <c r="K93" s="153" t="s">
        <v>82</v>
      </c>
      <c r="L93" s="154" t="s">
        <v>87</v>
      </c>
      <c r="M93" s="155" t="s">
        <v>83</v>
      </c>
      <c r="N93" s="156">
        <v>1</v>
      </c>
      <c r="O93" s="150">
        <v>10</v>
      </c>
      <c r="P93" s="150" t="s">
        <v>80</v>
      </c>
      <c r="Q93" s="157" t="s">
        <v>58</v>
      </c>
    </row>
    <row r="94" spans="1:17" x14ac:dyDescent="0.25">
      <c r="A94" s="149" t="s">
        <v>206</v>
      </c>
      <c r="B94" s="92">
        <v>60</v>
      </c>
      <c r="C94" s="150">
        <v>480</v>
      </c>
      <c r="D94" s="150">
        <v>3</v>
      </c>
      <c r="E94" s="151" t="s">
        <v>85</v>
      </c>
      <c r="F94" s="92">
        <v>3</v>
      </c>
      <c r="G94" s="150">
        <v>6</v>
      </c>
      <c r="H94" s="150" t="s">
        <v>80</v>
      </c>
      <c r="I94" s="150" t="s">
        <v>86</v>
      </c>
      <c r="J94" s="152" t="s">
        <v>67</v>
      </c>
      <c r="K94" s="153" t="s">
        <v>82</v>
      </c>
      <c r="L94" s="154" t="s">
        <v>87</v>
      </c>
      <c r="M94" s="155" t="s">
        <v>83</v>
      </c>
      <c r="N94" s="156">
        <v>1</v>
      </c>
      <c r="O94" s="150">
        <v>10</v>
      </c>
      <c r="P94" s="150" t="s">
        <v>80</v>
      </c>
      <c r="Q94" s="157" t="s">
        <v>58</v>
      </c>
    </row>
    <row r="95" spans="1:17" x14ac:dyDescent="0.25">
      <c r="A95" s="149" t="s">
        <v>207</v>
      </c>
      <c r="B95" s="92">
        <v>60</v>
      </c>
      <c r="C95" s="150">
        <v>600</v>
      </c>
      <c r="D95" s="150">
        <v>3</v>
      </c>
      <c r="E95" s="151" t="s">
        <v>85</v>
      </c>
      <c r="F95" s="92">
        <v>3</v>
      </c>
      <c r="G95" s="150">
        <v>6</v>
      </c>
      <c r="H95" s="150" t="s">
        <v>80</v>
      </c>
      <c r="I95" s="150" t="s">
        <v>86</v>
      </c>
      <c r="J95" s="152" t="s">
        <v>67</v>
      </c>
      <c r="K95" s="153" t="s">
        <v>82</v>
      </c>
      <c r="L95" s="154" t="s">
        <v>87</v>
      </c>
      <c r="M95" s="155" t="s">
        <v>83</v>
      </c>
      <c r="N95" s="156">
        <v>1</v>
      </c>
      <c r="O95" s="150">
        <v>10</v>
      </c>
      <c r="P95" s="150" t="s">
        <v>80</v>
      </c>
      <c r="Q95" s="157" t="s">
        <v>58</v>
      </c>
    </row>
    <row r="96" spans="1:17" x14ac:dyDescent="0.25">
      <c r="A96" s="149" t="s">
        <v>208</v>
      </c>
      <c r="B96" s="92">
        <v>60</v>
      </c>
      <c r="C96" s="150" t="s">
        <v>773</v>
      </c>
      <c r="D96" s="150" t="s">
        <v>768</v>
      </c>
      <c r="E96" s="151" t="s">
        <v>769</v>
      </c>
      <c r="F96" s="92">
        <v>4</v>
      </c>
      <c r="G96" s="150">
        <v>6</v>
      </c>
      <c r="H96" s="150" t="s">
        <v>80</v>
      </c>
      <c r="I96" s="150" t="s">
        <v>770</v>
      </c>
      <c r="J96" s="152" t="s">
        <v>67</v>
      </c>
      <c r="K96" s="153" t="s">
        <v>82</v>
      </c>
      <c r="L96" s="154" t="s">
        <v>87</v>
      </c>
      <c r="M96" s="160" t="s">
        <v>91</v>
      </c>
      <c r="N96" s="156">
        <v>1</v>
      </c>
      <c r="O96" s="150">
        <v>10</v>
      </c>
      <c r="P96" s="150" t="s">
        <v>80</v>
      </c>
      <c r="Q96" s="157" t="s">
        <v>58</v>
      </c>
    </row>
    <row r="97" spans="1:17" x14ac:dyDescent="0.25">
      <c r="A97" s="149" t="s">
        <v>209</v>
      </c>
      <c r="B97" s="92">
        <v>60</v>
      </c>
      <c r="C97" s="150" t="s">
        <v>774</v>
      </c>
      <c r="D97" s="150" t="s">
        <v>768</v>
      </c>
      <c r="E97" s="151" t="s">
        <v>769</v>
      </c>
      <c r="F97" s="92">
        <v>4</v>
      </c>
      <c r="G97" s="150">
        <v>6</v>
      </c>
      <c r="H97" s="150" t="s">
        <v>80</v>
      </c>
      <c r="I97" s="150" t="s">
        <v>770</v>
      </c>
      <c r="J97" s="152" t="s">
        <v>67</v>
      </c>
      <c r="K97" s="153" t="s">
        <v>82</v>
      </c>
      <c r="L97" s="154" t="s">
        <v>87</v>
      </c>
      <c r="M97" s="160" t="s">
        <v>91</v>
      </c>
      <c r="N97" s="156">
        <v>1</v>
      </c>
      <c r="O97" s="150">
        <v>10</v>
      </c>
      <c r="P97" s="150" t="s">
        <v>80</v>
      </c>
      <c r="Q97" s="157" t="s">
        <v>58</v>
      </c>
    </row>
    <row r="98" spans="1:17" x14ac:dyDescent="0.25">
      <c r="A98" s="149" t="s">
        <v>210</v>
      </c>
      <c r="B98" s="92">
        <v>60</v>
      </c>
      <c r="C98" s="150" t="s">
        <v>775</v>
      </c>
      <c r="D98" s="150" t="s">
        <v>768</v>
      </c>
      <c r="E98" s="151" t="s">
        <v>769</v>
      </c>
      <c r="F98" s="92">
        <v>4</v>
      </c>
      <c r="G98" s="150">
        <v>6</v>
      </c>
      <c r="H98" s="150" t="s">
        <v>80</v>
      </c>
      <c r="I98" s="150" t="s">
        <v>770</v>
      </c>
      <c r="J98" s="152" t="s">
        <v>67</v>
      </c>
      <c r="K98" s="153" t="s">
        <v>82</v>
      </c>
      <c r="L98" s="154" t="s">
        <v>87</v>
      </c>
      <c r="M98" s="160" t="s">
        <v>91</v>
      </c>
      <c r="N98" s="156">
        <v>1</v>
      </c>
      <c r="O98" s="150">
        <v>10</v>
      </c>
      <c r="P98" s="150" t="s">
        <v>80</v>
      </c>
      <c r="Q98" s="157" t="s">
        <v>58</v>
      </c>
    </row>
    <row r="99" spans="1:17" x14ac:dyDescent="0.25">
      <c r="A99" s="149" t="s">
        <v>211</v>
      </c>
      <c r="B99" s="92">
        <v>60</v>
      </c>
      <c r="C99" s="150" t="s">
        <v>773</v>
      </c>
      <c r="D99" s="150" t="s">
        <v>768</v>
      </c>
      <c r="E99" s="151" t="s">
        <v>769</v>
      </c>
      <c r="F99" s="92">
        <v>4</v>
      </c>
      <c r="G99" s="150">
        <v>6</v>
      </c>
      <c r="H99" s="150" t="s">
        <v>80</v>
      </c>
      <c r="I99" s="150" t="s">
        <v>770</v>
      </c>
      <c r="J99" s="152" t="s">
        <v>67</v>
      </c>
      <c r="K99" s="153" t="s">
        <v>82</v>
      </c>
      <c r="L99" s="154" t="s">
        <v>87</v>
      </c>
      <c r="M99" s="160" t="s">
        <v>91</v>
      </c>
      <c r="N99" s="156">
        <v>1</v>
      </c>
      <c r="O99" s="150">
        <v>10</v>
      </c>
      <c r="P99" s="150" t="s">
        <v>80</v>
      </c>
      <c r="Q99" s="157" t="s">
        <v>58</v>
      </c>
    </row>
    <row r="100" spans="1:17" x14ac:dyDescent="0.25">
      <c r="A100" s="149" t="s">
        <v>212</v>
      </c>
      <c r="B100" s="92">
        <v>60</v>
      </c>
      <c r="C100" s="150" t="s">
        <v>774</v>
      </c>
      <c r="D100" s="150" t="s">
        <v>768</v>
      </c>
      <c r="E100" s="151" t="s">
        <v>769</v>
      </c>
      <c r="F100" s="92">
        <v>4</v>
      </c>
      <c r="G100" s="150">
        <v>6</v>
      </c>
      <c r="H100" s="150" t="s">
        <v>80</v>
      </c>
      <c r="I100" s="150" t="s">
        <v>770</v>
      </c>
      <c r="J100" s="152" t="s">
        <v>67</v>
      </c>
      <c r="K100" s="153" t="s">
        <v>82</v>
      </c>
      <c r="L100" s="154" t="s">
        <v>87</v>
      </c>
      <c r="M100" s="160" t="s">
        <v>91</v>
      </c>
      <c r="N100" s="156">
        <v>1</v>
      </c>
      <c r="O100" s="150">
        <v>10</v>
      </c>
      <c r="P100" s="150" t="s">
        <v>80</v>
      </c>
      <c r="Q100" s="157" t="s">
        <v>58</v>
      </c>
    </row>
    <row r="101" spans="1:17" x14ac:dyDescent="0.25">
      <c r="A101" s="149" t="s">
        <v>213</v>
      </c>
      <c r="B101" s="92">
        <v>60</v>
      </c>
      <c r="C101" s="150" t="s">
        <v>775</v>
      </c>
      <c r="D101" s="150" t="s">
        <v>768</v>
      </c>
      <c r="E101" s="151" t="s">
        <v>769</v>
      </c>
      <c r="F101" s="92">
        <v>4</v>
      </c>
      <c r="G101" s="150">
        <v>6</v>
      </c>
      <c r="H101" s="150" t="s">
        <v>80</v>
      </c>
      <c r="I101" s="150" t="s">
        <v>770</v>
      </c>
      <c r="J101" s="152" t="s">
        <v>67</v>
      </c>
      <c r="K101" s="153" t="s">
        <v>82</v>
      </c>
      <c r="L101" s="154" t="s">
        <v>87</v>
      </c>
      <c r="M101" s="160" t="s">
        <v>91</v>
      </c>
      <c r="N101" s="156">
        <v>1</v>
      </c>
      <c r="O101" s="150">
        <v>10</v>
      </c>
      <c r="P101" s="150" t="s">
        <v>80</v>
      </c>
      <c r="Q101" s="157" t="s">
        <v>58</v>
      </c>
    </row>
    <row r="102" spans="1:17" x14ac:dyDescent="0.25">
      <c r="A102" s="149" t="s">
        <v>214</v>
      </c>
      <c r="B102" s="92">
        <v>63</v>
      </c>
      <c r="C102" s="150" t="s">
        <v>765</v>
      </c>
      <c r="D102" s="150">
        <v>1</v>
      </c>
      <c r="E102" s="151" t="s">
        <v>79</v>
      </c>
      <c r="F102" s="92">
        <v>2</v>
      </c>
      <c r="G102" s="150">
        <v>4</v>
      </c>
      <c r="H102" s="150" t="s">
        <v>80</v>
      </c>
      <c r="I102" s="150" t="s">
        <v>81</v>
      </c>
      <c r="J102" s="158" t="s">
        <v>67</v>
      </c>
      <c r="K102" s="153" t="s">
        <v>82</v>
      </c>
      <c r="L102" s="159" t="s">
        <v>83</v>
      </c>
      <c r="M102" s="155" t="s">
        <v>83</v>
      </c>
      <c r="N102" s="156">
        <v>1</v>
      </c>
      <c r="O102" s="150">
        <v>8</v>
      </c>
      <c r="P102" s="150" t="s">
        <v>80</v>
      </c>
      <c r="Q102" s="157" t="s">
        <v>58</v>
      </c>
    </row>
    <row r="103" spans="1:17" x14ac:dyDescent="0.25">
      <c r="A103" s="149" t="s">
        <v>215</v>
      </c>
      <c r="B103" s="92">
        <v>63</v>
      </c>
      <c r="C103" s="150" t="s">
        <v>766</v>
      </c>
      <c r="D103" s="150">
        <v>3</v>
      </c>
      <c r="E103" s="151" t="s">
        <v>85</v>
      </c>
      <c r="F103" s="92">
        <v>3</v>
      </c>
      <c r="G103" s="150">
        <v>4</v>
      </c>
      <c r="H103" s="150" t="s">
        <v>80</v>
      </c>
      <c r="I103" s="150" t="s">
        <v>86</v>
      </c>
      <c r="J103" s="152" t="s">
        <v>67</v>
      </c>
      <c r="K103" s="153" t="s">
        <v>82</v>
      </c>
      <c r="L103" s="154" t="s">
        <v>87</v>
      </c>
      <c r="M103" s="155" t="s">
        <v>83</v>
      </c>
      <c r="N103" s="156">
        <v>1</v>
      </c>
      <c r="O103" s="150">
        <v>8</v>
      </c>
      <c r="P103" s="150" t="s">
        <v>80</v>
      </c>
      <c r="Q103" s="157" t="s">
        <v>58</v>
      </c>
    </row>
    <row r="104" spans="1:17" x14ac:dyDescent="0.25">
      <c r="A104" s="149" t="s">
        <v>216</v>
      </c>
      <c r="B104" s="92">
        <v>63</v>
      </c>
      <c r="C104" s="150" t="s">
        <v>777</v>
      </c>
      <c r="D104" s="150" t="s">
        <v>768</v>
      </c>
      <c r="E104" s="151" t="s">
        <v>769</v>
      </c>
      <c r="F104" s="92">
        <v>4</v>
      </c>
      <c r="G104" s="150">
        <v>4</v>
      </c>
      <c r="H104" s="150" t="s">
        <v>80</v>
      </c>
      <c r="I104" s="150" t="s">
        <v>770</v>
      </c>
      <c r="J104" s="152" t="s">
        <v>67</v>
      </c>
      <c r="K104" s="153" t="s">
        <v>82</v>
      </c>
      <c r="L104" s="154" t="s">
        <v>87</v>
      </c>
      <c r="M104" s="160" t="s">
        <v>91</v>
      </c>
      <c r="N104" s="156">
        <v>1</v>
      </c>
      <c r="O104" s="150">
        <v>8</v>
      </c>
      <c r="P104" s="150" t="s">
        <v>80</v>
      </c>
      <c r="Q104" s="157" t="s">
        <v>58</v>
      </c>
    </row>
    <row r="105" spans="1:17" x14ac:dyDescent="0.25">
      <c r="A105" s="149" t="s">
        <v>217</v>
      </c>
      <c r="B105" s="92">
        <v>63</v>
      </c>
      <c r="C105" s="150" t="s">
        <v>765</v>
      </c>
      <c r="D105" s="150">
        <v>1</v>
      </c>
      <c r="E105" s="151" t="s">
        <v>79</v>
      </c>
      <c r="F105" s="92">
        <v>2</v>
      </c>
      <c r="G105" s="150">
        <v>4</v>
      </c>
      <c r="H105" s="150" t="s">
        <v>80</v>
      </c>
      <c r="I105" s="150" t="s">
        <v>81</v>
      </c>
      <c r="J105" s="158" t="s">
        <v>67</v>
      </c>
      <c r="K105" s="153" t="s">
        <v>82</v>
      </c>
      <c r="L105" s="159" t="s">
        <v>83</v>
      </c>
      <c r="M105" s="155" t="s">
        <v>83</v>
      </c>
      <c r="N105" s="156">
        <v>1</v>
      </c>
      <c r="O105" s="150">
        <v>8</v>
      </c>
      <c r="P105" s="150" t="s">
        <v>80</v>
      </c>
      <c r="Q105" s="157" t="s">
        <v>58</v>
      </c>
    </row>
    <row r="106" spans="1:17" x14ac:dyDescent="0.25">
      <c r="A106" s="149" t="s">
        <v>218</v>
      </c>
      <c r="B106" s="92">
        <v>63</v>
      </c>
      <c r="C106" s="150" t="s">
        <v>766</v>
      </c>
      <c r="D106" s="150">
        <v>3</v>
      </c>
      <c r="E106" s="151" t="s">
        <v>85</v>
      </c>
      <c r="F106" s="92">
        <v>3</v>
      </c>
      <c r="G106" s="150">
        <v>4</v>
      </c>
      <c r="H106" s="150" t="s">
        <v>80</v>
      </c>
      <c r="I106" s="150" t="s">
        <v>86</v>
      </c>
      <c r="J106" s="152" t="s">
        <v>67</v>
      </c>
      <c r="K106" s="153" t="s">
        <v>82</v>
      </c>
      <c r="L106" s="154" t="s">
        <v>87</v>
      </c>
      <c r="M106" s="155" t="s">
        <v>83</v>
      </c>
      <c r="N106" s="156">
        <v>1</v>
      </c>
      <c r="O106" s="150">
        <v>8</v>
      </c>
      <c r="P106" s="150" t="s">
        <v>80</v>
      </c>
      <c r="Q106" s="157" t="s">
        <v>58</v>
      </c>
    </row>
    <row r="107" spans="1:17" x14ac:dyDescent="0.25">
      <c r="A107" s="149" t="s">
        <v>219</v>
      </c>
      <c r="B107" s="92">
        <v>63</v>
      </c>
      <c r="C107" s="150" t="s">
        <v>777</v>
      </c>
      <c r="D107" s="150" t="s">
        <v>768</v>
      </c>
      <c r="E107" s="151" t="s">
        <v>769</v>
      </c>
      <c r="F107" s="92">
        <v>4</v>
      </c>
      <c r="G107" s="150">
        <v>4</v>
      </c>
      <c r="H107" s="150" t="s">
        <v>80</v>
      </c>
      <c r="I107" s="150" t="s">
        <v>770</v>
      </c>
      <c r="J107" s="152" t="s">
        <v>67</v>
      </c>
      <c r="K107" s="153" t="s">
        <v>82</v>
      </c>
      <c r="L107" s="154" t="s">
        <v>87</v>
      </c>
      <c r="M107" s="160" t="s">
        <v>91</v>
      </c>
      <c r="N107" s="156">
        <v>1</v>
      </c>
      <c r="O107" s="150">
        <v>8</v>
      </c>
      <c r="P107" s="150" t="s">
        <v>80</v>
      </c>
      <c r="Q107" s="157" t="s">
        <v>58</v>
      </c>
    </row>
    <row r="108" spans="1:17" x14ac:dyDescent="0.25">
      <c r="A108" s="149" t="s">
        <v>220</v>
      </c>
      <c r="B108" s="140">
        <v>100</v>
      </c>
      <c r="C108" s="141">
        <v>125</v>
      </c>
      <c r="D108" s="141">
        <v>1</v>
      </c>
      <c r="E108" s="142" t="s">
        <v>79</v>
      </c>
      <c r="F108" s="140">
        <v>2</v>
      </c>
      <c r="G108" s="141">
        <v>2</v>
      </c>
      <c r="H108" s="141" t="s">
        <v>80</v>
      </c>
      <c r="I108" s="162" t="s">
        <v>90</v>
      </c>
      <c r="J108" s="152" t="s">
        <v>67</v>
      </c>
      <c r="K108" s="159" t="s">
        <v>83</v>
      </c>
      <c r="L108" s="159" t="s">
        <v>83</v>
      </c>
      <c r="M108" s="160" t="s">
        <v>91</v>
      </c>
      <c r="N108" s="147">
        <v>1</v>
      </c>
      <c r="O108" s="141">
        <v>8</v>
      </c>
      <c r="P108" s="141" t="s">
        <v>80</v>
      </c>
      <c r="Q108" s="148" t="s">
        <v>58</v>
      </c>
    </row>
    <row r="109" spans="1:17" x14ac:dyDescent="0.25">
      <c r="A109" s="149" t="s">
        <v>221</v>
      </c>
      <c r="B109" s="92">
        <v>100</v>
      </c>
      <c r="C109" s="150">
        <v>250</v>
      </c>
      <c r="D109" s="150">
        <v>1</v>
      </c>
      <c r="E109" s="151" t="s">
        <v>79</v>
      </c>
      <c r="F109" s="92">
        <v>2</v>
      </c>
      <c r="G109" s="150">
        <v>2</v>
      </c>
      <c r="H109" s="150" t="s">
        <v>80</v>
      </c>
      <c r="I109" s="150" t="s">
        <v>81</v>
      </c>
      <c r="J109" s="158" t="s">
        <v>67</v>
      </c>
      <c r="K109" s="153" t="s">
        <v>82</v>
      </c>
      <c r="L109" s="159" t="s">
        <v>83</v>
      </c>
      <c r="M109" s="155" t="s">
        <v>83</v>
      </c>
      <c r="N109" s="156">
        <v>1</v>
      </c>
      <c r="O109" s="150">
        <v>8</v>
      </c>
      <c r="P109" s="150" t="s">
        <v>80</v>
      </c>
      <c r="Q109" s="157" t="s">
        <v>58</v>
      </c>
    </row>
    <row r="110" spans="1:17" x14ac:dyDescent="0.25">
      <c r="A110" s="149" t="s">
        <v>222</v>
      </c>
      <c r="B110" s="92">
        <v>100</v>
      </c>
      <c r="C110" s="150">
        <v>480</v>
      </c>
      <c r="D110" s="150">
        <v>1</v>
      </c>
      <c r="E110" s="151" t="s">
        <v>79</v>
      </c>
      <c r="F110" s="92">
        <v>2</v>
      </c>
      <c r="G110" s="150">
        <v>2</v>
      </c>
      <c r="H110" s="150" t="s">
        <v>80</v>
      </c>
      <c r="I110" s="150" t="s">
        <v>81</v>
      </c>
      <c r="J110" s="158" t="s">
        <v>67</v>
      </c>
      <c r="K110" s="153" t="s">
        <v>82</v>
      </c>
      <c r="L110" s="159" t="s">
        <v>83</v>
      </c>
      <c r="M110" s="155" t="s">
        <v>83</v>
      </c>
      <c r="N110" s="156">
        <v>1</v>
      </c>
      <c r="O110" s="150">
        <v>8</v>
      </c>
      <c r="P110" s="150" t="s">
        <v>80</v>
      </c>
      <c r="Q110" s="157" t="s">
        <v>58</v>
      </c>
    </row>
    <row r="111" spans="1:17" x14ac:dyDescent="0.25">
      <c r="A111" s="149" t="s">
        <v>223</v>
      </c>
      <c r="B111" s="92">
        <v>100</v>
      </c>
      <c r="C111" s="150">
        <v>125</v>
      </c>
      <c r="D111" s="150">
        <v>1</v>
      </c>
      <c r="E111" s="151" t="s">
        <v>79</v>
      </c>
      <c r="F111" s="92">
        <v>2</v>
      </c>
      <c r="G111" s="150">
        <v>2</v>
      </c>
      <c r="H111" s="150" t="s">
        <v>80</v>
      </c>
      <c r="I111" s="162" t="s">
        <v>90</v>
      </c>
      <c r="J111" s="152" t="s">
        <v>67</v>
      </c>
      <c r="K111" s="159" t="s">
        <v>83</v>
      </c>
      <c r="L111" s="159" t="s">
        <v>83</v>
      </c>
      <c r="M111" s="160" t="s">
        <v>91</v>
      </c>
      <c r="N111" s="156">
        <v>1</v>
      </c>
      <c r="O111" s="150">
        <v>8</v>
      </c>
      <c r="P111" s="150" t="s">
        <v>80</v>
      </c>
      <c r="Q111" s="157" t="s">
        <v>58</v>
      </c>
    </row>
    <row r="112" spans="1:17" x14ac:dyDescent="0.25">
      <c r="A112" s="149" t="s">
        <v>224</v>
      </c>
      <c r="B112" s="92">
        <v>100</v>
      </c>
      <c r="C112" s="150">
        <v>250</v>
      </c>
      <c r="D112" s="150">
        <v>1</v>
      </c>
      <c r="E112" s="151" t="s">
        <v>79</v>
      </c>
      <c r="F112" s="92">
        <v>2</v>
      </c>
      <c r="G112" s="150">
        <v>2</v>
      </c>
      <c r="H112" s="150" t="s">
        <v>80</v>
      </c>
      <c r="I112" s="150" t="s">
        <v>81</v>
      </c>
      <c r="J112" s="158" t="s">
        <v>67</v>
      </c>
      <c r="K112" s="153" t="s">
        <v>82</v>
      </c>
      <c r="L112" s="159" t="s">
        <v>83</v>
      </c>
      <c r="M112" s="155" t="s">
        <v>83</v>
      </c>
      <c r="N112" s="156">
        <v>1</v>
      </c>
      <c r="O112" s="150">
        <v>8</v>
      </c>
      <c r="P112" s="150" t="s">
        <v>80</v>
      </c>
      <c r="Q112" s="157" t="s">
        <v>58</v>
      </c>
    </row>
    <row r="113" spans="1:17" x14ac:dyDescent="0.25">
      <c r="A113" s="149" t="s">
        <v>225</v>
      </c>
      <c r="B113" s="92">
        <v>100</v>
      </c>
      <c r="C113" s="150">
        <v>480</v>
      </c>
      <c r="D113" s="150">
        <v>1</v>
      </c>
      <c r="E113" s="151" t="s">
        <v>79</v>
      </c>
      <c r="F113" s="92">
        <v>2</v>
      </c>
      <c r="G113" s="150">
        <v>2</v>
      </c>
      <c r="H113" s="150" t="s">
        <v>80</v>
      </c>
      <c r="I113" s="150" t="s">
        <v>81</v>
      </c>
      <c r="J113" s="158" t="s">
        <v>67</v>
      </c>
      <c r="K113" s="153" t="s">
        <v>82</v>
      </c>
      <c r="L113" s="159" t="s">
        <v>83</v>
      </c>
      <c r="M113" s="155" t="s">
        <v>83</v>
      </c>
      <c r="N113" s="156">
        <v>1</v>
      </c>
      <c r="O113" s="150">
        <v>8</v>
      </c>
      <c r="P113" s="150" t="s">
        <v>80</v>
      </c>
      <c r="Q113" s="157" t="s">
        <v>58</v>
      </c>
    </row>
    <row r="114" spans="1:17" x14ac:dyDescent="0.25">
      <c r="A114" s="149" t="s">
        <v>226</v>
      </c>
      <c r="B114" s="92">
        <v>100</v>
      </c>
      <c r="C114" s="150" t="s">
        <v>771</v>
      </c>
      <c r="D114" s="150">
        <v>3</v>
      </c>
      <c r="E114" s="151" t="s">
        <v>85</v>
      </c>
      <c r="F114" s="92">
        <v>3</v>
      </c>
      <c r="G114" s="150">
        <v>2</v>
      </c>
      <c r="H114" s="150" t="s">
        <v>80</v>
      </c>
      <c r="I114" s="162" t="s">
        <v>772</v>
      </c>
      <c r="J114" s="152" t="s">
        <v>67</v>
      </c>
      <c r="K114" s="153" t="s">
        <v>82</v>
      </c>
      <c r="L114" s="159" t="s">
        <v>83</v>
      </c>
      <c r="M114" s="160" t="s">
        <v>91</v>
      </c>
      <c r="N114" s="156">
        <v>1</v>
      </c>
      <c r="O114" s="150">
        <v>8</v>
      </c>
      <c r="P114" s="150" t="s">
        <v>80</v>
      </c>
      <c r="Q114" s="157" t="s">
        <v>58</v>
      </c>
    </row>
    <row r="115" spans="1:17" x14ac:dyDescent="0.25">
      <c r="A115" s="149" t="s">
        <v>227</v>
      </c>
      <c r="B115" s="92">
        <v>100</v>
      </c>
      <c r="C115" s="150">
        <v>250</v>
      </c>
      <c r="D115" s="150">
        <v>3</v>
      </c>
      <c r="E115" s="151" t="s">
        <v>85</v>
      </c>
      <c r="F115" s="92">
        <v>3</v>
      </c>
      <c r="G115" s="150">
        <v>2</v>
      </c>
      <c r="H115" s="150" t="s">
        <v>80</v>
      </c>
      <c r="I115" s="150" t="s">
        <v>86</v>
      </c>
      <c r="J115" s="152" t="s">
        <v>67</v>
      </c>
      <c r="K115" s="153" t="s">
        <v>82</v>
      </c>
      <c r="L115" s="154" t="s">
        <v>87</v>
      </c>
      <c r="M115" s="155" t="s">
        <v>83</v>
      </c>
      <c r="N115" s="156">
        <v>1</v>
      </c>
      <c r="O115" s="150">
        <v>8</v>
      </c>
      <c r="P115" s="150" t="s">
        <v>80</v>
      </c>
      <c r="Q115" s="157" t="s">
        <v>58</v>
      </c>
    </row>
    <row r="116" spans="1:17" x14ac:dyDescent="0.25">
      <c r="A116" s="149" t="s">
        <v>228</v>
      </c>
      <c r="B116" s="92">
        <v>100</v>
      </c>
      <c r="C116" s="150">
        <v>480</v>
      </c>
      <c r="D116" s="150">
        <v>3</v>
      </c>
      <c r="E116" s="151" t="s">
        <v>85</v>
      </c>
      <c r="F116" s="92">
        <v>3</v>
      </c>
      <c r="G116" s="150">
        <v>2</v>
      </c>
      <c r="H116" s="150" t="s">
        <v>80</v>
      </c>
      <c r="I116" s="150" t="s">
        <v>86</v>
      </c>
      <c r="J116" s="152" t="s">
        <v>67</v>
      </c>
      <c r="K116" s="153" t="s">
        <v>82</v>
      </c>
      <c r="L116" s="154" t="s">
        <v>87</v>
      </c>
      <c r="M116" s="155" t="s">
        <v>83</v>
      </c>
      <c r="N116" s="156">
        <v>1</v>
      </c>
      <c r="O116" s="150">
        <v>8</v>
      </c>
      <c r="P116" s="150" t="s">
        <v>80</v>
      </c>
      <c r="Q116" s="157" t="s">
        <v>58</v>
      </c>
    </row>
    <row r="117" spans="1:17" x14ac:dyDescent="0.25">
      <c r="A117" s="149" t="s">
        <v>229</v>
      </c>
      <c r="B117" s="92">
        <v>100</v>
      </c>
      <c r="C117" s="150">
        <v>600</v>
      </c>
      <c r="D117" s="150">
        <v>3</v>
      </c>
      <c r="E117" s="151" t="s">
        <v>85</v>
      </c>
      <c r="F117" s="92">
        <v>3</v>
      </c>
      <c r="G117" s="150">
        <v>2</v>
      </c>
      <c r="H117" s="150" t="s">
        <v>80</v>
      </c>
      <c r="I117" s="150" t="s">
        <v>86</v>
      </c>
      <c r="J117" s="152" t="s">
        <v>67</v>
      </c>
      <c r="K117" s="153" t="s">
        <v>82</v>
      </c>
      <c r="L117" s="154" t="s">
        <v>87</v>
      </c>
      <c r="M117" s="155" t="s">
        <v>83</v>
      </c>
      <c r="N117" s="156">
        <v>1</v>
      </c>
      <c r="O117" s="150">
        <v>8</v>
      </c>
      <c r="P117" s="150" t="s">
        <v>80</v>
      </c>
      <c r="Q117" s="157" t="s">
        <v>58</v>
      </c>
    </row>
    <row r="118" spans="1:17" x14ac:dyDescent="0.25">
      <c r="A118" s="149" t="s">
        <v>230</v>
      </c>
      <c r="B118" s="163">
        <v>100</v>
      </c>
      <c r="C118" s="164" t="s">
        <v>771</v>
      </c>
      <c r="D118" s="150">
        <v>3</v>
      </c>
      <c r="E118" s="151" t="s">
        <v>85</v>
      </c>
      <c r="F118" s="92">
        <v>3</v>
      </c>
      <c r="G118" s="150">
        <v>2</v>
      </c>
      <c r="H118" s="150" t="s">
        <v>80</v>
      </c>
      <c r="I118" s="162" t="s">
        <v>772</v>
      </c>
      <c r="J118" s="152" t="s">
        <v>67</v>
      </c>
      <c r="K118" s="153" t="s">
        <v>82</v>
      </c>
      <c r="L118" s="159" t="s">
        <v>83</v>
      </c>
      <c r="M118" s="160" t="s">
        <v>91</v>
      </c>
      <c r="N118" s="156">
        <v>1</v>
      </c>
      <c r="O118" s="150">
        <v>8</v>
      </c>
      <c r="P118" s="150" t="s">
        <v>80</v>
      </c>
      <c r="Q118" s="157" t="s">
        <v>58</v>
      </c>
    </row>
    <row r="119" spans="1:17" x14ac:dyDescent="0.25">
      <c r="A119" s="149" t="s">
        <v>231</v>
      </c>
      <c r="B119" s="163">
        <v>100</v>
      </c>
      <c r="C119" s="164">
        <v>250</v>
      </c>
      <c r="D119" s="150">
        <v>3</v>
      </c>
      <c r="E119" s="151" t="s">
        <v>85</v>
      </c>
      <c r="F119" s="92">
        <v>3</v>
      </c>
      <c r="G119" s="150">
        <v>2</v>
      </c>
      <c r="H119" s="150" t="s">
        <v>80</v>
      </c>
      <c r="I119" s="150" t="s">
        <v>86</v>
      </c>
      <c r="J119" s="152" t="s">
        <v>67</v>
      </c>
      <c r="K119" s="153" t="s">
        <v>82</v>
      </c>
      <c r="L119" s="154" t="s">
        <v>87</v>
      </c>
      <c r="M119" s="155" t="s">
        <v>83</v>
      </c>
      <c r="N119" s="156">
        <v>1</v>
      </c>
      <c r="O119" s="150">
        <v>8</v>
      </c>
      <c r="P119" s="150" t="s">
        <v>80</v>
      </c>
      <c r="Q119" s="157" t="s">
        <v>58</v>
      </c>
    </row>
    <row r="120" spans="1:17" x14ac:dyDescent="0.25">
      <c r="A120" s="149" t="s">
        <v>232</v>
      </c>
      <c r="B120" s="163">
        <v>100</v>
      </c>
      <c r="C120" s="164">
        <v>480</v>
      </c>
      <c r="D120" s="150">
        <v>3</v>
      </c>
      <c r="E120" s="151" t="s">
        <v>85</v>
      </c>
      <c r="F120" s="92">
        <v>3</v>
      </c>
      <c r="G120" s="150">
        <v>2</v>
      </c>
      <c r="H120" s="150" t="s">
        <v>80</v>
      </c>
      <c r="I120" s="150" t="s">
        <v>86</v>
      </c>
      <c r="J120" s="152" t="s">
        <v>67</v>
      </c>
      <c r="K120" s="153" t="s">
        <v>82</v>
      </c>
      <c r="L120" s="154" t="s">
        <v>87</v>
      </c>
      <c r="M120" s="155" t="s">
        <v>83</v>
      </c>
      <c r="N120" s="156">
        <v>1</v>
      </c>
      <c r="O120" s="150">
        <v>8</v>
      </c>
      <c r="P120" s="150" t="s">
        <v>80</v>
      </c>
      <c r="Q120" s="157" t="s">
        <v>58</v>
      </c>
    </row>
    <row r="121" spans="1:17" x14ac:dyDescent="0.25">
      <c r="A121" s="149" t="s">
        <v>233</v>
      </c>
      <c r="B121" s="163">
        <v>100</v>
      </c>
      <c r="C121" s="164">
        <v>600</v>
      </c>
      <c r="D121" s="150">
        <v>3</v>
      </c>
      <c r="E121" s="151" t="s">
        <v>85</v>
      </c>
      <c r="F121" s="92">
        <v>3</v>
      </c>
      <c r="G121" s="150">
        <v>2</v>
      </c>
      <c r="H121" s="150" t="s">
        <v>80</v>
      </c>
      <c r="I121" s="150" t="s">
        <v>86</v>
      </c>
      <c r="J121" s="152" t="s">
        <v>67</v>
      </c>
      <c r="K121" s="153" t="s">
        <v>82</v>
      </c>
      <c r="L121" s="154" t="s">
        <v>87</v>
      </c>
      <c r="M121" s="155" t="s">
        <v>83</v>
      </c>
      <c r="N121" s="156">
        <v>1</v>
      </c>
      <c r="O121" s="150">
        <v>8</v>
      </c>
      <c r="P121" s="150" t="s">
        <v>80</v>
      </c>
      <c r="Q121" s="157" t="s">
        <v>58</v>
      </c>
    </row>
    <row r="122" spans="1:17" x14ac:dyDescent="0.25">
      <c r="A122" s="149" t="s">
        <v>234</v>
      </c>
      <c r="B122" s="92">
        <v>100</v>
      </c>
      <c r="C122" s="150" t="s">
        <v>773</v>
      </c>
      <c r="D122" s="150" t="s">
        <v>768</v>
      </c>
      <c r="E122" s="151" t="s">
        <v>769</v>
      </c>
      <c r="F122" s="92">
        <v>4</v>
      </c>
      <c r="G122" s="150">
        <v>2</v>
      </c>
      <c r="H122" s="150" t="s">
        <v>80</v>
      </c>
      <c r="I122" s="150" t="s">
        <v>770</v>
      </c>
      <c r="J122" s="152" t="s">
        <v>67</v>
      </c>
      <c r="K122" s="153" t="s">
        <v>82</v>
      </c>
      <c r="L122" s="154" t="s">
        <v>87</v>
      </c>
      <c r="M122" s="160" t="s">
        <v>91</v>
      </c>
      <c r="N122" s="156">
        <v>1</v>
      </c>
      <c r="O122" s="150">
        <v>8</v>
      </c>
      <c r="P122" s="150" t="s">
        <v>80</v>
      </c>
      <c r="Q122" s="157" t="s">
        <v>58</v>
      </c>
    </row>
    <row r="123" spans="1:17" x14ac:dyDescent="0.25">
      <c r="A123" s="149" t="s">
        <v>235</v>
      </c>
      <c r="B123" s="92">
        <v>100</v>
      </c>
      <c r="C123" s="150" t="s">
        <v>774</v>
      </c>
      <c r="D123" s="150" t="s">
        <v>768</v>
      </c>
      <c r="E123" s="151" t="s">
        <v>769</v>
      </c>
      <c r="F123" s="92">
        <v>4</v>
      </c>
      <c r="G123" s="150">
        <v>2</v>
      </c>
      <c r="H123" s="150" t="s">
        <v>80</v>
      </c>
      <c r="I123" s="150" t="s">
        <v>770</v>
      </c>
      <c r="J123" s="152" t="s">
        <v>67</v>
      </c>
      <c r="K123" s="153" t="s">
        <v>82</v>
      </c>
      <c r="L123" s="154" t="s">
        <v>87</v>
      </c>
      <c r="M123" s="160" t="s">
        <v>91</v>
      </c>
      <c r="N123" s="156">
        <v>1</v>
      </c>
      <c r="O123" s="150">
        <v>8</v>
      </c>
      <c r="P123" s="150" t="s">
        <v>80</v>
      </c>
      <c r="Q123" s="157" t="s">
        <v>58</v>
      </c>
    </row>
    <row r="124" spans="1:17" x14ac:dyDescent="0.25">
      <c r="A124" s="149" t="s">
        <v>236</v>
      </c>
      <c r="B124" s="92">
        <v>100</v>
      </c>
      <c r="C124" s="150" t="s">
        <v>775</v>
      </c>
      <c r="D124" s="150" t="s">
        <v>768</v>
      </c>
      <c r="E124" s="151" t="s">
        <v>769</v>
      </c>
      <c r="F124" s="92">
        <v>4</v>
      </c>
      <c r="G124" s="150">
        <v>2</v>
      </c>
      <c r="H124" s="150" t="s">
        <v>80</v>
      </c>
      <c r="I124" s="150" t="s">
        <v>770</v>
      </c>
      <c r="J124" s="152" t="s">
        <v>67</v>
      </c>
      <c r="K124" s="153" t="s">
        <v>82</v>
      </c>
      <c r="L124" s="154" t="s">
        <v>87</v>
      </c>
      <c r="M124" s="160" t="s">
        <v>91</v>
      </c>
      <c r="N124" s="156">
        <v>1</v>
      </c>
      <c r="O124" s="150">
        <v>8</v>
      </c>
      <c r="P124" s="150" t="s">
        <v>80</v>
      </c>
      <c r="Q124" s="157" t="s">
        <v>58</v>
      </c>
    </row>
    <row r="125" spans="1:17" x14ac:dyDescent="0.25">
      <c r="A125" s="149" t="s">
        <v>237</v>
      </c>
      <c r="B125" s="163">
        <v>100</v>
      </c>
      <c r="C125" s="164" t="s">
        <v>773</v>
      </c>
      <c r="D125" s="150" t="s">
        <v>768</v>
      </c>
      <c r="E125" s="151" t="s">
        <v>769</v>
      </c>
      <c r="F125" s="92">
        <v>4</v>
      </c>
      <c r="G125" s="150">
        <v>2</v>
      </c>
      <c r="H125" s="150" t="s">
        <v>80</v>
      </c>
      <c r="I125" s="150" t="s">
        <v>770</v>
      </c>
      <c r="J125" s="152" t="s">
        <v>67</v>
      </c>
      <c r="K125" s="153" t="s">
        <v>82</v>
      </c>
      <c r="L125" s="154" t="s">
        <v>87</v>
      </c>
      <c r="M125" s="160" t="s">
        <v>91</v>
      </c>
      <c r="N125" s="156">
        <v>1</v>
      </c>
      <c r="O125" s="150">
        <v>8</v>
      </c>
      <c r="P125" s="150" t="s">
        <v>80</v>
      </c>
      <c r="Q125" s="157" t="s">
        <v>58</v>
      </c>
    </row>
    <row r="126" spans="1:17" x14ac:dyDescent="0.25">
      <c r="A126" s="149" t="s">
        <v>238</v>
      </c>
      <c r="B126" s="163">
        <v>100</v>
      </c>
      <c r="C126" s="164" t="s">
        <v>774</v>
      </c>
      <c r="D126" s="150" t="s">
        <v>768</v>
      </c>
      <c r="E126" s="151" t="s">
        <v>769</v>
      </c>
      <c r="F126" s="92">
        <v>4</v>
      </c>
      <c r="G126" s="150">
        <v>2</v>
      </c>
      <c r="H126" s="150" t="s">
        <v>80</v>
      </c>
      <c r="I126" s="150" t="s">
        <v>770</v>
      </c>
      <c r="J126" s="152" t="s">
        <v>67</v>
      </c>
      <c r="K126" s="153" t="s">
        <v>82</v>
      </c>
      <c r="L126" s="154" t="s">
        <v>87</v>
      </c>
      <c r="M126" s="160" t="s">
        <v>91</v>
      </c>
      <c r="N126" s="156">
        <v>1</v>
      </c>
      <c r="O126" s="150">
        <v>8</v>
      </c>
      <c r="P126" s="150" t="s">
        <v>80</v>
      </c>
      <c r="Q126" s="157" t="s">
        <v>58</v>
      </c>
    </row>
    <row r="127" spans="1:17" x14ac:dyDescent="0.25">
      <c r="A127" s="149" t="s">
        <v>239</v>
      </c>
      <c r="B127" s="163">
        <v>100</v>
      </c>
      <c r="C127" s="164" t="s">
        <v>775</v>
      </c>
      <c r="D127" s="150" t="s">
        <v>768</v>
      </c>
      <c r="E127" s="151" t="s">
        <v>769</v>
      </c>
      <c r="F127" s="92">
        <v>4</v>
      </c>
      <c r="G127" s="150">
        <v>2</v>
      </c>
      <c r="H127" s="150" t="s">
        <v>80</v>
      </c>
      <c r="I127" s="150" t="s">
        <v>770</v>
      </c>
      <c r="J127" s="152" t="s">
        <v>67</v>
      </c>
      <c r="K127" s="153" t="s">
        <v>82</v>
      </c>
      <c r="L127" s="154" t="s">
        <v>87</v>
      </c>
      <c r="M127" s="160" t="s">
        <v>91</v>
      </c>
      <c r="N127" s="156">
        <v>1</v>
      </c>
      <c r="O127" s="150">
        <v>8</v>
      </c>
      <c r="P127" s="150" t="s">
        <v>80</v>
      </c>
      <c r="Q127" s="157" t="s">
        <v>58</v>
      </c>
    </row>
    <row r="128" spans="1:17" x14ac:dyDescent="0.25">
      <c r="A128" s="149" t="s">
        <v>240</v>
      </c>
      <c r="B128" s="92">
        <v>15</v>
      </c>
      <c r="C128" s="150">
        <v>125</v>
      </c>
      <c r="D128" s="150">
        <v>1</v>
      </c>
      <c r="E128" s="151" t="s">
        <v>778</v>
      </c>
      <c r="F128" s="92">
        <v>2</v>
      </c>
      <c r="G128" s="150">
        <v>12</v>
      </c>
      <c r="H128" s="150" t="s">
        <v>80</v>
      </c>
      <c r="I128" s="65" t="s">
        <v>90</v>
      </c>
      <c r="J128" s="152" t="s">
        <v>67</v>
      </c>
      <c r="K128" s="159" t="s">
        <v>83</v>
      </c>
      <c r="L128" s="159" t="s">
        <v>83</v>
      </c>
      <c r="M128" s="160" t="s">
        <v>91</v>
      </c>
      <c r="N128" s="165">
        <v>0</v>
      </c>
      <c r="O128" s="159" t="s">
        <v>83</v>
      </c>
      <c r="P128" s="159" t="s">
        <v>83</v>
      </c>
      <c r="Q128" s="166" t="s">
        <v>83</v>
      </c>
    </row>
    <row r="129" spans="1:17" x14ac:dyDescent="0.25">
      <c r="A129" s="149" t="s">
        <v>242</v>
      </c>
      <c r="B129" s="92">
        <v>15</v>
      </c>
      <c r="C129" s="150">
        <v>125</v>
      </c>
      <c r="D129" s="150">
        <v>1</v>
      </c>
      <c r="E129" s="151" t="s">
        <v>778</v>
      </c>
      <c r="F129" s="92">
        <v>2</v>
      </c>
      <c r="G129" s="150">
        <v>12</v>
      </c>
      <c r="H129" s="150" t="s">
        <v>80</v>
      </c>
      <c r="I129" s="65" t="s">
        <v>90</v>
      </c>
      <c r="J129" s="152" t="s">
        <v>67</v>
      </c>
      <c r="K129" s="159" t="s">
        <v>83</v>
      </c>
      <c r="L129" s="159" t="s">
        <v>83</v>
      </c>
      <c r="M129" s="160" t="s">
        <v>91</v>
      </c>
      <c r="N129" s="165">
        <v>0</v>
      </c>
      <c r="O129" s="159" t="s">
        <v>83</v>
      </c>
      <c r="P129" s="159" t="s">
        <v>83</v>
      </c>
      <c r="Q129" s="166" t="s">
        <v>83</v>
      </c>
    </row>
    <row r="130" spans="1:17" x14ac:dyDescent="0.25">
      <c r="A130" s="149" t="s">
        <v>244</v>
      </c>
      <c r="B130" s="92">
        <v>20</v>
      </c>
      <c r="C130" s="150">
        <v>250</v>
      </c>
      <c r="D130" s="150">
        <v>1</v>
      </c>
      <c r="E130" s="151" t="s">
        <v>778</v>
      </c>
      <c r="F130" s="92">
        <v>2</v>
      </c>
      <c r="G130" s="150">
        <v>12</v>
      </c>
      <c r="H130" s="150" t="s">
        <v>80</v>
      </c>
      <c r="I130" s="65" t="s">
        <v>81</v>
      </c>
      <c r="J130" s="158" t="s">
        <v>67</v>
      </c>
      <c r="K130" s="153" t="s">
        <v>82</v>
      </c>
      <c r="L130" s="159" t="s">
        <v>83</v>
      </c>
      <c r="M130" s="155" t="s">
        <v>83</v>
      </c>
      <c r="N130" s="165">
        <v>0</v>
      </c>
      <c r="O130" s="159" t="s">
        <v>83</v>
      </c>
      <c r="P130" s="159" t="s">
        <v>83</v>
      </c>
      <c r="Q130" s="166" t="s">
        <v>83</v>
      </c>
    </row>
    <row r="131" spans="1:17" x14ac:dyDescent="0.25">
      <c r="A131" s="149" t="s">
        <v>246</v>
      </c>
      <c r="B131" s="92">
        <v>20</v>
      </c>
      <c r="C131" s="150">
        <v>250</v>
      </c>
      <c r="D131" s="150">
        <v>1</v>
      </c>
      <c r="E131" s="151" t="s">
        <v>778</v>
      </c>
      <c r="F131" s="92">
        <v>2</v>
      </c>
      <c r="G131" s="150">
        <v>12</v>
      </c>
      <c r="H131" s="150" t="s">
        <v>80</v>
      </c>
      <c r="I131" s="65" t="s">
        <v>81</v>
      </c>
      <c r="J131" s="158" t="s">
        <v>67</v>
      </c>
      <c r="K131" s="153" t="s">
        <v>82</v>
      </c>
      <c r="L131" s="159" t="s">
        <v>83</v>
      </c>
      <c r="M131" s="155" t="s">
        <v>83</v>
      </c>
      <c r="N131" s="165">
        <v>0</v>
      </c>
      <c r="O131" s="159" t="s">
        <v>83</v>
      </c>
      <c r="P131" s="159" t="s">
        <v>83</v>
      </c>
      <c r="Q131" s="166" t="s">
        <v>83</v>
      </c>
    </row>
    <row r="132" spans="1:17" x14ac:dyDescent="0.25">
      <c r="A132" s="149" t="s">
        <v>248</v>
      </c>
      <c r="B132" s="92">
        <v>15</v>
      </c>
      <c r="C132" s="150">
        <v>125</v>
      </c>
      <c r="D132" s="150">
        <v>1</v>
      </c>
      <c r="E132" s="151" t="s">
        <v>79</v>
      </c>
      <c r="F132" s="92">
        <v>2</v>
      </c>
      <c r="G132" s="150">
        <v>12</v>
      </c>
      <c r="H132" s="150" t="s">
        <v>80</v>
      </c>
      <c r="I132" s="65" t="s">
        <v>90</v>
      </c>
      <c r="J132" s="152" t="s">
        <v>67</v>
      </c>
      <c r="K132" s="159" t="s">
        <v>83</v>
      </c>
      <c r="L132" s="159" t="s">
        <v>83</v>
      </c>
      <c r="M132" s="160" t="s">
        <v>91</v>
      </c>
      <c r="N132" s="156">
        <v>1</v>
      </c>
      <c r="O132" s="150">
        <v>12</v>
      </c>
      <c r="P132" s="150" t="s">
        <v>80</v>
      </c>
      <c r="Q132" s="157" t="s">
        <v>58</v>
      </c>
    </row>
    <row r="133" spans="1:17" x14ac:dyDescent="0.25">
      <c r="A133" s="149" t="s">
        <v>250</v>
      </c>
      <c r="B133" s="92">
        <v>15</v>
      </c>
      <c r="C133" s="150">
        <v>125</v>
      </c>
      <c r="D133" s="150">
        <v>1</v>
      </c>
      <c r="E133" s="151" t="s">
        <v>79</v>
      </c>
      <c r="F133" s="92">
        <v>2</v>
      </c>
      <c r="G133" s="150">
        <v>12</v>
      </c>
      <c r="H133" s="150" t="s">
        <v>80</v>
      </c>
      <c r="I133" s="65" t="s">
        <v>90</v>
      </c>
      <c r="J133" s="152" t="s">
        <v>67</v>
      </c>
      <c r="K133" s="159" t="s">
        <v>83</v>
      </c>
      <c r="L133" s="159" t="s">
        <v>83</v>
      </c>
      <c r="M133" s="160" t="s">
        <v>91</v>
      </c>
      <c r="N133" s="156">
        <v>1</v>
      </c>
      <c r="O133" s="150">
        <v>12</v>
      </c>
      <c r="P133" s="150" t="s">
        <v>80</v>
      </c>
      <c r="Q133" s="157" t="s">
        <v>58</v>
      </c>
    </row>
    <row r="134" spans="1:17" x14ac:dyDescent="0.25">
      <c r="A134" s="149" t="s">
        <v>252</v>
      </c>
      <c r="B134" s="92">
        <v>15</v>
      </c>
      <c r="C134" s="150">
        <v>125</v>
      </c>
      <c r="D134" s="150">
        <v>1</v>
      </c>
      <c r="E134" s="151" t="s">
        <v>79</v>
      </c>
      <c r="F134" s="92">
        <v>2</v>
      </c>
      <c r="G134" s="150">
        <v>12</v>
      </c>
      <c r="H134" s="150" t="s">
        <v>80</v>
      </c>
      <c r="I134" s="65" t="s">
        <v>90</v>
      </c>
      <c r="J134" s="152" t="s">
        <v>67</v>
      </c>
      <c r="K134" s="159" t="s">
        <v>83</v>
      </c>
      <c r="L134" s="159" t="s">
        <v>83</v>
      </c>
      <c r="M134" s="160" t="s">
        <v>91</v>
      </c>
      <c r="N134" s="156">
        <v>1</v>
      </c>
      <c r="O134" s="150">
        <v>12</v>
      </c>
      <c r="P134" s="150" t="s">
        <v>80</v>
      </c>
      <c r="Q134" s="157" t="s">
        <v>58</v>
      </c>
    </row>
    <row r="135" spans="1:17" x14ac:dyDescent="0.25">
      <c r="A135" s="167" t="s">
        <v>254</v>
      </c>
      <c r="B135" s="92">
        <v>15</v>
      </c>
      <c r="C135" s="150">
        <v>125</v>
      </c>
      <c r="D135" s="150">
        <v>1</v>
      </c>
      <c r="E135" s="151" t="s">
        <v>79</v>
      </c>
      <c r="F135" s="92">
        <v>2</v>
      </c>
      <c r="G135" s="150">
        <v>12</v>
      </c>
      <c r="H135" s="150" t="s">
        <v>80</v>
      </c>
      <c r="I135" s="65" t="s">
        <v>90</v>
      </c>
      <c r="J135" s="152" t="s">
        <v>67</v>
      </c>
      <c r="K135" s="159" t="s">
        <v>83</v>
      </c>
      <c r="L135" s="159" t="s">
        <v>83</v>
      </c>
      <c r="M135" s="160" t="s">
        <v>91</v>
      </c>
      <c r="N135" s="156">
        <v>1</v>
      </c>
      <c r="O135" s="150">
        <v>12</v>
      </c>
      <c r="P135" s="150" t="s">
        <v>80</v>
      </c>
      <c r="Q135" s="157" t="s">
        <v>58</v>
      </c>
    </row>
    <row r="136" spans="1:17" x14ac:dyDescent="0.25">
      <c r="A136" s="167" t="s">
        <v>256</v>
      </c>
      <c r="B136" s="92">
        <v>15</v>
      </c>
      <c r="C136" s="150">
        <v>125</v>
      </c>
      <c r="D136" s="150">
        <v>1</v>
      </c>
      <c r="E136" s="151" t="s">
        <v>79</v>
      </c>
      <c r="F136" s="92">
        <v>2</v>
      </c>
      <c r="G136" s="150">
        <v>12</v>
      </c>
      <c r="H136" s="150" t="s">
        <v>80</v>
      </c>
      <c r="I136" s="65" t="s">
        <v>90</v>
      </c>
      <c r="J136" s="152" t="s">
        <v>67</v>
      </c>
      <c r="K136" s="159" t="s">
        <v>83</v>
      </c>
      <c r="L136" s="159" t="s">
        <v>83</v>
      </c>
      <c r="M136" s="160" t="s">
        <v>91</v>
      </c>
      <c r="N136" s="156">
        <v>1</v>
      </c>
      <c r="O136" s="150">
        <v>12</v>
      </c>
      <c r="P136" s="150" t="s">
        <v>80</v>
      </c>
      <c r="Q136" s="157" t="s">
        <v>58</v>
      </c>
    </row>
    <row r="137" spans="1:17" x14ac:dyDescent="0.25">
      <c r="A137" s="167" t="s">
        <v>258</v>
      </c>
      <c r="B137" s="92">
        <v>15</v>
      </c>
      <c r="C137" s="150">
        <v>125</v>
      </c>
      <c r="D137" s="150">
        <v>1</v>
      </c>
      <c r="E137" s="151" t="s">
        <v>79</v>
      </c>
      <c r="F137" s="92">
        <v>2</v>
      </c>
      <c r="G137" s="150">
        <v>12</v>
      </c>
      <c r="H137" s="150" t="s">
        <v>80</v>
      </c>
      <c r="I137" s="65" t="s">
        <v>90</v>
      </c>
      <c r="J137" s="152" t="s">
        <v>67</v>
      </c>
      <c r="K137" s="159" t="s">
        <v>83</v>
      </c>
      <c r="L137" s="159" t="s">
        <v>83</v>
      </c>
      <c r="M137" s="160" t="s">
        <v>91</v>
      </c>
      <c r="N137" s="156">
        <v>1</v>
      </c>
      <c r="O137" s="150">
        <v>12</v>
      </c>
      <c r="P137" s="150" t="s">
        <v>80</v>
      </c>
      <c r="Q137" s="157" t="s">
        <v>58</v>
      </c>
    </row>
    <row r="138" spans="1:17" x14ac:dyDescent="0.25">
      <c r="A138" s="149" t="s">
        <v>260</v>
      </c>
      <c r="B138" s="92">
        <v>15</v>
      </c>
      <c r="C138" s="150">
        <v>125</v>
      </c>
      <c r="D138" s="150">
        <v>1</v>
      </c>
      <c r="E138" s="151" t="s">
        <v>79</v>
      </c>
      <c r="F138" s="92">
        <v>2</v>
      </c>
      <c r="G138" s="150">
        <v>12</v>
      </c>
      <c r="H138" s="150" t="s">
        <v>80</v>
      </c>
      <c r="I138" s="65" t="s">
        <v>90</v>
      </c>
      <c r="J138" s="152" t="s">
        <v>67</v>
      </c>
      <c r="K138" s="159" t="s">
        <v>83</v>
      </c>
      <c r="L138" s="159" t="s">
        <v>83</v>
      </c>
      <c r="M138" s="160" t="s">
        <v>91</v>
      </c>
      <c r="N138" s="156">
        <v>1</v>
      </c>
      <c r="O138" s="150">
        <v>12</v>
      </c>
      <c r="P138" s="150" t="s">
        <v>80</v>
      </c>
      <c r="Q138" s="157" t="s">
        <v>58</v>
      </c>
    </row>
    <row r="139" spans="1:17" x14ac:dyDescent="0.25">
      <c r="A139" s="149" t="s">
        <v>262</v>
      </c>
      <c r="B139" s="92">
        <v>15</v>
      </c>
      <c r="C139" s="150">
        <v>125</v>
      </c>
      <c r="D139" s="150">
        <v>1</v>
      </c>
      <c r="E139" s="151" t="s">
        <v>79</v>
      </c>
      <c r="F139" s="92">
        <v>2</v>
      </c>
      <c r="G139" s="150">
        <v>12</v>
      </c>
      <c r="H139" s="150" t="s">
        <v>80</v>
      </c>
      <c r="I139" s="65" t="s">
        <v>90</v>
      </c>
      <c r="J139" s="152" t="s">
        <v>67</v>
      </c>
      <c r="K139" s="159" t="s">
        <v>83</v>
      </c>
      <c r="L139" s="159" t="s">
        <v>83</v>
      </c>
      <c r="M139" s="160" t="s">
        <v>91</v>
      </c>
      <c r="N139" s="156">
        <v>1</v>
      </c>
      <c r="O139" s="150">
        <v>12</v>
      </c>
      <c r="P139" s="150" t="s">
        <v>80</v>
      </c>
      <c r="Q139" s="157" t="s">
        <v>58</v>
      </c>
    </row>
    <row r="140" spans="1:17" x14ac:dyDescent="0.25">
      <c r="A140" s="149" t="s">
        <v>264</v>
      </c>
      <c r="B140" s="92">
        <v>15</v>
      </c>
      <c r="C140" s="150">
        <v>125</v>
      </c>
      <c r="D140" s="150">
        <v>1</v>
      </c>
      <c r="E140" s="151" t="s">
        <v>79</v>
      </c>
      <c r="F140" s="92">
        <v>2</v>
      </c>
      <c r="G140" s="150">
        <v>12</v>
      </c>
      <c r="H140" s="150" t="s">
        <v>80</v>
      </c>
      <c r="I140" s="65" t="s">
        <v>90</v>
      </c>
      <c r="J140" s="152" t="s">
        <v>67</v>
      </c>
      <c r="K140" s="159" t="s">
        <v>83</v>
      </c>
      <c r="L140" s="159" t="s">
        <v>83</v>
      </c>
      <c r="M140" s="160" t="s">
        <v>91</v>
      </c>
      <c r="N140" s="156">
        <v>1</v>
      </c>
      <c r="O140" s="150">
        <v>12</v>
      </c>
      <c r="P140" s="150" t="s">
        <v>80</v>
      </c>
      <c r="Q140" s="157" t="s">
        <v>58</v>
      </c>
    </row>
    <row r="141" spans="1:17" x14ac:dyDescent="0.25">
      <c r="A141" s="149" t="s">
        <v>266</v>
      </c>
      <c r="B141" s="92">
        <v>15</v>
      </c>
      <c r="C141" s="150">
        <v>125</v>
      </c>
      <c r="D141" s="150">
        <v>1</v>
      </c>
      <c r="E141" s="151" t="s">
        <v>79</v>
      </c>
      <c r="F141" s="92">
        <v>2</v>
      </c>
      <c r="G141" s="150">
        <v>12</v>
      </c>
      <c r="H141" s="150" t="s">
        <v>80</v>
      </c>
      <c r="I141" s="65" t="s">
        <v>90</v>
      </c>
      <c r="J141" s="152" t="s">
        <v>67</v>
      </c>
      <c r="K141" s="159" t="s">
        <v>83</v>
      </c>
      <c r="L141" s="159" t="s">
        <v>83</v>
      </c>
      <c r="M141" s="160" t="s">
        <v>91</v>
      </c>
      <c r="N141" s="156">
        <v>1</v>
      </c>
      <c r="O141" s="150">
        <v>12</v>
      </c>
      <c r="P141" s="150" t="s">
        <v>80</v>
      </c>
      <c r="Q141" s="157" t="s">
        <v>58</v>
      </c>
    </row>
    <row r="142" spans="1:17" x14ac:dyDescent="0.25">
      <c r="A142" s="149" t="s">
        <v>268</v>
      </c>
      <c r="B142" s="92">
        <v>15</v>
      </c>
      <c r="C142" s="150">
        <v>125</v>
      </c>
      <c r="D142" s="150">
        <v>1</v>
      </c>
      <c r="E142" s="151" t="s">
        <v>79</v>
      </c>
      <c r="F142" s="92">
        <v>2</v>
      </c>
      <c r="G142" s="150">
        <v>12</v>
      </c>
      <c r="H142" s="150" t="s">
        <v>80</v>
      </c>
      <c r="I142" s="65" t="s">
        <v>90</v>
      </c>
      <c r="J142" s="152" t="s">
        <v>67</v>
      </c>
      <c r="K142" s="159" t="s">
        <v>83</v>
      </c>
      <c r="L142" s="159" t="s">
        <v>83</v>
      </c>
      <c r="M142" s="160" t="s">
        <v>91</v>
      </c>
      <c r="N142" s="156">
        <v>1</v>
      </c>
      <c r="O142" s="150">
        <v>12</v>
      </c>
      <c r="P142" s="150" t="s">
        <v>80</v>
      </c>
      <c r="Q142" s="157" t="s">
        <v>58</v>
      </c>
    </row>
    <row r="143" spans="1:17" x14ac:dyDescent="0.25">
      <c r="A143" s="149" t="s">
        <v>270</v>
      </c>
      <c r="B143" s="92">
        <v>15</v>
      </c>
      <c r="C143" s="150">
        <v>125</v>
      </c>
      <c r="D143" s="150">
        <v>1</v>
      </c>
      <c r="E143" s="151" t="s">
        <v>79</v>
      </c>
      <c r="F143" s="92">
        <v>2</v>
      </c>
      <c r="G143" s="150">
        <v>12</v>
      </c>
      <c r="H143" s="150" t="s">
        <v>80</v>
      </c>
      <c r="I143" s="65" t="s">
        <v>90</v>
      </c>
      <c r="J143" s="152" t="s">
        <v>67</v>
      </c>
      <c r="K143" s="159" t="s">
        <v>83</v>
      </c>
      <c r="L143" s="159" t="s">
        <v>83</v>
      </c>
      <c r="M143" s="160" t="s">
        <v>91</v>
      </c>
      <c r="N143" s="156">
        <v>1</v>
      </c>
      <c r="O143" s="150">
        <v>12</v>
      </c>
      <c r="P143" s="150" t="s">
        <v>80</v>
      </c>
      <c r="Q143" s="157" t="s">
        <v>58</v>
      </c>
    </row>
    <row r="144" spans="1:17" x14ac:dyDescent="0.25">
      <c r="A144" s="149" t="s">
        <v>272</v>
      </c>
      <c r="B144" s="92">
        <v>20</v>
      </c>
      <c r="C144" s="150">
        <v>125</v>
      </c>
      <c r="D144" s="150">
        <v>1</v>
      </c>
      <c r="E144" s="151" t="s">
        <v>79</v>
      </c>
      <c r="F144" s="92">
        <v>2</v>
      </c>
      <c r="G144" s="150">
        <v>12</v>
      </c>
      <c r="H144" s="150" t="s">
        <v>80</v>
      </c>
      <c r="I144" s="65" t="s">
        <v>90</v>
      </c>
      <c r="J144" s="152" t="s">
        <v>67</v>
      </c>
      <c r="K144" s="159" t="s">
        <v>83</v>
      </c>
      <c r="L144" s="159" t="s">
        <v>83</v>
      </c>
      <c r="M144" s="160" t="s">
        <v>91</v>
      </c>
      <c r="N144" s="156">
        <v>1</v>
      </c>
      <c r="O144" s="150">
        <v>12</v>
      </c>
      <c r="P144" s="150" t="s">
        <v>80</v>
      </c>
      <c r="Q144" s="157" t="s">
        <v>58</v>
      </c>
    </row>
    <row r="145" spans="1:17" x14ac:dyDescent="0.25">
      <c r="A145" s="149" t="s">
        <v>274</v>
      </c>
      <c r="B145" s="92">
        <v>20</v>
      </c>
      <c r="C145" s="150">
        <v>125</v>
      </c>
      <c r="D145" s="150">
        <v>1</v>
      </c>
      <c r="E145" s="151" t="s">
        <v>79</v>
      </c>
      <c r="F145" s="92">
        <v>2</v>
      </c>
      <c r="G145" s="150">
        <v>12</v>
      </c>
      <c r="H145" s="150" t="s">
        <v>80</v>
      </c>
      <c r="I145" s="65" t="s">
        <v>90</v>
      </c>
      <c r="J145" s="152" t="s">
        <v>67</v>
      </c>
      <c r="K145" s="159" t="s">
        <v>83</v>
      </c>
      <c r="L145" s="159" t="s">
        <v>83</v>
      </c>
      <c r="M145" s="160" t="s">
        <v>91</v>
      </c>
      <c r="N145" s="156">
        <v>1</v>
      </c>
      <c r="O145" s="150">
        <v>12</v>
      </c>
      <c r="P145" s="150" t="s">
        <v>80</v>
      </c>
      <c r="Q145" s="157" t="s">
        <v>58</v>
      </c>
    </row>
    <row r="146" spans="1:17" x14ac:dyDescent="0.25">
      <c r="A146" s="149" t="s">
        <v>276</v>
      </c>
      <c r="B146" s="92">
        <v>20</v>
      </c>
      <c r="C146" s="150">
        <v>125</v>
      </c>
      <c r="D146" s="150">
        <v>1</v>
      </c>
      <c r="E146" s="151" t="s">
        <v>79</v>
      </c>
      <c r="F146" s="92">
        <v>2</v>
      </c>
      <c r="G146" s="150">
        <v>12</v>
      </c>
      <c r="H146" s="150" t="s">
        <v>80</v>
      </c>
      <c r="I146" s="65" t="s">
        <v>90</v>
      </c>
      <c r="J146" s="152" t="s">
        <v>67</v>
      </c>
      <c r="K146" s="159" t="s">
        <v>83</v>
      </c>
      <c r="L146" s="159" t="s">
        <v>83</v>
      </c>
      <c r="M146" s="160" t="s">
        <v>91</v>
      </c>
      <c r="N146" s="156">
        <v>1</v>
      </c>
      <c r="O146" s="150">
        <v>12</v>
      </c>
      <c r="P146" s="150" t="s">
        <v>80</v>
      </c>
      <c r="Q146" s="157" t="s">
        <v>58</v>
      </c>
    </row>
    <row r="147" spans="1:17" x14ac:dyDescent="0.25">
      <c r="A147" s="161" t="s">
        <v>278</v>
      </c>
      <c r="B147" s="92">
        <v>20</v>
      </c>
      <c r="C147" s="150">
        <v>125</v>
      </c>
      <c r="D147" s="150">
        <v>1</v>
      </c>
      <c r="E147" s="151" t="s">
        <v>79</v>
      </c>
      <c r="F147" s="92">
        <v>2</v>
      </c>
      <c r="G147" s="150">
        <v>12</v>
      </c>
      <c r="H147" s="150" t="s">
        <v>80</v>
      </c>
      <c r="I147" s="65" t="s">
        <v>90</v>
      </c>
      <c r="J147" s="152" t="s">
        <v>67</v>
      </c>
      <c r="K147" s="159" t="s">
        <v>83</v>
      </c>
      <c r="L147" s="159" t="s">
        <v>83</v>
      </c>
      <c r="M147" s="160" t="s">
        <v>91</v>
      </c>
      <c r="N147" s="156">
        <v>1</v>
      </c>
      <c r="O147" s="150">
        <v>12</v>
      </c>
      <c r="P147" s="150" t="s">
        <v>80</v>
      </c>
      <c r="Q147" s="157" t="s">
        <v>58</v>
      </c>
    </row>
    <row r="148" spans="1:17" x14ac:dyDescent="0.25">
      <c r="A148" s="167" t="s">
        <v>280</v>
      </c>
      <c r="B148" s="92">
        <v>20</v>
      </c>
      <c r="C148" s="150">
        <v>125</v>
      </c>
      <c r="D148" s="150">
        <v>1</v>
      </c>
      <c r="E148" s="151" t="s">
        <v>79</v>
      </c>
      <c r="F148" s="92">
        <v>2</v>
      </c>
      <c r="G148" s="150">
        <v>12</v>
      </c>
      <c r="H148" s="150" t="s">
        <v>80</v>
      </c>
      <c r="I148" s="65" t="s">
        <v>90</v>
      </c>
      <c r="J148" s="152" t="s">
        <v>67</v>
      </c>
      <c r="K148" s="159" t="s">
        <v>83</v>
      </c>
      <c r="L148" s="159" t="s">
        <v>83</v>
      </c>
      <c r="M148" s="160" t="s">
        <v>91</v>
      </c>
      <c r="N148" s="156">
        <v>1</v>
      </c>
      <c r="O148" s="150">
        <v>12</v>
      </c>
      <c r="P148" s="150" t="s">
        <v>80</v>
      </c>
      <c r="Q148" s="157" t="s">
        <v>58</v>
      </c>
    </row>
    <row r="149" spans="1:17" x14ac:dyDescent="0.25">
      <c r="A149" s="167" t="s">
        <v>282</v>
      </c>
      <c r="B149" s="92">
        <v>20</v>
      </c>
      <c r="C149" s="150">
        <v>125</v>
      </c>
      <c r="D149" s="150">
        <v>1</v>
      </c>
      <c r="E149" s="151" t="s">
        <v>79</v>
      </c>
      <c r="F149" s="92">
        <v>2</v>
      </c>
      <c r="G149" s="150">
        <v>12</v>
      </c>
      <c r="H149" s="150" t="s">
        <v>80</v>
      </c>
      <c r="I149" s="65" t="s">
        <v>90</v>
      </c>
      <c r="J149" s="152" t="s">
        <v>67</v>
      </c>
      <c r="K149" s="159" t="s">
        <v>83</v>
      </c>
      <c r="L149" s="159" t="s">
        <v>83</v>
      </c>
      <c r="M149" s="160" t="s">
        <v>91</v>
      </c>
      <c r="N149" s="156">
        <v>1</v>
      </c>
      <c r="O149" s="150">
        <v>12</v>
      </c>
      <c r="P149" s="150" t="s">
        <v>80</v>
      </c>
      <c r="Q149" s="157" t="s">
        <v>58</v>
      </c>
    </row>
    <row r="150" spans="1:17" x14ac:dyDescent="0.25">
      <c r="A150" s="167" t="s">
        <v>284</v>
      </c>
      <c r="B150" s="92">
        <v>20</v>
      </c>
      <c r="C150" s="150">
        <v>125</v>
      </c>
      <c r="D150" s="150">
        <v>1</v>
      </c>
      <c r="E150" s="151" t="s">
        <v>79</v>
      </c>
      <c r="F150" s="92">
        <v>2</v>
      </c>
      <c r="G150" s="150">
        <v>12</v>
      </c>
      <c r="H150" s="150" t="s">
        <v>80</v>
      </c>
      <c r="I150" s="65" t="s">
        <v>90</v>
      </c>
      <c r="J150" s="152" t="s">
        <v>67</v>
      </c>
      <c r="K150" s="159" t="s">
        <v>83</v>
      </c>
      <c r="L150" s="159" t="s">
        <v>83</v>
      </c>
      <c r="M150" s="160" t="s">
        <v>91</v>
      </c>
      <c r="N150" s="156">
        <v>1</v>
      </c>
      <c r="O150" s="150">
        <v>12</v>
      </c>
      <c r="P150" s="150" t="s">
        <v>80</v>
      </c>
      <c r="Q150" s="157" t="s">
        <v>58</v>
      </c>
    </row>
    <row r="151" spans="1:17" x14ac:dyDescent="0.25">
      <c r="A151" s="149" t="s">
        <v>286</v>
      </c>
      <c r="B151" s="92">
        <v>20</v>
      </c>
      <c r="C151" s="150">
        <v>125</v>
      </c>
      <c r="D151" s="150">
        <v>1</v>
      </c>
      <c r="E151" s="151" t="s">
        <v>79</v>
      </c>
      <c r="F151" s="92">
        <v>2</v>
      </c>
      <c r="G151" s="150">
        <v>12</v>
      </c>
      <c r="H151" s="150" t="s">
        <v>80</v>
      </c>
      <c r="I151" s="65" t="s">
        <v>90</v>
      </c>
      <c r="J151" s="152" t="s">
        <v>67</v>
      </c>
      <c r="K151" s="159" t="s">
        <v>83</v>
      </c>
      <c r="L151" s="159" t="s">
        <v>83</v>
      </c>
      <c r="M151" s="160" t="s">
        <v>91</v>
      </c>
      <c r="N151" s="156">
        <v>1</v>
      </c>
      <c r="O151" s="150">
        <v>12</v>
      </c>
      <c r="P151" s="150" t="s">
        <v>80</v>
      </c>
      <c r="Q151" s="157" t="s">
        <v>58</v>
      </c>
    </row>
    <row r="152" spans="1:17" x14ac:dyDescent="0.25">
      <c r="A152" s="149" t="s">
        <v>288</v>
      </c>
      <c r="B152" s="92">
        <v>20</v>
      </c>
      <c r="C152" s="150">
        <v>125</v>
      </c>
      <c r="D152" s="150">
        <v>1</v>
      </c>
      <c r="E152" s="151" t="s">
        <v>79</v>
      </c>
      <c r="F152" s="92">
        <v>2</v>
      </c>
      <c r="G152" s="150">
        <v>12</v>
      </c>
      <c r="H152" s="150" t="s">
        <v>80</v>
      </c>
      <c r="I152" s="65" t="s">
        <v>90</v>
      </c>
      <c r="J152" s="152" t="s">
        <v>67</v>
      </c>
      <c r="K152" s="159" t="s">
        <v>83</v>
      </c>
      <c r="L152" s="159" t="s">
        <v>83</v>
      </c>
      <c r="M152" s="160" t="s">
        <v>91</v>
      </c>
      <c r="N152" s="156">
        <v>1</v>
      </c>
      <c r="O152" s="150">
        <v>12</v>
      </c>
      <c r="P152" s="150" t="s">
        <v>80</v>
      </c>
      <c r="Q152" s="157" t="s">
        <v>58</v>
      </c>
    </row>
    <row r="153" spans="1:17" x14ac:dyDescent="0.25">
      <c r="A153" s="149" t="s">
        <v>290</v>
      </c>
      <c r="B153" s="92">
        <v>20</v>
      </c>
      <c r="C153" s="150">
        <v>125</v>
      </c>
      <c r="D153" s="150">
        <v>1</v>
      </c>
      <c r="E153" s="151" t="s">
        <v>79</v>
      </c>
      <c r="F153" s="92">
        <v>2</v>
      </c>
      <c r="G153" s="150">
        <v>12</v>
      </c>
      <c r="H153" s="150" t="s">
        <v>80</v>
      </c>
      <c r="I153" s="65" t="s">
        <v>90</v>
      </c>
      <c r="J153" s="152" t="s">
        <v>67</v>
      </c>
      <c r="K153" s="159" t="s">
        <v>83</v>
      </c>
      <c r="L153" s="159" t="s">
        <v>83</v>
      </c>
      <c r="M153" s="160" t="s">
        <v>91</v>
      </c>
      <c r="N153" s="156">
        <v>1</v>
      </c>
      <c r="O153" s="150">
        <v>12</v>
      </c>
      <c r="P153" s="150" t="s">
        <v>80</v>
      </c>
      <c r="Q153" s="157" t="s">
        <v>58</v>
      </c>
    </row>
    <row r="154" spans="1:17" x14ac:dyDescent="0.25">
      <c r="A154" s="149" t="s">
        <v>292</v>
      </c>
      <c r="B154" s="92">
        <v>20</v>
      </c>
      <c r="C154" s="150">
        <v>125</v>
      </c>
      <c r="D154" s="150">
        <v>1</v>
      </c>
      <c r="E154" s="151" t="s">
        <v>79</v>
      </c>
      <c r="F154" s="92">
        <v>2</v>
      </c>
      <c r="G154" s="150">
        <v>12</v>
      </c>
      <c r="H154" s="150" t="s">
        <v>80</v>
      </c>
      <c r="I154" s="65" t="s">
        <v>90</v>
      </c>
      <c r="J154" s="152" t="s">
        <v>67</v>
      </c>
      <c r="K154" s="159" t="s">
        <v>83</v>
      </c>
      <c r="L154" s="159" t="s">
        <v>83</v>
      </c>
      <c r="M154" s="160" t="s">
        <v>91</v>
      </c>
      <c r="N154" s="156">
        <v>1</v>
      </c>
      <c r="O154" s="150">
        <v>12</v>
      </c>
      <c r="P154" s="150" t="s">
        <v>80</v>
      </c>
      <c r="Q154" s="157" t="s">
        <v>58</v>
      </c>
    </row>
    <row r="155" spans="1:17" x14ac:dyDescent="0.25">
      <c r="A155" s="149" t="s">
        <v>294</v>
      </c>
      <c r="B155" s="92">
        <v>20</v>
      </c>
      <c r="C155" s="150">
        <v>125</v>
      </c>
      <c r="D155" s="150">
        <v>1</v>
      </c>
      <c r="E155" s="151" t="s">
        <v>79</v>
      </c>
      <c r="F155" s="92">
        <v>2</v>
      </c>
      <c r="G155" s="150">
        <v>12</v>
      </c>
      <c r="H155" s="150" t="s">
        <v>80</v>
      </c>
      <c r="I155" s="65" t="s">
        <v>90</v>
      </c>
      <c r="J155" s="152" t="s">
        <v>67</v>
      </c>
      <c r="K155" s="159" t="s">
        <v>83</v>
      </c>
      <c r="L155" s="159" t="s">
        <v>83</v>
      </c>
      <c r="M155" s="160" t="s">
        <v>91</v>
      </c>
      <c r="N155" s="156">
        <v>1</v>
      </c>
      <c r="O155" s="150">
        <v>12</v>
      </c>
      <c r="P155" s="150" t="s">
        <v>80</v>
      </c>
      <c r="Q155" s="157" t="s">
        <v>58</v>
      </c>
    </row>
    <row r="156" spans="1:17" x14ac:dyDescent="0.25">
      <c r="A156" s="149" t="s">
        <v>296</v>
      </c>
      <c r="B156" s="92">
        <v>30</v>
      </c>
      <c r="C156" s="150">
        <v>125</v>
      </c>
      <c r="D156" s="150">
        <v>1</v>
      </c>
      <c r="E156" s="151" t="s">
        <v>79</v>
      </c>
      <c r="F156" s="92">
        <v>2</v>
      </c>
      <c r="G156" s="150">
        <v>10</v>
      </c>
      <c r="H156" s="150" t="s">
        <v>80</v>
      </c>
      <c r="I156" s="65" t="s">
        <v>90</v>
      </c>
      <c r="J156" s="152" t="s">
        <v>67</v>
      </c>
      <c r="K156" s="159" t="s">
        <v>83</v>
      </c>
      <c r="L156" s="159" t="s">
        <v>83</v>
      </c>
      <c r="M156" s="160" t="s">
        <v>91</v>
      </c>
      <c r="N156" s="156">
        <v>1</v>
      </c>
      <c r="O156" s="150">
        <v>10</v>
      </c>
      <c r="P156" s="150" t="s">
        <v>80</v>
      </c>
      <c r="Q156" s="157" t="s">
        <v>58</v>
      </c>
    </row>
    <row r="157" spans="1:17" x14ac:dyDescent="0.25">
      <c r="A157" s="167" t="s">
        <v>298</v>
      </c>
      <c r="B157" s="92">
        <v>30</v>
      </c>
      <c r="C157" s="150">
        <v>125</v>
      </c>
      <c r="D157" s="150">
        <v>1</v>
      </c>
      <c r="E157" s="151" t="s">
        <v>79</v>
      </c>
      <c r="F157" s="92">
        <v>2</v>
      </c>
      <c r="G157" s="150">
        <v>10</v>
      </c>
      <c r="H157" s="150" t="s">
        <v>80</v>
      </c>
      <c r="I157" s="65" t="s">
        <v>90</v>
      </c>
      <c r="J157" s="152" t="s">
        <v>67</v>
      </c>
      <c r="K157" s="159" t="s">
        <v>83</v>
      </c>
      <c r="L157" s="159" t="s">
        <v>83</v>
      </c>
      <c r="M157" s="160" t="s">
        <v>91</v>
      </c>
      <c r="N157" s="156">
        <v>1</v>
      </c>
      <c r="O157" s="150">
        <v>10</v>
      </c>
      <c r="P157" s="150" t="s">
        <v>80</v>
      </c>
      <c r="Q157" s="157" t="s">
        <v>58</v>
      </c>
    </row>
    <row r="158" spans="1:17" x14ac:dyDescent="0.25">
      <c r="A158" s="167" t="s">
        <v>300</v>
      </c>
      <c r="B158" s="92">
        <v>30</v>
      </c>
      <c r="C158" s="150">
        <v>125</v>
      </c>
      <c r="D158" s="150">
        <v>1</v>
      </c>
      <c r="E158" s="151" t="s">
        <v>79</v>
      </c>
      <c r="F158" s="92">
        <v>2</v>
      </c>
      <c r="G158" s="150">
        <v>10</v>
      </c>
      <c r="H158" s="150" t="s">
        <v>80</v>
      </c>
      <c r="I158" s="65" t="s">
        <v>90</v>
      </c>
      <c r="J158" s="152" t="s">
        <v>67</v>
      </c>
      <c r="K158" s="159" t="s">
        <v>83</v>
      </c>
      <c r="L158" s="159" t="s">
        <v>83</v>
      </c>
      <c r="M158" s="160" t="s">
        <v>91</v>
      </c>
      <c r="N158" s="156">
        <v>1</v>
      </c>
      <c r="O158" s="150">
        <v>10</v>
      </c>
      <c r="P158" s="150" t="s">
        <v>80</v>
      </c>
      <c r="Q158" s="157" t="s">
        <v>58</v>
      </c>
    </row>
    <row r="159" spans="1:17" x14ac:dyDescent="0.25">
      <c r="A159" s="167" t="s">
        <v>302</v>
      </c>
      <c r="B159" s="92">
        <v>30</v>
      </c>
      <c r="C159" s="150">
        <v>125</v>
      </c>
      <c r="D159" s="150">
        <v>1</v>
      </c>
      <c r="E159" s="151" t="s">
        <v>79</v>
      </c>
      <c r="F159" s="92">
        <v>2</v>
      </c>
      <c r="G159" s="150">
        <v>10</v>
      </c>
      <c r="H159" s="150" t="s">
        <v>80</v>
      </c>
      <c r="I159" s="65" t="s">
        <v>90</v>
      </c>
      <c r="J159" s="152" t="s">
        <v>67</v>
      </c>
      <c r="K159" s="159" t="s">
        <v>83</v>
      </c>
      <c r="L159" s="159" t="s">
        <v>83</v>
      </c>
      <c r="M159" s="160" t="s">
        <v>91</v>
      </c>
      <c r="N159" s="156">
        <v>1</v>
      </c>
      <c r="O159" s="150">
        <v>10</v>
      </c>
      <c r="P159" s="150" t="s">
        <v>80</v>
      </c>
      <c r="Q159" s="157" t="s">
        <v>58</v>
      </c>
    </row>
    <row r="160" spans="1:17" x14ac:dyDescent="0.25">
      <c r="A160" s="149" t="s">
        <v>304</v>
      </c>
      <c r="B160" s="92">
        <v>30</v>
      </c>
      <c r="C160" s="150">
        <v>125</v>
      </c>
      <c r="D160" s="150">
        <v>1</v>
      </c>
      <c r="E160" s="151" t="s">
        <v>79</v>
      </c>
      <c r="F160" s="92">
        <v>2</v>
      </c>
      <c r="G160" s="150">
        <v>10</v>
      </c>
      <c r="H160" s="150" t="s">
        <v>80</v>
      </c>
      <c r="I160" s="65" t="s">
        <v>90</v>
      </c>
      <c r="J160" s="152" t="s">
        <v>67</v>
      </c>
      <c r="K160" s="159" t="s">
        <v>83</v>
      </c>
      <c r="L160" s="159" t="s">
        <v>83</v>
      </c>
      <c r="M160" s="160" t="s">
        <v>91</v>
      </c>
      <c r="N160" s="156">
        <v>1</v>
      </c>
      <c r="O160" s="150">
        <v>10</v>
      </c>
      <c r="P160" s="150" t="s">
        <v>80</v>
      </c>
      <c r="Q160" s="157" t="s">
        <v>58</v>
      </c>
    </row>
    <row r="161" spans="1:17" x14ac:dyDescent="0.25">
      <c r="A161" s="149" t="s">
        <v>306</v>
      </c>
      <c r="B161" s="92">
        <v>30</v>
      </c>
      <c r="C161" s="150">
        <v>125</v>
      </c>
      <c r="D161" s="150">
        <v>1</v>
      </c>
      <c r="E161" s="151" t="s">
        <v>79</v>
      </c>
      <c r="F161" s="92">
        <v>2</v>
      </c>
      <c r="G161" s="150">
        <v>10</v>
      </c>
      <c r="H161" s="150" t="s">
        <v>80</v>
      </c>
      <c r="I161" s="65" t="s">
        <v>90</v>
      </c>
      <c r="J161" s="152" t="s">
        <v>67</v>
      </c>
      <c r="K161" s="159" t="s">
        <v>83</v>
      </c>
      <c r="L161" s="159" t="s">
        <v>83</v>
      </c>
      <c r="M161" s="160" t="s">
        <v>91</v>
      </c>
      <c r="N161" s="156">
        <v>1</v>
      </c>
      <c r="O161" s="150">
        <v>10</v>
      </c>
      <c r="P161" s="150" t="s">
        <v>80</v>
      </c>
      <c r="Q161" s="157" t="s">
        <v>58</v>
      </c>
    </row>
    <row r="162" spans="1:17" x14ac:dyDescent="0.25">
      <c r="A162" s="149" t="s">
        <v>308</v>
      </c>
      <c r="B162" s="92">
        <v>30</v>
      </c>
      <c r="C162" s="150">
        <v>125</v>
      </c>
      <c r="D162" s="150">
        <v>1</v>
      </c>
      <c r="E162" s="151" t="s">
        <v>79</v>
      </c>
      <c r="F162" s="92">
        <v>2</v>
      </c>
      <c r="G162" s="150">
        <v>10</v>
      </c>
      <c r="H162" s="150" t="s">
        <v>80</v>
      </c>
      <c r="I162" s="65" t="s">
        <v>90</v>
      </c>
      <c r="J162" s="152" t="s">
        <v>67</v>
      </c>
      <c r="K162" s="159" t="s">
        <v>83</v>
      </c>
      <c r="L162" s="159" t="s">
        <v>83</v>
      </c>
      <c r="M162" s="160" t="s">
        <v>91</v>
      </c>
      <c r="N162" s="156">
        <v>1</v>
      </c>
      <c r="O162" s="150">
        <v>10</v>
      </c>
      <c r="P162" s="150" t="s">
        <v>80</v>
      </c>
      <c r="Q162" s="157" t="s">
        <v>58</v>
      </c>
    </row>
    <row r="163" spans="1:17" x14ac:dyDescent="0.25">
      <c r="A163" s="149" t="s">
        <v>310</v>
      </c>
      <c r="B163" s="92">
        <v>30</v>
      </c>
      <c r="C163" s="150">
        <v>125</v>
      </c>
      <c r="D163" s="150">
        <v>1</v>
      </c>
      <c r="E163" s="151" t="s">
        <v>79</v>
      </c>
      <c r="F163" s="92">
        <v>2</v>
      </c>
      <c r="G163" s="150">
        <v>10</v>
      </c>
      <c r="H163" s="150" t="s">
        <v>80</v>
      </c>
      <c r="I163" s="65" t="s">
        <v>90</v>
      </c>
      <c r="J163" s="152" t="s">
        <v>67</v>
      </c>
      <c r="K163" s="159" t="s">
        <v>83</v>
      </c>
      <c r="L163" s="159" t="s">
        <v>83</v>
      </c>
      <c r="M163" s="160" t="s">
        <v>91</v>
      </c>
      <c r="N163" s="156">
        <v>1</v>
      </c>
      <c r="O163" s="150">
        <v>10</v>
      </c>
      <c r="P163" s="150" t="s">
        <v>80</v>
      </c>
      <c r="Q163" s="157" t="s">
        <v>58</v>
      </c>
    </row>
    <row r="164" spans="1:17" x14ac:dyDescent="0.25">
      <c r="A164" s="149" t="s">
        <v>312</v>
      </c>
      <c r="B164" s="92">
        <v>50</v>
      </c>
      <c r="C164" s="150">
        <v>125</v>
      </c>
      <c r="D164" s="150">
        <v>1</v>
      </c>
      <c r="E164" s="151" t="s">
        <v>79</v>
      </c>
      <c r="F164" s="92">
        <v>2</v>
      </c>
      <c r="G164" s="150">
        <v>6</v>
      </c>
      <c r="H164" s="150" t="s">
        <v>80</v>
      </c>
      <c r="I164" s="65" t="s">
        <v>81</v>
      </c>
      <c r="J164" s="158" t="s">
        <v>67</v>
      </c>
      <c r="K164" s="153" t="s">
        <v>82</v>
      </c>
      <c r="L164" s="159" t="s">
        <v>83</v>
      </c>
      <c r="M164" s="155" t="s">
        <v>83</v>
      </c>
      <c r="N164" s="156">
        <v>1</v>
      </c>
      <c r="O164" s="150">
        <v>10</v>
      </c>
      <c r="P164" s="150" t="s">
        <v>80</v>
      </c>
      <c r="Q164" s="157" t="s">
        <v>58</v>
      </c>
    </row>
    <row r="165" spans="1:17" x14ac:dyDescent="0.25">
      <c r="A165" s="149" t="s">
        <v>314</v>
      </c>
      <c r="B165" s="92">
        <v>15</v>
      </c>
      <c r="C165" s="150">
        <v>250</v>
      </c>
      <c r="D165" s="150">
        <v>1</v>
      </c>
      <c r="E165" s="151" t="s">
        <v>79</v>
      </c>
      <c r="F165" s="92">
        <v>2</v>
      </c>
      <c r="G165" s="150">
        <v>12</v>
      </c>
      <c r="H165" s="150" t="s">
        <v>80</v>
      </c>
      <c r="I165" s="65" t="s">
        <v>81</v>
      </c>
      <c r="J165" s="158" t="s">
        <v>67</v>
      </c>
      <c r="K165" s="153" t="s">
        <v>82</v>
      </c>
      <c r="L165" s="159" t="s">
        <v>83</v>
      </c>
      <c r="M165" s="155" t="s">
        <v>83</v>
      </c>
      <c r="N165" s="156">
        <v>1</v>
      </c>
      <c r="O165" s="150">
        <v>12</v>
      </c>
      <c r="P165" s="150" t="s">
        <v>80</v>
      </c>
      <c r="Q165" s="157" t="s">
        <v>58</v>
      </c>
    </row>
    <row r="166" spans="1:17" x14ac:dyDescent="0.25">
      <c r="A166" s="149" t="s">
        <v>316</v>
      </c>
      <c r="B166" s="92">
        <v>15</v>
      </c>
      <c r="C166" s="150">
        <v>250</v>
      </c>
      <c r="D166" s="150">
        <v>1</v>
      </c>
      <c r="E166" s="151" t="s">
        <v>79</v>
      </c>
      <c r="F166" s="92">
        <v>2</v>
      </c>
      <c r="G166" s="150">
        <v>12</v>
      </c>
      <c r="H166" s="150" t="s">
        <v>80</v>
      </c>
      <c r="I166" s="65" t="s">
        <v>81</v>
      </c>
      <c r="J166" s="158" t="s">
        <v>67</v>
      </c>
      <c r="K166" s="153" t="s">
        <v>82</v>
      </c>
      <c r="L166" s="159" t="s">
        <v>83</v>
      </c>
      <c r="M166" s="155" t="s">
        <v>83</v>
      </c>
      <c r="N166" s="156">
        <v>1</v>
      </c>
      <c r="O166" s="150">
        <v>12</v>
      </c>
      <c r="P166" s="150" t="s">
        <v>80</v>
      </c>
      <c r="Q166" s="157" t="s">
        <v>58</v>
      </c>
    </row>
    <row r="167" spans="1:17" x14ac:dyDescent="0.25">
      <c r="A167" s="149" t="s">
        <v>318</v>
      </c>
      <c r="B167" s="92">
        <v>15</v>
      </c>
      <c r="C167" s="150">
        <v>250</v>
      </c>
      <c r="D167" s="150">
        <v>1</v>
      </c>
      <c r="E167" s="151" t="s">
        <v>79</v>
      </c>
      <c r="F167" s="92">
        <v>2</v>
      </c>
      <c r="G167" s="150">
        <v>12</v>
      </c>
      <c r="H167" s="150" t="s">
        <v>80</v>
      </c>
      <c r="I167" s="65" t="s">
        <v>81</v>
      </c>
      <c r="J167" s="158" t="s">
        <v>67</v>
      </c>
      <c r="K167" s="153" t="s">
        <v>82</v>
      </c>
      <c r="L167" s="159" t="s">
        <v>83</v>
      </c>
      <c r="M167" s="155" t="s">
        <v>83</v>
      </c>
      <c r="N167" s="156">
        <v>1</v>
      </c>
      <c r="O167" s="150">
        <v>12</v>
      </c>
      <c r="P167" s="150" t="s">
        <v>80</v>
      </c>
      <c r="Q167" s="157" t="s">
        <v>58</v>
      </c>
    </row>
    <row r="168" spans="1:17" x14ac:dyDescent="0.25">
      <c r="A168" s="149" t="s">
        <v>320</v>
      </c>
      <c r="B168" s="92">
        <v>15</v>
      </c>
      <c r="C168" s="150">
        <v>250</v>
      </c>
      <c r="D168" s="150">
        <v>1</v>
      </c>
      <c r="E168" s="151" t="s">
        <v>79</v>
      </c>
      <c r="F168" s="92">
        <v>2</v>
      </c>
      <c r="G168" s="150">
        <v>12</v>
      </c>
      <c r="H168" s="150" t="s">
        <v>80</v>
      </c>
      <c r="I168" s="65" t="s">
        <v>81</v>
      </c>
      <c r="J168" s="158" t="s">
        <v>67</v>
      </c>
      <c r="K168" s="153" t="s">
        <v>82</v>
      </c>
      <c r="L168" s="159" t="s">
        <v>83</v>
      </c>
      <c r="M168" s="155" t="s">
        <v>83</v>
      </c>
      <c r="N168" s="156">
        <v>1</v>
      </c>
      <c r="O168" s="150">
        <v>12</v>
      </c>
      <c r="P168" s="150" t="s">
        <v>80</v>
      </c>
      <c r="Q168" s="157" t="s">
        <v>58</v>
      </c>
    </row>
    <row r="169" spans="1:17" x14ac:dyDescent="0.25">
      <c r="A169" s="149" t="s">
        <v>322</v>
      </c>
      <c r="B169" s="92">
        <v>15</v>
      </c>
      <c r="C169" s="150">
        <v>250</v>
      </c>
      <c r="D169" s="150">
        <v>1</v>
      </c>
      <c r="E169" s="151" t="s">
        <v>79</v>
      </c>
      <c r="F169" s="92">
        <v>2</v>
      </c>
      <c r="G169" s="150">
        <v>12</v>
      </c>
      <c r="H169" s="150" t="s">
        <v>80</v>
      </c>
      <c r="I169" s="65" t="s">
        <v>81</v>
      </c>
      <c r="J169" s="158" t="s">
        <v>67</v>
      </c>
      <c r="K169" s="153" t="s">
        <v>82</v>
      </c>
      <c r="L169" s="159" t="s">
        <v>83</v>
      </c>
      <c r="M169" s="155" t="s">
        <v>83</v>
      </c>
      <c r="N169" s="156">
        <v>1</v>
      </c>
      <c r="O169" s="150">
        <v>12</v>
      </c>
      <c r="P169" s="150" t="s">
        <v>80</v>
      </c>
      <c r="Q169" s="157" t="s">
        <v>58</v>
      </c>
    </row>
    <row r="170" spans="1:17" x14ac:dyDescent="0.25">
      <c r="A170" s="149" t="s">
        <v>324</v>
      </c>
      <c r="B170" s="92">
        <v>15</v>
      </c>
      <c r="C170" s="150">
        <v>250</v>
      </c>
      <c r="D170" s="150">
        <v>1</v>
      </c>
      <c r="E170" s="151" t="s">
        <v>79</v>
      </c>
      <c r="F170" s="92">
        <v>2</v>
      </c>
      <c r="G170" s="150">
        <v>12</v>
      </c>
      <c r="H170" s="150" t="s">
        <v>80</v>
      </c>
      <c r="I170" s="65" t="s">
        <v>81</v>
      </c>
      <c r="J170" s="158" t="s">
        <v>67</v>
      </c>
      <c r="K170" s="153" t="s">
        <v>82</v>
      </c>
      <c r="L170" s="159" t="s">
        <v>83</v>
      </c>
      <c r="M170" s="155" t="s">
        <v>83</v>
      </c>
      <c r="N170" s="156">
        <v>1</v>
      </c>
      <c r="O170" s="150">
        <v>12</v>
      </c>
      <c r="P170" s="150" t="s">
        <v>80</v>
      </c>
      <c r="Q170" s="157" t="s">
        <v>58</v>
      </c>
    </row>
    <row r="171" spans="1:17" x14ac:dyDescent="0.25">
      <c r="A171" s="149" t="s">
        <v>326</v>
      </c>
      <c r="B171" s="92">
        <v>15</v>
      </c>
      <c r="C171" s="150">
        <v>250</v>
      </c>
      <c r="D171" s="150">
        <v>1</v>
      </c>
      <c r="E171" s="151" t="s">
        <v>79</v>
      </c>
      <c r="F171" s="92">
        <v>2</v>
      </c>
      <c r="G171" s="150">
        <v>12</v>
      </c>
      <c r="H171" s="150" t="s">
        <v>80</v>
      </c>
      <c r="I171" s="65" t="s">
        <v>81</v>
      </c>
      <c r="J171" s="158" t="s">
        <v>67</v>
      </c>
      <c r="K171" s="153" t="s">
        <v>82</v>
      </c>
      <c r="L171" s="159" t="s">
        <v>83</v>
      </c>
      <c r="M171" s="155" t="s">
        <v>83</v>
      </c>
      <c r="N171" s="156">
        <v>1</v>
      </c>
      <c r="O171" s="150">
        <v>12</v>
      </c>
      <c r="P171" s="150" t="s">
        <v>80</v>
      </c>
      <c r="Q171" s="157" t="s">
        <v>58</v>
      </c>
    </row>
    <row r="172" spans="1:17" x14ac:dyDescent="0.25">
      <c r="A172" s="149" t="s">
        <v>328</v>
      </c>
      <c r="B172" s="92">
        <v>15</v>
      </c>
      <c r="C172" s="150">
        <v>250</v>
      </c>
      <c r="D172" s="150">
        <v>1</v>
      </c>
      <c r="E172" s="151" t="s">
        <v>79</v>
      </c>
      <c r="F172" s="92">
        <v>2</v>
      </c>
      <c r="G172" s="150">
        <v>12</v>
      </c>
      <c r="H172" s="150" t="s">
        <v>80</v>
      </c>
      <c r="I172" s="65" t="s">
        <v>81</v>
      </c>
      <c r="J172" s="158" t="s">
        <v>67</v>
      </c>
      <c r="K172" s="153" t="s">
        <v>82</v>
      </c>
      <c r="L172" s="159" t="s">
        <v>83</v>
      </c>
      <c r="M172" s="155" t="s">
        <v>83</v>
      </c>
      <c r="N172" s="156">
        <v>1</v>
      </c>
      <c r="O172" s="150">
        <v>12</v>
      </c>
      <c r="P172" s="150" t="s">
        <v>80</v>
      </c>
      <c r="Q172" s="157" t="s">
        <v>58</v>
      </c>
    </row>
    <row r="173" spans="1:17" x14ac:dyDescent="0.25">
      <c r="A173" s="149" t="s">
        <v>330</v>
      </c>
      <c r="B173" s="92">
        <v>15</v>
      </c>
      <c r="C173" s="150">
        <v>250</v>
      </c>
      <c r="D173" s="150">
        <v>1</v>
      </c>
      <c r="E173" s="151" t="s">
        <v>79</v>
      </c>
      <c r="F173" s="92">
        <v>2</v>
      </c>
      <c r="G173" s="150">
        <v>12</v>
      </c>
      <c r="H173" s="150" t="s">
        <v>80</v>
      </c>
      <c r="I173" s="65" t="s">
        <v>81</v>
      </c>
      <c r="J173" s="158" t="s">
        <v>67</v>
      </c>
      <c r="K173" s="153" t="s">
        <v>82</v>
      </c>
      <c r="L173" s="159" t="s">
        <v>83</v>
      </c>
      <c r="M173" s="155" t="s">
        <v>83</v>
      </c>
      <c r="N173" s="156">
        <v>1</v>
      </c>
      <c r="O173" s="150">
        <v>12</v>
      </c>
      <c r="P173" s="150" t="s">
        <v>80</v>
      </c>
      <c r="Q173" s="157" t="s">
        <v>58</v>
      </c>
    </row>
    <row r="174" spans="1:17" x14ac:dyDescent="0.25">
      <c r="A174" s="149" t="s">
        <v>332</v>
      </c>
      <c r="B174" s="92">
        <v>15</v>
      </c>
      <c r="C174" s="150">
        <v>250</v>
      </c>
      <c r="D174" s="150">
        <v>1</v>
      </c>
      <c r="E174" s="151" t="s">
        <v>79</v>
      </c>
      <c r="F174" s="92">
        <v>2</v>
      </c>
      <c r="G174" s="150">
        <v>12</v>
      </c>
      <c r="H174" s="150" t="s">
        <v>80</v>
      </c>
      <c r="I174" s="65" t="s">
        <v>81</v>
      </c>
      <c r="J174" s="158" t="s">
        <v>67</v>
      </c>
      <c r="K174" s="153" t="s">
        <v>82</v>
      </c>
      <c r="L174" s="159" t="s">
        <v>83</v>
      </c>
      <c r="M174" s="155" t="s">
        <v>83</v>
      </c>
      <c r="N174" s="156">
        <v>1</v>
      </c>
      <c r="O174" s="150">
        <v>12</v>
      </c>
      <c r="P174" s="150" t="s">
        <v>80</v>
      </c>
      <c r="Q174" s="157" t="s">
        <v>58</v>
      </c>
    </row>
    <row r="175" spans="1:17" x14ac:dyDescent="0.25">
      <c r="A175" s="149" t="s">
        <v>334</v>
      </c>
      <c r="B175" s="92">
        <v>15</v>
      </c>
      <c r="C175" s="150">
        <v>250</v>
      </c>
      <c r="D175" s="150">
        <v>1</v>
      </c>
      <c r="E175" s="151" t="s">
        <v>79</v>
      </c>
      <c r="F175" s="92">
        <v>2</v>
      </c>
      <c r="G175" s="150">
        <v>12</v>
      </c>
      <c r="H175" s="150" t="s">
        <v>80</v>
      </c>
      <c r="I175" s="65" t="s">
        <v>81</v>
      </c>
      <c r="J175" s="158" t="s">
        <v>67</v>
      </c>
      <c r="K175" s="153" t="s">
        <v>82</v>
      </c>
      <c r="L175" s="159" t="s">
        <v>83</v>
      </c>
      <c r="M175" s="155" t="s">
        <v>83</v>
      </c>
      <c r="N175" s="156">
        <v>1</v>
      </c>
      <c r="O175" s="150">
        <v>12</v>
      </c>
      <c r="P175" s="150" t="s">
        <v>80</v>
      </c>
      <c r="Q175" s="157" t="s">
        <v>58</v>
      </c>
    </row>
    <row r="176" spans="1:17" x14ac:dyDescent="0.25">
      <c r="A176" s="149" t="s">
        <v>336</v>
      </c>
      <c r="B176" s="92">
        <v>15</v>
      </c>
      <c r="C176" s="150">
        <v>250</v>
      </c>
      <c r="D176" s="150">
        <v>1</v>
      </c>
      <c r="E176" s="151" t="s">
        <v>79</v>
      </c>
      <c r="F176" s="92">
        <v>2</v>
      </c>
      <c r="G176" s="150">
        <v>12</v>
      </c>
      <c r="H176" s="150" t="s">
        <v>80</v>
      </c>
      <c r="I176" s="65" t="s">
        <v>81</v>
      </c>
      <c r="J176" s="158" t="s">
        <v>67</v>
      </c>
      <c r="K176" s="153" t="s">
        <v>82</v>
      </c>
      <c r="L176" s="159" t="s">
        <v>83</v>
      </c>
      <c r="M176" s="155" t="s">
        <v>83</v>
      </c>
      <c r="N176" s="156">
        <v>1</v>
      </c>
      <c r="O176" s="150">
        <v>12</v>
      </c>
      <c r="P176" s="150" t="s">
        <v>80</v>
      </c>
      <c r="Q176" s="157" t="s">
        <v>58</v>
      </c>
    </row>
    <row r="177" spans="1:17" x14ac:dyDescent="0.25">
      <c r="A177" s="149" t="s">
        <v>338</v>
      </c>
      <c r="B177" s="92">
        <v>20</v>
      </c>
      <c r="C177" s="150">
        <v>250</v>
      </c>
      <c r="D177" s="150">
        <v>1</v>
      </c>
      <c r="E177" s="151" t="s">
        <v>79</v>
      </c>
      <c r="F177" s="92">
        <v>2</v>
      </c>
      <c r="G177" s="150">
        <v>12</v>
      </c>
      <c r="H177" s="150" t="s">
        <v>80</v>
      </c>
      <c r="I177" s="65" t="s">
        <v>81</v>
      </c>
      <c r="J177" s="158" t="s">
        <v>67</v>
      </c>
      <c r="K177" s="153" t="s">
        <v>82</v>
      </c>
      <c r="L177" s="159" t="s">
        <v>83</v>
      </c>
      <c r="M177" s="155" t="s">
        <v>83</v>
      </c>
      <c r="N177" s="156">
        <v>1</v>
      </c>
      <c r="O177" s="150">
        <v>12</v>
      </c>
      <c r="P177" s="150" t="s">
        <v>80</v>
      </c>
      <c r="Q177" s="157" t="s">
        <v>58</v>
      </c>
    </row>
    <row r="178" spans="1:17" x14ac:dyDescent="0.25">
      <c r="A178" s="149" t="s">
        <v>340</v>
      </c>
      <c r="B178" s="92">
        <v>20</v>
      </c>
      <c r="C178" s="150">
        <v>250</v>
      </c>
      <c r="D178" s="150">
        <v>1</v>
      </c>
      <c r="E178" s="151" t="s">
        <v>79</v>
      </c>
      <c r="F178" s="92">
        <v>2</v>
      </c>
      <c r="G178" s="150">
        <v>12</v>
      </c>
      <c r="H178" s="150" t="s">
        <v>80</v>
      </c>
      <c r="I178" s="65" t="s">
        <v>81</v>
      </c>
      <c r="J178" s="158" t="s">
        <v>67</v>
      </c>
      <c r="K178" s="153" t="s">
        <v>82</v>
      </c>
      <c r="L178" s="159" t="s">
        <v>83</v>
      </c>
      <c r="M178" s="155" t="s">
        <v>83</v>
      </c>
      <c r="N178" s="156">
        <v>1</v>
      </c>
      <c r="O178" s="150">
        <v>12</v>
      </c>
      <c r="P178" s="150" t="s">
        <v>80</v>
      </c>
      <c r="Q178" s="157" t="s">
        <v>58</v>
      </c>
    </row>
    <row r="179" spans="1:17" x14ac:dyDescent="0.25">
      <c r="A179" s="149" t="s">
        <v>342</v>
      </c>
      <c r="B179" s="92">
        <v>20</v>
      </c>
      <c r="C179" s="150">
        <v>250</v>
      </c>
      <c r="D179" s="150">
        <v>1</v>
      </c>
      <c r="E179" s="151" t="s">
        <v>79</v>
      </c>
      <c r="F179" s="92">
        <v>2</v>
      </c>
      <c r="G179" s="150">
        <v>12</v>
      </c>
      <c r="H179" s="150" t="s">
        <v>80</v>
      </c>
      <c r="I179" s="65" t="s">
        <v>81</v>
      </c>
      <c r="J179" s="158" t="s">
        <v>67</v>
      </c>
      <c r="K179" s="153" t="s">
        <v>82</v>
      </c>
      <c r="L179" s="159" t="s">
        <v>83</v>
      </c>
      <c r="M179" s="155" t="s">
        <v>83</v>
      </c>
      <c r="N179" s="156">
        <v>1</v>
      </c>
      <c r="O179" s="150">
        <v>12</v>
      </c>
      <c r="P179" s="150" t="s">
        <v>80</v>
      </c>
      <c r="Q179" s="157" t="s">
        <v>58</v>
      </c>
    </row>
    <row r="180" spans="1:17" x14ac:dyDescent="0.25">
      <c r="A180" s="149" t="s">
        <v>344</v>
      </c>
      <c r="B180" s="92">
        <v>20</v>
      </c>
      <c r="C180" s="150">
        <v>250</v>
      </c>
      <c r="D180" s="150">
        <v>1</v>
      </c>
      <c r="E180" s="151" t="s">
        <v>79</v>
      </c>
      <c r="F180" s="92">
        <v>2</v>
      </c>
      <c r="G180" s="150">
        <v>12</v>
      </c>
      <c r="H180" s="150" t="s">
        <v>80</v>
      </c>
      <c r="I180" s="65" t="s">
        <v>81</v>
      </c>
      <c r="J180" s="158" t="s">
        <v>67</v>
      </c>
      <c r="K180" s="153" t="s">
        <v>82</v>
      </c>
      <c r="L180" s="159" t="s">
        <v>83</v>
      </c>
      <c r="M180" s="155" t="s">
        <v>83</v>
      </c>
      <c r="N180" s="156">
        <v>1</v>
      </c>
      <c r="O180" s="150">
        <v>12</v>
      </c>
      <c r="P180" s="150" t="s">
        <v>80</v>
      </c>
      <c r="Q180" s="157" t="s">
        <v>58</v>
      </c>
    </row>
    <row r="181" spans="1:17" x14ac:dyDescent="0.25">
      <c r="A181" s="149" t="s">
        <v>346</v>
      </c>
      <c r="B181" s="92">
        <v>20</v>
      </c>
      <c r="C181" s="150">
        <v>250</v>
      </c>
      <c r="D181" s="150">
        <v>1</v>
      </c>
      <c r="E181" s="151" t="s">
        <v>79</v>
      </c>
      <c r="F181" s="92">
        <v>2</v>
      </c>
      <c r="G181" s="150">
        <v>12</v>
      </c>
      <c r="H181" s="150" t="s">
        <v>80</v>
      </c>
      <c r="I181" s="65" t="s">
        <v>81</v>
      </c>
      <c r="J181" s="158" t="s">
        <v>67</v>
      </c>
      <c r="K181" s="153" t="s">
        <v>82</v>
      </c>
      <c r="L181" s="159" t="s">
        <v>83</v>
      </c>
      <c r="M181" s="155" t="s">
        <v>83</v>
      </c>
      <c r="N181" s="156">
        <v>1</v>
      </c>
      <c r="O181" s="150">
        <v>12</v>
      </c>
      <c r="P181" s="150" t="s">
        <v>80</v>
      </c>
      <c r="Q181" s="157" t="s">
        <v>58</v>
      </c>
    </row>
    <row r="182" spans="1:17" x14ac:dyDescent="0.25">
      <c r="A182" s="149" t="s">
        <v>348</v>
      </c>
      <c r="B182" s="92">
        <v>20</v>
      </c>
      <c r="C182" s="150">
        <v>250</v>
      </c>
      <c r="D182" s="150">
        <v>1</v>
      </c>
      <c r="E182" s="151" t="s">
        <v>79</v>
      </c>
      <c r="F182" s="92">
        <v>2</v>
      </c>
      <c r="G182" s="150">
        <v>12</v>
      </c>
      <c r="H182" s="150" t="s">
        <v>80</v>
      </c>
      <c r="I182" s="65" t="s">
        <v>81</v>
      </c>
      <c r="J182" s="158" t="s">
        <v>67</v>
      </c>
      <c r="K182" s="153" t="s">
        <v>82</v>
      </c>
      <c r="L182" s="159" t="s">
        <v>83</v>
      </c>
      <c r="M182" s="155" t="s">
        <v>83</v>
      </c>
      <c r="N182" s="156">
        <v>1</v>
      </c>
      <c r="O182" s="150">
        <v>12</v>
      </c>
      <c r="P182" s="150" t="s">
        <v>80</v>
      </c>
      <c r="Q182" s="157" t="s">
        <v>58</v>
      </c>
    </row>
    <row r="183" spans="1:17" x14ac:dyDescent="0.25">
      <c r="A183" s="149" t="s">
        <v>350</v>
      </c>
      <c r="B183" s="92">
        <v>20</v>
      </c>
      <c r="C183" s="150">
        <v>250</v>
      </c>
      <c r="D183" s="150">
        <v>1</v>
      </c>
      <c r="E183" s="151" t="s">
        <v>79</v>
      </c>
      <c r="F183" s="92">
        <v>2</v>
      </c>
      <c r="G183" s="150">
        <v>12</v>
      </c>
      <c r="H183" s="150" t="s">
        <v>80</v>
      </c>
      <c r="I183" s="65" t="s">
        <v>81</v>
      </c>
      <c r="J183" s="158" t="s">
        <v>67</v>
      </c>
      <c r="K183" s="153" t="s">
        <v>82</v>
      </c>
      <c r="L183" s="159" t="s">
        <v>83</v>
      </c>
      <c r="M183" s="155" t="s">
        <v>83</v>
      </c>
      <c r="N183" s="156">
        <v>1</v>
      </c>
      <c r="O183" s="150">
        <v>12</v>
      </c>
      <c r="P183" s="150" t="s">
        <v>80</v>
      </c>
      <c r="Q183" s="157" t="s">
        <v>58</v>
      </c>
    </row>
    <row r="184" spans="1:17" x14ac:dyDescent="0.25">
      <c r="A184" s="149" t="s">
        <v>352</v>
      </c>
      <c r="B184" s="92">
        <v>20</v>
      </c>
      <c r="C184" s="150">
        <v>250</v>
      </c>
      <c r="D184" s="150">
        <v>1</v>
      </c>
      <c r="E184" s="151" t="s">
        <v>79</v>
      </c>
      <c r="F184" s="92">
        <v>2</v>
      </c>
      <c r="G184" s="150">
        <v>12</v>
      </c>
      <c r="H184" s="150" t="s">
        <v>80</v>
      </c>
      <c r="I184" s="65" t="s">
        <v>81</v>
      </c>
      <c r="J184" s="158" t="s">
        <v>67</v>
      </c>
      <c r="K184" s="153" t="s">
        <v>82</v>
      </c>
      <c r="L184" s="159" t="s">
        <v>83</v>
      </c>
      <c r="M184" s="155" t="s">
        <v>83</v>
      </c>
      <c r="N184" s="156">
        <v>1</v>
      </c>
      <c r="O184" s="150">
        <v>12</v>
      </c>
      <c r="P184" s="150" t="s">
        <v>80</v>
      </c>
      <c r="Q184" s="157" t="s">
        <v>58</v>
      </c>
    </row>
    <row r="185" spans="1:17" x14ac:dyDescent="0.25">
      <c r="A185" s="149" t="s">
        <v>354</v>
      </c>
      <c r="B185" s="92">
        <v>20</v>
      </c>
      <c r="C185" s="150">
        <v>250</v>
      </c>
      <c r="D185" s="150">
        <v>1</v>
      </c>
      <c r="E185" s="151" t="s">
        <v>79</v>
      </c>
      <c r="F185" s="92">
        <v>2</v>
      </c>
      <c r="G185" s="150">
        <v>12</v>
      </c>
      <c r="H185" s="150" t="s">
        <v>80</v>
      </c>
      <c r="I185" s="65" t="s">
        <v>81</v>
      </c>
      <c r="J185" s="158" t="s">
        <v>67</v>
      </c>
      <c r="K185" s="153" t="s">
        <v>82</v>
      </c>
      <c r="L185" s="159" t="s">
        <v>83</v>
      </c>
      <c r="M185" s="155" t="s">
        <v>83</v>
      </c>
      <c r="N185" s="156">
        <v>1</v>
      </c>
      <c r="O185" s="150">
        <v>12</v>
      </c>
      <c r="P185" s="150" t="s">
        <v>80</v>
      </c>
      <c r="Q185" s="157" t="s">
        <v>58</v>
      </c>
    </row>
    <row r="186" spans="1:17" x14ac:dyDescent="0.25">
      <c r="A186" s="149" t="s">
        <v>356</v>
      </c>
      <c r="B186" s="92">
        <v>20</v>
      </c>
      <c r="C186" s="150">
        <v>250</v>
      </c>
      <c r="D186" s="150">
        <v>1</v>
      </c>
      <c r="E186" s="151" t="s">
        <v>79</v>
      </c>
      <c r="F186" s="92">
        <v>2</v>
      </c>
      <c r="G186" s="150">
        <v>12</v>
      </c>
      <c r="H186" s="150" t="s">
        <v>80</v>
      </c>
      <c r="I186" s="65" t="s">
        <v>81</v>
      </c>
      <c r="J186" s="158" t="s">
        <v>67</v>
      </c>
      <c r="K186" s="153" t="s">
        <v>82</v>
      </c>
      <c r="L186" s="159" t="s">
        <v>83</v>
      </c>
      <c r="M186" s="155" t="s">
        <v>83</v>
      </c>
      <c r="N186" s="156">
        <v>1</v>
      </c>
      <c r="O186" s="150">
        <v>12</v>
      </c>
      <c r="P186" s="150" t="s">
        <v>80</v>
      </c>
      <c r="Q186" s="157" t="s">
        <v>58</v>
      </c>
    </row>
    <row r="187" spans="1:17" x14ac:dyDescent="0.25">
      <c r="A187" s="149" t="s">
        <v>745</v>
      </c>
      <c r="B187" s="92">
        <v>20</v>
      </c>
      <c r="C187" s="150">
        <v>250</v>
      </c>
      <c r="D187" s="150">
        <v>1</v>
      </c>
      <c r="E187" s="151" t="s">
        <v>79</v>
      </c>
      <c r="F187" s="92">
        <v>2</v>
      </c>
      <c r="G187" s="150">
        <v>12</v>
      </c>
      <c r="H187" s="150" t="s">
        <v>80</v>
      </c>
      <c r="I187" s="65" t="s">
        <v>81</v>
      </c>
      <c r="J187" s="158" t="s">
        <v>67</v>
      </c>
      <c r="K187" s="153" t="s">
        <v>82</v>
      </c>
      <c r="L187" s="159" t="s">
        <v>83</v>
      </c>
      <c r="M187" s="155" t="s">
        <v>83</v>
      </c>
      <c r="N187" s="156">
        <v>1</v>
      </c>
      <c r="O187" s="150">
        <v>12</v>
      </c>
      <c r="P187" s="150" t="s">
        <v>80</v>
      </c>
      <c r="Q187" s="157" t="s">
        <v>58</v>
      </c>
    </row>
    <row r="188" spans="1:17" x14ac:dyDescent="0.25">
      <c r="A188" s="149" t="s">
        <v>360</v>
      </c>
      <c r="B188" s="92">
        <v>20</v>
      </c>
      <c r="C188" s="150">
        <v>250</v>
      </c>
      <c r="D188" s="150">
        <v>1</v>
      </c>
      <c r="E188" s="151" t="s">
        <v>79</v>
      </c>
      <c r="F188" s="92">
        <v>2</v>
      </c>
      <c r="G188" s="150">
        <v>12</v>
      </c>
      <c r="H188" s="150" t="s">
        <v>80</v>
      </c>
      <c r="I188" s="65" t="s">
        <v>81</v>
      </c>
      <c r="J188" s="158" t="s">
        <v>67</v>
      </c>
      <c r="K188" s="153" t="s">
        <v>82</v>
      </c>
      <c r="L188" s="159" t="s">
        <v>83</v>
      </c>
      <c r="M188" s="155" t="s">
        <v>83</v>
      </c>
      <c r="N188" s="156">
        <v>1</v>
      </c>
      <c r="O188" s="150">
        <v>12</v>
      </c>
      <c r="P188" s="150" t="s">
        <v>80</v>
      </c>
      <c r="Q188" s="157" t="s">
        <v>58</v>
      </c>
    </row>
    <row r="189" spans="1:17" x14ac:dyDescent="0.25">
      <c r="A189" s="149" t="s">
        <v>362</v>
      </c>
      <c r="B189" s="92">
        <v>30</v>
      </c>
      <c r="C189" s="150">
        <v>250</v>
      </c>
      <c r="D189" s="150">
        <v>1</v>
      </c>
      <c r="E189" s="151" t="s">
        <v>79</v>
      </c>
      <c r="F189" s="92">
        <v>2</v>
      </c>
      <c r="G189" s="150">
        <v>10</v>
      </c>
      <c r="H189" s="150" t="s">
        <v>80</v>
      </c>
      <c r="I189" s="65" t="s">
        <v>81</v>
      </c>
      <c r="J189" s="158" t="s">
        <v>67</v>
      </c>
      <c r="K189" s="153" t="s">
        <v>82</v>
      </c>
      <c r="L189" s="159" t="s">
        <v>83</v>
      </c>
      <c r="M189" s="155" t="s">
        <v>83</v>
      </c>
      <c r="N189" s="156">
        <v>1</v>
      </c>
      <c r="O189" s="150">
        <v>10</v>
      </c>
      <c r="P189" s="150" t="s">
        <v>80</v>
      </c>
      <c r="Q189" s="157" t="s">
        <v>58</v>
      </c>
    </row>
    <row r="190" spans="1:17" x14ac:dyDescent="0.25">
      <c r="A190" s="149" t="s">
        <v>364</v>
      </c>
      <c r="B190" s="92">
        <v>30</v>
      </c>
      <c r="C190" s="150">
        <v>250</v>
      </c>
      <c r="D190" s="150">
        <v>1</v>
      </c>
      <c r="E190" s="151" t="s">
        <v>79</v>
      </c>
      <c r="F190" s="92">
        <v>2</v>
      </c>
      <c r="G190" s="150">
        <v>10</v>
      </c>
      <c r="H190" s="150" t="s">
        <v>80</v>
      </c>
      <c r="I190" s="65" t="s">
        <v>81</v>
      </c>
      <c r="J190" s="158" t="s">
        <v>67</v>
      </c>
      <c r="K190" s="153" t="s">
        <v>82</v>
      </c>
      <c r="L190" s="159" t="s">
        <v>83</v>
      </c>
      <c r="M190" s="155" t="s">
        <v>83</v>
      </c>
      <c r="N190" s="156">
        <v>1</v>
      </c>
      <c r="O190" s="150">
        <v>10</v>
      </c>
      <c r="P190" s="150" t="s">
        <v>80</v>
      </c>
      <c r="Q190" s="157" t="s">
        <v>58</v>
      </c>
    </row>
    <row r="191" spans="1:17" x14ac:dyDescent="0.25">
      <c r="A191" s="149" t="s">
        <v>366</v>
      </c>
      <c r="B191" s="92">
        <v>30</v>
      </c>
      <c r="C191" s="150">
        <v>250</v>
      </c>
      <c r="D191" s="150">
        <v>1</v>
      </c>
      <c r="E191" s="151" t="s">
        <v>79</v>
      </c>
      <c r="F191" s="92">
        <v>2</v>
      </c>
      <c r="G191" s="150">
        <v>10</v>
      </c>
      <c r="H191" s="150" t="s">
        <v>80</v>
      </c>
      <c r="I191" s="65" t="s">
        <v>81</v>
      </c>
      <c r="J191" s="158" t="s">
        <v>67</v>
      </c>
      <c r="K191" s="153" t="s">
        <v>82</v>
      </c>
      <c r="L191" s="159" t="s">
        <v>83</v>
      </c>
      <c r="M191" s="155" t="s">
        <v>83</v>
      </c>
      <c r="N191" s="156">
        <v>1</v>
      </c>
      <c r="O191" s="150">
        <v>10</v>
      </c>
      <c r="P191" s="150" t="s">
        <v>80</v>
      </c>
      <c r="Q191" s="157" t="s">
        <v>58</v>
      </c>
    </row>
    <row r="192" spans="1:17" x14ac:dyDescent="0.25">
      <c r="A192" s="149" t="s">
        <v>75</v>
      </c>
      <c r="B192" s="92">
        <v>30</v>
      </c>
      <c r="C192" s="150">
        <v>250</v>
      </c>
      <c r="D192" s="150">
        <v>1</v>
      </c>
      <c r="E192" s="151" t="s">
        <v>79</v>
      </c>
      <c r="F192" s="92">
        <v>2</v>
      </c>
      <c r="G192" s="150">
        <v>10</v>
      </c>
      <c r="H192" s="150" t="s">
        <v>80</v>
      </c>
      <c r="I192" s="65" t="s">
        <v>81</v>
      </c>
      <c r="J192" s="158" t="s">
        <v>67</v>
      </c>
      <c r="K192" s="153" t="s">
        <v>82</v>
      </c>
      <c r="L192" s="159" t="s">
        <v>83</v>
      </c>
      <c r="M192" s="155" t="s">
        <v>83</v>
      </c>
      <c r="N192" s="156">
        <v>1</v>
      </c>
      <c r="O192" s="150">
        <v>10</v>
      </c>
      <c r="P192" s="150" t="s">
        <v>80</v>
      </c>
      <c r="Q192" s="157" t="s">
        <v>58</v>
      </c>
    </row>
    <row r="193" spans="1:17" x14ac:dyDescent="0.25">
      <c r="A193" s="149" t="s">
        <v>369</v>
      </c>
      <c r="B193" s="92">
        <v>30</v>
      </c>
      <c r="C193" s="150">
        <v>250</v>
      </c>
      <c r="D193" s="150">
        <v>1</v>
      </c>
      <c r="E193" s="151" t="s">
        <v>79</v>
      </c>
      <c r="F193" s="92">
        <v>2</v>
      </c>
      <c r="G193" s="150">
        <v>10</v>
      </c>
      <c r="H193" s="150" t="s">
        <v>80</v>
      </c>
      <c r="I193" s="65" t="s">
        <v>81</v>
      </c>
      <c r="J193" s="158" t="s">
        <v>67</v>
      </c>
      <c r="K193" s="153" t="s">
        <v>82</v>
      </c>
      <c r="L193" s="159" t="s">
        <v>83</v>
      </c>
      <c r="M193" s="155" t="s">
        <v>83</v>
      </c>
      <c r="N193" s="156">
        <v>1</v>
      </c>
      <c r="O193" s="150">
        <v>10</v>
      </c>
      <c r="P193" s="150" t="s">
        <v>80</v>
      </c>
      <c r="Q193" s="157" t="s">
        <v>58</v>
      </c>
    </row>
    <row r="194" spans="1:17" x14ac:dyDescent="0.25">
      <c r="A194" s="149" t="s">
        <v>371</v>
      </c>
      <c r="B194" s="92">
        <v>30</v>
      </c>
      <c r="C194" s="150">
        <v>250</v>
      </c>
      <c r="D194" s="150">
        <v>1</v>
      </c>
      <c r="E194" s="151" t="s">
        <v>79</v>
      </c>
      <c r="F194" s="92">
        <v>2</v>
      </c>
      <c r="G194" s="150">
        <v>10</v>
      </c>
      <c r="H194" s="150" t="s">
        <v>80</v>
      </c>
      <c r="I194" s="65" t="s">
        <v>81</v>
      </c>
      <c r="J194" s="158" t="s">
        <v>67</v>
      </c>
      <c r="K194" s="153" t="s">
        <v>82</v>
      </c>
      <c r="L194" s="159" t="s">
        <v>83</v>
      </c>
      <c r="M194" s="155" t="s">
        <v>83</v>
      </c>
      <c r="N194" s="156">
        <v>1</v>
      </c>
      <c r="O194" s="150">
        <v>10</v>
      </c>
      <c r="P194" s="150" t="s">
        <v>80</v>
      </c>
      <c r="Q194" s="157" t="s">
        <v>58</v>
      </c>
    </row>
    <row r="195" spans="1:17" x14ac:dyDescent="0.25">
      <c r="A195" s="149" t="s">
        <v>746</v>
      </c>
      <c r="B195" s="92">
        <v>30</v>
      </c>
      <c r="C195" s="150">
        <v>250</v>
      </c>
      <c r="D195" s="150">
        <v>1</v>
      </c>
      <c r="E195" s="151" t="s">
        <v>79</v>
      </c>
      <c r="F195" s="92">
        <v>2</v>
      </c>
      <c r="G195" s="150">
        <v>10</v>
      </c>
      <c r="H195" s="150" t="s">
        <v>80</v>
      </c>
      <c r="I195" s="65" t="s">
        <v>81</v>
      </c>
      <c r="J195" s="158" t="s">
        <v>67</v>
      </c>
      <c r="K195" s="153" t="s">
        <v>82</v>
      </c>
      <c r="L195" s="159" t="s">
        <v>83</v>
      </c>
      <c r="M195" s="155" t="s">
        <v>83</v>
      </c>
      <c r="N195" s="156">
        <v>1</v>
      </c>
      <c r="O195" s="150">
        <v>10</v>
      </c>
      <c r="P195" s="150" t="s">
        <v>80</v>
      </c>
      <c r="Q195" s="157" t="s">
        <v>58</v>
      </c>
    </row>
    <row r="196" spans="1:17" x14ac:dyDescent="0.25">
      <c r="A196" s="149" t="s">
        <v>375</v>
      </c>
      <c r="B196" s="92">
        <v>30</v>
      </c>
      <c r="C196" s="150">
        <v>250</v>
      </c>
      <c r="D196" s="150">
        <v>1</v>
      </c>
      <c r="E196" s="151" t="s">
        <v>79</v>
      </c>
      <c r="F196" s="92">
        <v>2</v>
      </c>
      <c r="G196" s="150">
        <v>10</v>
      </c>
      <c r="H196" s="150" t="s">
        <v>80</v>
      </c>
      <c r="I196" s="65" t="s">
        <v>81</v>
      </c>
      <c r="J196" s="158" t="s">
        <v>67</v>
      </c>
      <c r="K196" s="153" t="s">
        <v>82</v>
      </c>
      <c r="L196" s="159" t="s">
        <v>83</v>
      </c>
      <c r="M196" s="155" t="s">
        <v>83</v>
      </c>
      <c r="N196" s="156">
        <v>1</v>
      </c>
      <c r="O196" s="150">
        <v>10</v>
      </c>
      <c r="P196" s="150" t="s">
        <v>80</v>
      </c>
      <c r="Q196" s="157" t="s">
        <v>58</v>
      </c>
    </row>
    <row r="197" spans="1:17" x14ac:dyDescent="0.25">
      <c r="A197" s="149" t="s">
        <v>377</v>
      </c>
      <c r="B197" s="92">
        <v>50</v>
      </c>
      <c r="C197" s="150">
        <v>250</v>
      </c>
      <c r="D197" s="150">
        <v>1</v>
      </c>
      <c r="E197" s="151" t="s">
        <v>79</v>
      </c>
      <c r="F197" s="92">
        <v>2</v>
      </c>
      <c r="G197" s="150">
        <v>6</v>
      </c>
      <c r="H197" s="150" t="s">
        <v>80</v>
      </c>
      <c r="I197" s="65" t="s">
        <v>81</v>
      </c>
      <c r="J197" s="158" t="s">
        <v>67</v>
      </c>
      <c r="K197" s="153" t="s">
        <v>82</v>
      </c>
      <c r="L197" s="159" t="s">
        <v>83</v>
      </c>
      <c r="M197" s="155" t="s">
        <v>83</v>
      </c>
      <c r="N197" s="156">
        <v>1</v>
      </c>
      <c r="O197" s="150">
        <v>10</v>
      </c>
      <c r="P197" s="150" t="s">
        <v>80</v>
      </c>
      <c r="Q197" s="157" t="s">
        <v>58</v>
      </c>
    </row>
    <row r="198" spans="1:17" x14ac:dyDescent="0.25">
      <c r="A198" s="149" t="s">
        <v>379</v>
      </c>
      <c r="B198" s="92">
        <v>15</v>
      </c>
      <c r="C198" s="150">
        <v>277</v>
      </c>
      <c r="D198" s="150">
        <v>1</v>
      </c>
      <c r="E198" s="151" t="s">
        <v>79</v>
      </c>
      <c r="F198" s="92">
        <v>2</v>
      </c>
      <c r="G198" s="150">
        <v>12</v>
      </c>
      <c r="H198" s="150" t="s">
        <v>80</v>
      </c>
      <c r="I198" s="65" t="s">
        <v>81</v>
      </c>
      <c r="J198" s="158" t="s">
        <v>67</v>
      </c>
      <c r="K198" s="153" t="s">
        <v>82</v>
      </c>
      <c r="L198" s="159" t="s">
        <v>83</v>
      </c>
      <c r="M198" s="155" t="s">
        <v>83</v>
      </c>
      <c r="N198" s="156">
        <v>1</v>
      </c>
      <c r="O198" s="150">
        <v>12</v>
      </c>
      <c r="P198" s="150" t="s">
        <v>80</v>
      </c>
      <c r="Q198" s="157" t="s">
        <v>58</v>
      </c>
    </row>
    <row r="199" spans="1:17" x14ac:dyDescent="0.25">
      <c r="A199" s="149" t="s">
        <v>381</v>
      </c>
      <c r="B199" s="92">
        <v>15</v>
      </c>
      <c r="C199" s="150">
        <v>277</v>
      </c>
      <c r="D199" s="150">
        <v>1</v>
      </c>
      <c r="E199" s="151" t="s">
        <v>79</v>
      </c>
      <c r="F199" s="92">
        <v>2</v>
      </c>
      <c r="G199" s="150">
        <v>12</v>
      </c>
      <c r="H199" s="150" t="s">
        <v>80</v>
      </c>
      <c r="I199" s="65" t="s">
        <v>81</v>
      </c>
      <c r="J199" s="158" t="s">
        <v>67</v>
      </c>
      <c r="K199" s="153" t="s">
        <v>82</v>
      </c>
      <c r="L199" s="159" t="s">
        <v>83</v>
      </c>
      <c r="M199" s="155" t="s">
        <v>83</v>
      </c>
      <c r="N199" s="156">
        <v>1</v>
      </c>
      <c r="O199" s="150">
        <v>12</v>
      </c>
      <c r="P199" s="150" t="s">
        <v>80</v>
      </c>
      <c r="Q199" s="157" t="s">
        <v>58</v>
      </c>
    </row>
    <row r="200" spans="1:17" x14ac:dyDescent="0.25">
      <c r="A200" s="149" t="s">
        <v>383</v>
      </c>
      <c r="B200" s="92">
        <v>15</v>
      </c>
      <c r="C200" s="150">
        <v>277</v>
      </c>
      <c r="D200" s="150">
        <v>1</v>
      </c>
      <c r="E200" s="151" t="s">
        <v>79</v>
      </c>
      <c r="F200" s="92">
        <v>2</v>
      </c>
      <c r="G200" s="150">
        <v>12</v>
      </c>
      <c r="H200" s="150" t="s">
        <v>80</v>
      </c>
      <c r="I200" s="65" t="s">
        <v>81</v>
      </c>
      <c r="J200" s="158" t="s">
        <v>67</v>
      </c>
      <c r="K200" s="153" t="s">
        <v>82</v>
      </c>
      <c r="L200" s="159" t="s">
        <v>83</v>
      </c>
      <c r="M200" s="155" t="s">
        <v>83</v>
      </c>
      <c r="N200" s="156">
        <v>1</v>
      </c>
      <c r="O200" s="150">
        <v>12</v>
      </c>
      <c r="P200" s="150" t="s">
        <v>80</v>
      </c>
      <c r="Q200" s="157" t="s">
        <v>58</v>
      </c>
    </row>
    <row r="201" spans="1:17" x14ac:dyDescent="0.25">
      <c r="A201" s="149" t="s">
        <v>385</v>
      </c>
      <c r="B201" s="92">
        <v>20</v>
      </c>
      <c r="C201" s="150">
        <v>277</v>
      </c>
      <c r="D201" s="150">
        <v>1</v>
      </c>
      <c r="E201" s="151" t="s">
        <v>79</v>
      </c>
      <c r="F201" s="92">
        <v>2</v>
      </c>
      <c r="G201" s="150">
        <v>12</v>
      </c>
      <c r="H201" s="150" t="s">
        <v>80</v>
      </c>
      <c r="I201" s="65" t="s">
        <v>81</v>
      </c>
      <c r="J201" s="158" t="s">
        <v>67</v>
      </c>
      <c r="K201" s="153" t="s">
        <v>82</v>
      </c>
      <c r="L201" s="159" t="s">
        <v>83</v>
      </c>
      <c r="M201" s="155" t="s">
        <v>83</v>
      </c>
      <c r="N201" s="156">
        <v>1</v>
      </c>
      <c r="O201" s="150">
        <v>12</v>
      </c>
      <c r="P201" s="150" t="s">
        <v>80</v>
      </c>
      <c r="Q201" s="157" t="s">
        <v>58</v>
      </c>
    </row>
    <row r="202" spans="1:17" x14ac:dyDescent="0.25">
      <c r="A202" s="149" t="s">
        <v>387</v>
      </c>
      <c r="B202" s="92">
        <v>30</v>
      </c>
      <c r="C202" s="150">
        <v>277</v>
      </c>
      <c r="D202" s="150">
        <v>1</v>
      </c>
      <c r="E202" s="151" t="s">
        <v>79</v>
      </c>
      <c r="F202" s="92">
        <v>2</v>
      </c>
      <c r="G202" s="150">
        <v>10</v>
      </c>
      <c r="H202" s="150" t="s">
        <v>80</v>
      </c>
      <c r="I202" s="65" t="s">
        <v>81</v>
      </c>
      <c r="J202" s="158" t="s">
        <v>67</v>
      </c>
      <c r="K202" s="153" t="s">
        <v>82</v>
      </c>
      <c r="L202" s="159" t="s">
        <v>83</v>
      </c>
      <c r="M202" s="155" t="s">
        <v>83</v>
      </c>
      <c r="N202" s="156">
        <v>1</v>
      </c>
      <c r="O202" s="150">
        <v>10</v>
      </c>
      <c r="P202" s="150" t="s">
        <v>80</v>
      </c>
      <c r="Q202" s="157" t="s">
        <v>58</v>
      </c>
    </row>
    <row r="203" spans="1:17" x14ac:dyDescent="0.25">
      <c r="A203" s="149" t="s">
        <v>389</v>
      </c>
      <c r="B203" s="92">
        <v>30</v>
      </c>
      <c r="C203" s="150">
        <v>277</v>
      </c>
      <c r="D203" s="150">
        <v>1</v>
      </c>
      <c r="E203" s="151" t="s">
        <v>79</v>
      </c>
      <c r="F203" s="92">
        <v>2</v>
      </c>
      <c r="G203" s="150">
        <v>10</v>
      </c>
      <c r="H203" s="150" t="s">
        <v>80</v>
      </c>
      <c r="I203" s="65" t="s">
        <v>81</v>
      </c>
      <c r="J203" s="158" t="s">
        <v>67</v>
      </c>
      <c r="K203" s="153" t="s">
        <v>82</v>
      </c>
      <c r="L203" s="159" t="s">
        <v>83</v>
      </c>
      <c r="M203" s="155" t="s">
        <v>83</v>
      </c>
      <c r="N203" s="156">
        <v>1</v>
      </c>
      <c r="O203" s="150">
        <v>10</v>
      </c>
      <c r="P203" s="150" t="s">
        <v>80</v>
      </c>
      <c r="Q203" s="157" t="s">
        <v>58</v>
      </c>
    </row>
    <row r="204" spans="1:17" x14ac:dyDescent="0.25">
      <c r="A204" s="149" t="s">
        <v>391</v>
      </c>
      <c r="B204" s="92">
        <v>50</v>
      </c>
      <c r="C204" s="150">
        <v>277</v>
      </c>
      <c r="D204" s="150">
        <v>1</v>
      </c>
      <c r="E204" s="151" t="s">
        <v>79</v>
      </c>
      <c r="F204" s="92">
        <v>2</v>
      </c>
      <c r="G204" s="150">
        <v>6</v>
      </c>
      <c r="H204" s="150" t="s">
        <v>80</v>
      </c>
      <c r="I204" s="65" t="s">
        <v>81</v>
      </c>
      <c r="J204" s="158" t="s">
        <v>67</v>
      </c>
      <c r="K204" s="153" t="s">
        <v>82</v>
      </c>
      <c r="L204" s="159" t="s">
        <v>83</v>
      </c>
      <c r="M204" s="155" t="s">
        <v>83</v>
      </c>
      <c r="N204" s="156">
        <v>1</v>
      </c>
      <c r="O204" s="150">
        <v>10</v>
      </c>
      <c r="P204" s="150" t="s">
        <v>80</v>
      </c>
      <c r="Q204" s="157" t="s">
        <v>58</v>
      </c>
    </row>
    <row r="205" spans="1:17" x14ac:dyDescent="0.25">
      <c r="A205" s="149" t="s">
        <v>393</v>
      </c>
      <c r="B205" s="92">
        <v>20</v>
      </c>
      <c r="C205" s="150">
        <v>480</v>
      </c>
      <c r="D205" s="150">
        <v>1</v>
      </c>
      <c r="E205" s="151" t="s">
        <v>79</v>
      </c>
      <c r="F205" s="92">
        <v>2</v>
      </c>
      <c r="G205" s="150">
        <v>12</v>
      </c>
      <c r="H205" s="150" t="s">
        <v>80</v>
      </c>
      <c r="I205" s="65" t="s">
        <v>81</v>
      </c>
      <c r="J205" s="158" t="s">
        <v>67</v>
      </c>
      <c r="K205" s="153" t="s">
        <v>82</v>
      </c>
      <c r="L205" s="159" t="s">
        <v>83</v>
      </c>
      <c r="M205" s="155" t="s">
        <v>83</v>
      </c>
      <c r="N205" s="156">
        <v>1</v>
      </c>
      <c r="O205" s="150">
        <v>12</v>
      </c>
      <c r="P205" s="150" t="s">
        <v>80</v>
      </c>
      <c r="Q205" s="157" t="s">
        <v>58</v>
      </c>
    </row>
    <row r="206" spans="1:17" x14ac:dyDescent="0.25">
      <c r="A206" s="149" t="s">
        <v>395</v>
      </c>
      <c r="B206" s="92">
        <v>20</v>
      </c>
      <c r="C206" s="150">
        <v>480</v>
      </c>
      <c r="D206" s="150">
        <v>1</v>
      </c>
      <c r="E206" s="151" t="s">
        <v>79</v>
      </c>
      <c r="F206" s="92">
        <v>2</v>
      </c>
      <c r="G206" s="150">
        <v>12</v>
      </c>
      <c r="H206" s="150" t="s">
        <v>80</v>
      </c>
      <c r="I206" s="65" t="s">
        <v>81</v>
      </c>
      <c r="J206" s="158" t="s">
        <v>67</v>
      </c>
      <c r="K206" s="153" t="s">
        <v>82</v>
      </c>
      <c r="L206" s="159" t="s">
        <v>83</v>
      </c>
      <c r="M206" s="155" t="s">
        <v>83</v>
      </c>
      <c r="N206" s="156">
        <v>1</v>
      </c>
      <c r="O206" s="150">
        <v>12</v>
      </c>
      <c r="P206" s="150" t="s">
        <v>80</v>
      </c>
      <c r="Q206" s="157" t="s">
        <v>58</v>
      </c>
    </row>
    <row r="207" spans="1:17" x14ac:dyDescent="0.25">
      <c r="A207" s="149" t="s">
        <v>397</v>
      </c>
      <c r="B207" s="92">
        <v>30</v>
      </c>
      <c r="C207" s="150">
        <v>480</v>
      </c>
      <c r="D207" s="150">
        <v>1</v>
      </c>
      <c r="E207" s="151" t="s">
        <v>79</v>
      </c>
      <c r="F207" s="92">
        <v>2</v>
      </c>
      <c r="G207" s="150">
        <v>10</v>
      </c>
      <c r="H207" s="150" t="s">
        <v>80</v>
      </c>
      <c r="I207" s="65" t="s">
        <v>81</v>
      </c>
      <c r="J207" s="158" t="s">
        <v>67</v>
      </c>
      <c r="K207" s="153" t="s">
        <v>82</v>
      </c>
      <c r="L207" s="159" t="s">
        <v>83</v>
      </c>
      <c r="M207" s="155" t="s">
        <v>83</v>
      </c>
      <c r="N207" s="156">
        <v>1</v>
      </c>
      <c r="O207" s="150">
        <v>10</v>
      </c>
      <c r="P207" s="150" t="s">
        <v>80</v>
      </c>
      <c r="Q207" s="157" t="s">
        <v>58</v>
      </c>
    </row>
    <row r="208" spans="1:17" x14ac:dyDescent="0.25">
      <c r="A208" s="149" t="s">
        <v>399</v>
      </c>
      <c r="B208" s="92">
        <v>20</v>
      </c>
      <c r="C208" s="150">
        <v>600</v>
      </c>
      <c r="D208" s="150">
        <v>1</v>
      </c>
      <c r="E208" s="151" t="s">
        <v>79</v>
      </c>
      <c r="F208" s="92">
        <v>2</v>
      </c>
      <c r="G208" s="150">
        <v>12</v>
      </c>
      <c r="H208" s="150" t="s">
        <v>80</v>
      </c>
      <c r="I208" s="65" t="s">
        <v>81</v>
      </c>
      <c r="J208" s="158" t="s">
        <v>67</v>
      </c>
      <c r="K208" s="153" t="s">
        <v>82</v>
      </c>
      <c r="L208" s="159" t="s">
        <v>83</v>
      </c>
      <c r="M208" s="155" t="s">
        <v>83</v>
      </c>
      <c r="N208" s="156">
        <v>1</v>
      </c>
      <c r="O208" s="150">
        <v>12</v>
      </c>
      <c r="P208" s="150" t="s">
        <v>80</v>
      </c>
      <c r="Q208" s="157" t="s">
        <v>58</v>
      </c>
    </row>
    <row r="209" spans="1:17" x14ac:dyDescent="0.25">
      <c r="A209" s="149" t="s">
        <v>401</v>
      </c>
      <c r="B209" s="92">
        <v>30</v>
      </c>
      <c r="C209" s="150">
        <v>600</v>
      </c>
      <c r="D209" s="150">
        <v>1</v>
      </c>
      <c r="E209" s="151" t="s">
        <v>79</v>
      </c>
      <c r="F209" s="92">
        <v>2</v>
      </c>
      <c r="G209" s="150">
        <v>10</v>
      </c>
      <c r="H209" s="150" t="s">
        <v>80</v>
      </c>
      <c r="I209" s="65" t="s">
        <v>81</v>
      </c>
      <c r="J209" s="158" t="s">
        <v>67</v>
      </c>
      <c r="K209" s="153" t="s">
        <v>82</v>
      </c>
      <c r="L209" s="159" t="s">
        <v>83</v>
      </c>
      <c r="M209" s="155" t="s">
        <v>83</v>
      </c>
      <c r="N209" s="156">
        <v>1</v>
      </c>
      <c r="O209" s="150">
        <v>10</v>
      </c>
      <c r="P209" s="150" t="s">
        <v>80</v>
      </c>
      <c r="Q209" s="157" t="s">
        <v>58</v>
      </c>
    </row>
    <row r="210" spans="1:17" x14ac:dyDescent="0.25">
      <c r="A210" s="149" t="s">
        <v>403</v>
      </c>
      <c r="B210" s="92">
        <v>20</v>
      </c>
      <c r="C210" s="150" t="s">
        <v>771</v>
      </c>
      <c r="D210" s="150">
        <v>1</v>
      </c>
      <c r="E210" s="151" t="s">
        <v>779</v>
      </c>
      <c r="F210" s="92">
        <v>3</v>
      </c>
      <c r="G210" s="150">
        <v>12</v>
      </c>
      <c r="H210" s="150" t="s">
        <v>80</v>
      </c>
      <c r="I210" s="65" t="s">
        <v>86</v>
      </c>
      <c r="J210" s="152" t="s">
        <v>67</v>
      </c>
      <c r="K210" s="153" t="s">
        <v>82</v>
      </c>
      <c r="L210" s="154" t="s">
        <v>87</v>
      </c>
      <c r="M210" s="155" t="s">
        <v>83</v>
      </c>
      <c r="N210" s="165">
        <v>0</v>
      </c>
      <c r="O210" s="159" t="s">
        <v>83</v>
      </c>
      <c r="P210" s="159" t="s">
        <v>83</v>
      </c>
      <c r="Q210" s="166" t="s">
        <v>83</v>
      </c>
    </row>
    <row r="211" spans="1:17" x14ac:dyDescent="0.25">
      <c r="A211" s="149" t="s">
        <v>405</v>
      </c>
      <c r="B211" s="92">
        <v>20</v>
      </c>
      <c r="C211" s="150" t="s">
        <v>771</v>
      </c>
      <c r="D211" s="150">
        <v>1</v>
      </c>
      <c r="E211" s="151" t="s">
        <v>779</v>
      </c>
      <c r="F211" s="92">
        <v>3</v>
      </c>
      <c r="G211" s="150">
        <v>12</v>
      </c>
      <c r="H211" s="150" t="s">
        <v>80</v>
      </c>
      <c r="I211" s="65" t="s">
        <v>86</v>
      </c>
      <c r="J211" s="152" t="s">
        <v>67</v>
      </c>
      <c r="K211" s="153" t="s">
        <v>82</v>
      </c>
      <c r="L211" s="154" t="s">
        <v>87</v>
      </c>
      <c r="M211" s="155" t="s">
        <v>83</v>
      </c>
      <c r="N211" s="165">
        <v>0</v>
      </c>
      <c r="O211" s="159" t="s">
        <v>83</v>
      </c>
      <c r="P211" s="159" t="s">
        <v>83</v>
      </c>
      <c r="Q211" s="166" t="s">
        <v>83</v>
      </c>
    </row>
    <row r="212" spans="1:17" x14ac:dyDescent="0.25">
      <c r="A212" s="149" t="s">
        <v>407</v>
      </c>
      <c r="B212" s="92">
        <v>30</v>
      </c>
      <c r="C212" s="150" t="s">
        <v>771</v>
      </c>
      <c r="D212" s="150">
        <v>1</v>
      </c>
      <c r="E212" s="151" t="s">
        <v>779</v>
      </c>
      <c r="F212" s="92">
        <v>3</v>
      </c>
      <c r="G212" s="150">
        <v>10</v>
      </c>
      <c r="H212" s="150" t="s">
        <v>80</v>
      </c>
      <c r="I212" s="65" t="s">
        <v>86</v>
      </c>
      <c r="J212" s="152" t="s">
        <v>67</v>
      </c>
      <c r="K212" s="153" t="s">
        <v>82</v>
      </c>
      <c r="L212" s="154" t="s">
        <v>87</v>
      </c>
      <c r="M212" s="155" t="s">
        <v>83</v>
      </c>
      <c r="N212" s="165">
        <v>0</v>
      </c>
      <c r="O212" s="159" t="s">
        <v>83</v>
      </c>
      <c r="P212" s="159" t="s">
        <v>83</v>
      </c>
      <c r="Q212" s="166" t="s">
        <v>83</v>
      </c>
    </row>
    <row r="213" spans="1:17" x14ac:dyDescent="0.25">
      <c r="A213" s="149" t="s">
        <v>409</v>
      </c>
      <c r="B213" s="92">
        <v>50</v>
      </c>
      <c r="C213" s="150" t="s">
        <v>771</v>
      </c>
      <c r="D213" s="150">
        <v>1</v>
      </c>
      <c r="E213" s="151" t="s">
        <v>779</v>
      </c>
      <c r="F213" s="92">
        <v>2</v>
      </c>
      <c r="G213" s="150">
        <v>6</v>
      </c>
      <c r="H213" s="150" t="s">
        <v>80</v>
      </c>
      <c r="I213" s="65" t="s">
        <v>81</v>
      </c>
      <c r="J213" s="158" t="s">
        <v>67</v>
      </c>
      <c r="K213" s="153" t="s">
        <v>82</v>
      </c>
      <c r="L213" s="159" t="s">
        <v>83</v>
      </c>
      <c r="M213" s="155" t="s">
        <v>83</v>
      </c>
      <c r="N213" s="165">
        <v>0</v>
      </c>
      <c r="O213" s="159" t="s">
        <v>83</v>
      </c>
      <c r="P213" s="159" t="s">
        <v>83</v>
      </c>
      <c r="Q213" s="166" t="s">
        <v>83</v>
      </c>
    </row>
    <row r="214" spans="1:17" x14ac:dyDescent="0.25">
      <c r="A214" s="149" t="s">
        <v>411</v>
      </c>
      <c r="B214" s="92">
        <v>20</v>
      </c>
      <c r="C214" s="150" t="s">
        <v>771</v>
      </c>
      <c r="D214" s="150">
        <v>1</v>
      </c>
      <c r="E214" s="151" t="s">
        <v>85</v>
      </c>
      <c r="F214" s="92">
        <v>3</v>
      </c>
      <c r="G214" s="150">
        <v>12</v>
      </c>
      <c r="H214" s="150" t="s">
        <v>80</v>
      </c>
      <c r="I214" s="65" t="s">
        <v>86</v>
      </c>
      <c r="J214" s="152" t="s">
        <v>67</v>
      </c>
      <c r="K214" s="153" t="s">
        <v>82</v>
      </c>
      <c r="L214" s="154" t="s">
        <v>87</v>
      </c>
      <c r="M214" s="155" t="s">
        <v>83</v>
      </c>
      <c r="N214" s="156">
        <v>1</v>
      </c>
      <c r="O214" s="150">
        <v>12</v>
      </c>
      <c r="P214" s="150" t="s">
        <v>80</v>
      </c>
      <c r="Q214" s="157" t="s">
        <v>58</v>
      </c>
    </row>
    <row r="215" spans="1:17" x14ac:dyDescent="0.25">
      <c r="A215" s="149" t="s">
        <v>413</v>
      </c>
      <c r="B215" s="92">
        <v>20</v>
      </c>
      <c r="C215" s="150" t="s">
        <v>771</v>
      </c>
      <c r="D215" s="150">
        <v>1</v>
      </c>
      <c r="E215" s="151" t="s">
        <v>85</v>
      </c>
      <c r="F215" s="92">
        <v>3</v>
      </c>
      <c r="G215" s="150">
        <v>12</v>
      </c>
      <c r="H215" s="150" t="s">
        <v>80</v>
      </c>
      <c r="I215" s="65" t="s">
        <v>86</v>
      </c>
      <c r="J215" s="152" t="s">
        <v>67</v>
      </c>
      <c r="K215" s="153" t="s">
        <v>82</v>
      </c>
      <c r="L215" s="154" t="s">
        <v>87</v>
      </c>
      <c r="M215" s="155" t="s">
        <v>83</v>
      </c>
      <c r="N215" s="156">
        <v>1</v>
      </c>
      <c r="O215" s="150">
        <v>12</v>
      </c>
      <c r="P215" s="150" t="s">
        <v>80</v>
      </c>
      <c r="Q215" s="157" t="s">
        <v>58</v>
      </c>
    </row>
    <row r="216" spans="1:17" x14ac:dyDescent="0.25">
      <c r="A216" s="149" t="s">
        <v>415</v>
      </c>
      <c r="B216" s="92">
        <v>20</v>
      </c>
      <c r="C216" s="150" t="s">
        <v>771</v>
      </c>
      <c r="D216" s="150">
        <v>1</v>
      </c>
      <c r="E216" s="151" t="s">
        <v>85</v>
      </c>
      <c r="F216" s="92">
        <v>3</v>
      </c>
      <c r="G216" s="150">
        <v>12</v>
      </c>
      <c r="H216" s="150" t="s">
        <v>80</v>
      </c>
      <c r="I216" s="65" t="s">
        <v>86</v>
      </c>
      <c r="J216" s="152" t="s">
        <v>67</v>
      </c>
      <c r="K216" s="153" t="s">
        <v>82</v>
      </c>
      <c r="L216" s="154" t="s">
        <v>87</v>
      </c>
      <c r="M216" s="155" t="s">
        <v>83</v>
      </c>
      <c r="N216" s="156">
        <v>1</v>
      </c>
      <c r="O216" s="150">
        <v>12</v>
      </c>
      <c r="P216" s="150" t="s">
        <v>80</v>
      </c>
      <c r="Q216" s="157" t="s">
        <v>58</v>
      </c>
    </row>
    <row r="217" spans="1:17" x14ac:dyDescent="0.25">
      <c r="A217" s="149" t="s">
        <v>417</v>
      </c>
      <c r="B217" s="92">
        <v>30</v>
      </c>
      <c r="C217" s="150" t="s">
        <v>771</v>
      </c>
      <c r="D217" s="150">
        <v>1</v>
      </c>
      <c r="E217" s="151" t="s">
        <v>85</v>
      </c>
      <c r="F217" s="92">
        <v>3</v>
      </c>
      <c r="G217" s="150">
        <v>10</v>
      </c>
      <c r="H217" s="150" t="s">
        <v>80</v>
      </c>
      <c r="I217" s="65" t="s">
        <v>86</v>
      </c>
      <c r="J217" s="152" t="s">
        <v>67</v>
      </c>
      <c r="K217" s="153" t="s">
        <v>82</v>
      </c>
      <c r="L217" s="154" t="s">
        <v>87</v>
      </c>
      <c r="M217" s="155" t="s">
        <v>83</v>
      </c>
      <c r="N217" s="156">
        <v>1</v>
      </c>
      <c r="O217" s="150">
        <v>10</v>
      </c>
      <c r="P217" s="150" t="s">
        <v>80</v>
      </c>
      <c r="Q217" s="157" t="s">
        <v>58</v>
      </c>
    </row>
    <row r="218" spans="1:17" x14ac:dyDescent="0.25">
      <c r="A218" s="149" t="s">
        <v>419</v>
      </c>
      <c r="B218" s="92">
        <v>30</v>
      </c>
      <c r="C218" s="150" t="s">
        <v>771</v>
      </c>
      <c r="D218" s="150">
        <v>1</v>
      </c>
      <c r="E218" s="151" t="s">
        <v>85</v>
      </c>
      <c r="F218" s="92">
        <v>3</v>
      </c>
      <c r="G218" s="150">
        <v>10</v>
      </c>
      <c r="H218" s="150" t="s">
        <v>80</v>
      </c>
      <c r="I218" s="65" t="s">
        <v>86</v>
      </c>
      <c r="J218" s="152" t="s">
        <v>67</v>
      </c>
      <c r="K218" s="153" t="s">
        <v>82</v>
      </c>
      <c r="L218" s="154" t="s">
        <v>87</v>
      </c>
      <c r="M218" s="155" t="s">
        <v>83</v>
      </c>
      <c r="N218" s="156">
        <v>1</v>
      </c>
      <c r="O218" s="150">
        <v>10</v>
      </c>
      <c r="P218" s="150" t="s">
        <v>80</v>
      </c>
      <c r="Q218" s="157" t="s">
        <v>58</v>
      </c>
    </row>
    <row r="219" spans="1:17" x14ac:dyDescent="0.25">
      <c r="A219" s="149" t="s">
        <v>421</v>
      </c>
      <c r="B219" s="92">
        <v>30</v>
      </c>
      <c r="C219" s="150" t="s">
        <v>771</v>
      </c>
      <c r="D219" s="150">
        <v>1</v>
      </c>
      <c r="E219" s="151" t="s">
        <v>85</v>
      </c>
      <c r="F219" s="92">
        <v>3</v>
      </c>
      <c r="G219" s="150">
        <v>10</v>
      </c>
      <c r="H219" s="150" t="s">
        <v>80</v>
      </c>
      <c r="I219" s="65" t="s">
        <v>86</v>
      </c>
      <c r="J219" s="152" t="s">
        <v>67</v>
      </c>
      <c r="K219" s="153" t="s">
        <v>82</v>
      </c>
      <c r="L219" s="154" t="s">
        <v>87</v>
      </c>
      <c r="M219" s="155" t="s">
        <v>83</v>
      </c>
      <c r="N219" s="156">
        <v>1</v>
      </c>
      <c r="O219" s="150">
        <v>10</v>
      </c>
      <c r="P219" s="150" t="s">
        <v>80</v>
      </c>
      <c r="Q219" s="157" t="s">
        <v>58</v>
      </c>
    </row>
    <row r="220" spans="1:17" x14ac:dyDescent="0.25">
      <c r="A220" s="149" t="s">
        <v>423</v>
      </c>
      <c r="B220" s="92">
        <v>50</v>
      </c>
      <c r="C220" s="150" t="s">
        <v>771</v>
      </c>
      <c r="D220" s="150">
        <v>1</v>
      </c>
      <c r="E220" s="151" t="s">
        <v>85</v>
      </c>
      <c r="F220" s="92">
        <v>3</v>
      </c>
      <c r="G220" s="150">
        <v>6</v>
      </c>
      <c r="H220" s="150" t="s">
        <v>80</v>
      </c>
      <c r="I220" s="65" t="s">
        <v>86</v>
      </c>
      <c r="J220" s="152" t="s">
        <v>67</v>
      </c>
      <c r="K220" s="153" t="s">
        <v>82</v>
      </c>
      <c r="L220" s="154" t="s">
        <v>87</v>
      </c>
      <c r="M220" s="155" t="s">
        <v>83</v>
      </c>
      <c r="N220" s="156">
        <v>1</v>
      </c>
      <c r="O220" s="150">
        <v>10</v>
      </c>
      <c r="P220" s="150" t="s">
        <v>80</v>
      </c>
      <c r="Q220" s="157" t="s">
        <v>58</v>
      </c>
    </row>
    <row r="221" spans="1:17" x14ac:dyDescent="0.25">
      <c r="A221" s="149" t="s">
        <v>425</v>
      </c>
      <c r="B221" s="92">
        <v>60</v>
      </c>
      <c r="C221" s="150" t="s">
        <v>771</v>
      </c>
      <c r="D221" s="150">
        <v>1</v>
      </c>
      <c r="E221" s="151" t="s">
        <v>85</v>
      </c>
      <c r="F221" s="92">
        <v>3</v>
      </c>
      <c r="G221" s="150">
        <v>4</v>
      </c>
      <c r="H221" s="150" t="s">
        <v>80</v>
      </c>
      <c r="I221" s="65" t="s">
        <v>86</v>
      </c>
      <c r="J221" s="152" t="s">
        <v>67</v>
      </c>
      <c r="K221" s="153" t="s">
        <v>82</v>
      </c>
      <c r="L221" s="154" t="s">
        <v>87</v>
      </c>
      <c r="M221" s="155" t="s">
        <v>83</v>
      </c>
      <c r="N221" s="156">
        <v>1</v>
      </c>
      <c r="O221" s="150">
        <v>10</v>
      </c>
      <c r="P221" s="150" t="s">
        <v>80</v>
      </c>
      <c r="Q221" s="157" t="s">
        <v>58</v>
      </c>
    </row>
    <row r="222" spans="1:17" x14ac:dyDescent="0.25">
      <c r="A222" s="149" t="s">
        <v>427</v>
      </c>
      <c r="B222" s="92">
        <v>20</v>
      </c>
      <c r="C222" s="150">
        <v>250</v>
      </c>
      <c r="D222" s="150">
        <v>3</v>
      </c>
      <c r="E222" s="151" t="s">
        <v>85</v>
      </c>
      <c r="F222" s="92">
        <v>3</v>
      </c>
      <c r="G222" s="150">
        <v>12</v>
      </c>
      <c r="H222" s="150" t="s">
        <v>80</v>
      </c>
      <c r="I222" s="65" t="s">
        <v>86</v>
      </c>
      <c r="J222" s="152" t="s">
        <v>67</v>
      </c>
      <c r="K222" s="153" t="s">
        <v>82</v>
      </c>
      <c r="L222" s="154" t="s">
        <v>87</v>
      </c>
      <c r="M222" s="155" t="s">
        <v>83</v>
      </c>
      <c r="N222" s="156">
        <v>1</v>
      </c>
      <c r="O222" s="150">
        <v>12</v>
      </c>
      <c r="P222" s="150" t="s">
        <v>80</v>
      </c>
      <c r="Q222" s="157" t="s">
        <v>58</v>
      </c>
    </row>
    <row r="223" spans="1:17" x14ac:dyDescent="0.25">
      <c r="A223" s="149" t="s">
        <v>429</v>
      </c>
      <c r="B223" s="92">
        <v>20</v>
      </c>
      <c r="C223" s="150">
        <v>250</v>
      </c>
      <c r="D223" s="150">
        <v>3</v>
      </c>
      <c r="E223" s="151" t="s">
        <v>85</v>
      </c>
      <c r="F223" s="92">
        <v>3</v>
      </c>
      <c r="G223" s="150">
        <v>12</v>
      </c>
      <c r="H223" s="150" t="s">
        <v>80</v>
      </c>
      <c r="I223" s="65" t="s">
        <v>86</v>
      </c>
      <c r="J223" s="152" t="s">
        <v>67</v>
      </c>
      <c r="K223" s="153" t="s">
        <v>82</v>
      </c>
      <c r="L223" s="154" t="s">
        <v>87</v>
      </c>
      <c r="M223" s="155" t="s">
        <v>83</v>
      </c>
      <c r="N223" s="156">
        <v>1</v>
      </c>
      <c r="O223" s="150">
        <v>12</v>
      </c>
      <c r="P223" s="150" t="s">
        <v>80</v>
      </c>
      <c r="Q223" s="157" t="s">
        <v>58</v>
      </c>
    </row>
    <row r="224" spans="1:17" x14ac:dyDescent="0.25">
      <c r="A224" s="149" t="s">
        <v>431</v>
      </c>
      <c r="B224" s="92">
        <v>20</v>
      </c>
      <c r="C224" s="150">
        <v>250</v>
      </c>
      <c r="D224" s="150">
        <v>3</v>
      </c>
      <c r="E224" s="151" t="s">
        <v>85</v>
      </c>
      <c r="F224" s="92">
        <v>3</v>
      </c>
      <c r="G224" s="150">
        <v>12</v>
      </c>
      <c r="H224" s="150" t="s">
        <v>80</v>
      </c>
      <c r="I224" s="65" t="s">
        <v>86</v>
      </c>
      <c r="J224" s="152" t="s">
        <v>67</v>
      </c>
      <c r="K224" s="153" t="s">
        <v>82</v>
      </c>
      <c r="L224" s="154" t="s">
        <v>87</v>
      </c>
      <c r="M224" s="155" t="s">
        <v>83</v>
      </c>
      <c r="N224" s="156">
        <v>1</v>
      </c>
      <c r="O224" s="150">
        <v>12</v>
      </c>
      <c r="P224" s="150" t="s">
        <v>80</v>
      </c>
      <c r="Q224" s="157" t="s">
        <v>58</v>
      </c>
    </row>
    <row r="225" spans="1:17" x14ac:dyDescent="0.25">
      <c r="A225" s="149" t="s">
        <v>433</v>
      </c>
      <c r="B225" s="92">
        <v>30</v>
      </c>
      <c r="C225" s="150">
        <v>250</v>
      </c>
      <c r="D225" s="150">
        <v>3</v>
      </c>
      <c r="E225" s="151" t="s">
        <v>85</v>
      </c>
      <c r="F225" s="92">
        <v>3</v>
      </c>
      <c r="G225" s="150">
        <v>10</v>
      </c>
      <c r="H225" s="150" t="s">
        <v>80</v>
      </c>
      <c r="I225" s="65" t="s">
        <v>86</v>
      </c>
      <c r="J225" s="152" t="s">
        <v>67</v>
      </c>
      <c r="K225" s="153" t="s">
        <v>82</v>
      </c>
      <c r="L225" s="154" t="s">
        <v>87</v>
      </c>
      <c r="M225" s="155" t="s">
        <v>83</v>
      </c>
      <c r="N225" s="156">
        <v>1</v>
      </c>
      <c r="O225" s="150">
        <v>10</v>
      </c>
      <c r="P225" s="150" t="s">
        <v>80</v>
      </c>
      <c r="Q225" s="157" t="s">
        <v>58</v>
      </c>
    </row>
    <row r="226" spans="1:17" x14ac:dyDescent="0.25">
      <c r="A226" s="149" t="s">
        <v>435</v>
      </c>
      <c r="B226" s="92">
        <v>30</v>
      </c>
      <c r="C226" s="150">
        <v>250</v>
      </c>
      <c r="D226" s="150">
        <v>3</v>
      </c>
      <c r="E226" s="151" t="s">
        <v>85</v>
      </c>
      <c r="F226" s="92">
        <v>3</v>
      </c>
      <c r="G226" s="150">
        <v>10</v>
      </c>
      <c r="H226" s="150" t="s">
        <v>80</v>
      </c>
      <c r="I226" s="65" t="s">
        <v>86</v>
      </c>
      <c r="J226" s="152" t="s">
        <v>67</v>
      </c>
      <c r="K226" s="153" t="s">
        <v>82</v>
      </c>
      <c r="L226" s="154" t="s">
        <v>87</v>
      </c>
      <c r="M226" s="155" t="s">
        <v>83</v>
      </c>
      <c r="N226" s="156">
        <v>1</v>
      </c>
      <c r="O226" s="150">
        <v>10</v>
      </c>
      <c r="P226" s="150" t="s">
        <v>80</v>
      </c>
      <c r="Q226" s="157" t="s">
        <v>58</v>
      </c>
    </row>
    <row r="227" spans="1:17" x14ac:dyDescent="0.25">
      <c r="A227" s="149" t="s">
        <v>437</v>
      </c>
      <c r="B227" s="92">
        <v>30</v>
      </c>
      <c r="C227" s="150">
        <v>250</v>
      </c>
      <c r="D227" s="150">
        <v>3</v>
      </c>
      <c r="E227" s="151" t="s">
        <v>85</v>
      </c>
      <c r="F227" s="92">
        <v>3</v>
      </c>
      <c r="G227" s="150">
        <v>10</v>
      </c>
      <c r="H227" s="150" t="s">
        <v>80</v>
      </c>
      <c r="I227" s="65" t="s">
        <v>86</v>
      </c>
      <c r="J227" s="152" t="s">
        <v>67</v>
      </c>
      <c r="K227" s="153" t="s">
        <v>82</v>
      </c>
      <c r="L227" s="154" t="s">
        <v>87</v>
      </c>
      <c r="M227" s="155" t="s">
        <v>83</v>
      </c>
      <c r="N227" s="156">
        <v>1</v>
      </c>
      <c r="O227" s="150">
        <v>10</v>
      </c>
      <c r="P227" s="150" t="s">
        <v>80</v>
      </c>
      <c r="Q227" s="157" t="s">
        <v>58</v>
      </c>
    </row>
    <row r="228" spans="1:17" x14ac:dyDescent="0.25">
      <c r="A228" s="149" t="s">
        <v>439</v>
      </c>
      <c r="B228" s="92">
        <v>50</v>
      </c>
      <c r="C228" s="150">
        <v>250</v>
      </c>
      <c r="D228" s="150">
        <v>3</v>
      </c>
      <c r="E228" s="151" t="s">
        <v>85</v>
      </c>
      <c r="F228" s="92">
        <v>3</v>
      </c>
      <c r="G228" s="150">
        <v>6</v>
      </c>
      <c r="H228" s="150" t="s">
        <v>80</v>
      </c>
      <c r="I228" s="65" t="s">
        <v>86</v>
      </c>
      <c r="J228" s="152" t="s">
        <v>67</v>
      </c>
      <c r="K228" s="153" t="s">
        <v>82</v>
      </c>
      <c r="L228" s="154" t="s">
        <v>87</v>
      </c>
      <c r="M228" s="155" t="s">
        <v>83</v>
      </c>
      <c r="N228" s="156">
        <v>1</v>
      </c>
      <c r="O228" s="150">
        <v>10</v>
      </c>
      <c r="P228" s="150" t="s">
        <v>80</v>
      </c>
      <c r="Q228" s="157" t="s">
        <v>58</v>
      </c>
    </row>
    <row r="229" spans="1:17" x14ac:dyDescent="0.25">
      <c r="A229" s="149" t="s">
        <v>441</v>
      </c>
      <c r="B229" s="92">
        <v>60</v>
      </c>
      <c r="C229" s="150">
        <v>250</v>
      </c>
      <c r="D229" s="150">
        <v>3</v>
      </c>
      <c r="E229" s="151" t="s">
        <v>85</v>
      </c>
      <c r="F229" s="92">
        <v>3</v>
      </c>
      <c r="G229" s="150">
        <v>4</v>
      </c>
      <c r="H229" s="150" t="s">
        <v>80</v>
      </c>
      <c r="I229" s="65" t="s">
        <v>86</v>
      </c>
      <c r="J229" s="152" t="s">
        <v>67</v>
      </c>
      <c r="K229" s="153" t="s">
        <v>82</v>
      </c>
      <c r="L229" s="154" t="s">
        <v>87</v>
      </c>
      <c r="M229" s="155" t="s">
        <v>83</v>
      </c>
      <c r="N229" s="156">
        <v>1</v>
      </c>
      <c r="O229" s="150">
        <v>10</v>
      </c>
      <c r="P229" s="150" t="s">
        <v>80</v>
      </c>
      <c r="Q229" s="157" t="s">
        <v>58</v>
      </c>
    </row>
    <row r="230" spans="1:17" x14ac:dyDescent="0.25">
      <c r="A230" s="149" t="s">
        <v>443</v>
      </c>
      <c r="B230" s="92">
        <v>20</v>
      </c>
      <c r="C230" s="150">
        <v>480</v>
      </c>
      <c r="D230" s="150">
        <v>3</v>
      </c>
      <c r="E230" s="151" t="s">
        <v>85</v>
      </c>
      <c r="F230" s="92">
        <v>3</v>
      </c>
      <c r="G230" s="150">
        <v>12</v>
      </c>
      <c r="H230" s="150" t="s">
        <v>80</v>
      </c>
      <c r="I230" s="65" t="s">
        <v>86</v>
      </c>
      <c r="J230" s="152" t="s">
        <v>67</v>
      </c>
      <c r="K230" s="153" t="s">
        <v>82</v>
      </c>
      <c r="L230" s="154" t="s">
        <v>87</v>
      </c>
      <c r="M230" s="155" t="s">
        <v>83</v>
      </c>
      <c r="N230" s="156">
        <v>1</v>
      </c>
      <c r="O230" s="150">
        <v>12</v>
      </c>
      <c r="P230" s="150" t="s">
        <v>80</v>
      </c>
      <c r="Q230" s="157" t="s">
        <v>58</v>
      </c>
    </row>
    <row r="231" spans="1:17" x14ac:dyDescent="0.25">
      <c r="A231" s="149" t="s">
        <v>445</v>
      </c>
      <c r="B231" s="92">
        <v>30</v>
      </c>
      <c r="C231" s="150">
        <v>480</v>
      </c>
      <c r="D231" s="150">
        <v>3</v>
      </c>
      <c r="E231" s="151" t="s">
        <v>85</v>
      </c>
      <c r="F231" s="92">
        <v>3</v>
      </c>
      <c r="G231" s="150">
        <v>10</v>
      </c>
      <c r="H231" s="150" t="s">
        <v>80</v>
      </c>
      <c r="I231" s="65" t="s">
        <v>86</v>
      </c>
      <c r="J231" s="152" t="s">
        <v>67</v>
      </c>
      <c r="K231" s="153" t="s">
        <v>82</v>
      </c>
      <c r="L231" s="154" t="s">
        <v>87</v>
      </c>
      <c r="M231" s="155" t="s">
        <v>83</v>
      </c>
      <c r="N231" s="156">
        <v>1</v>
      </c>
      <c r="O231" s="150">
        <v>10</v>
      </c>
      <c r="P231" s="150" t="s">
        <v>80</v>
      </c>
      <c r="Q231" s="157" t="s">
        <v>58</v>
      </c>
    </row>
    <row r="232" spans="1:17" x14ac:dyDescent="0.25">
      <c r="A232" s="149" t="s">
        <v>447</v>
      </c>
      <c r="B232" s="92">
        <v>30</v>
      </c>
      <c r="C232" s="150">
        <v>600</v>
      </c>
      <c r="D232" s="150">
        <v>3</v>
      </c>
      <c r="E232" s="151" t="s">
        <v>85</v>
      </c>
      <c r="F232" s="92">
        <v>3</v>
      </c>
      <c r="G232" s="150">
        <v>10</v>
      </c>
      <c r="H232" s="150" t="s">
        <v>80</v>
      </c>
      <c r="I232" s="65" t="s">
        <v>86</v>
      </c>
      <c r="J232" s="152" t="s">
        <v>67</v>
      </c>
      <c r="K232" s="153" t="s">
        <v>82</v>
      </c>
      <c r="L232" s="154" t="s">
        <v>87</v>
      </c>
      <c r="M232" s="155" t="s">
        <v>83</v>
      </c>
      <c r="N232" s="156">
        <v>1</v>
      </c>
      <c r="O232" s="150">
        <v>10</v>
      </c>
      <c r="P232" s="150" t="s">
        <v>80</v>
      </c>
      <c r="Q232" s="157" t="s">
        <v>58</v>
      </c>
    </row>
    <row r="233" spans="1:17" x14ac:dyDescent="0.25">
      <c r="A233" s="149" t="s">
        <v>449</v>
      </c>
      <c r="B233" s="92">
        <v>20</v>
      </c>
      <c r="C233" s="150" t="s">
        <v>773</v>
      </c>
      <c r="D233" s="150" t="s">
        <v>768</v>
      </c>
      <c r="E233" s="151" t="s">
        <v>780</v>
      </c>
      <c r="F233" s="92">
        <v>4</v>
      </c>
      <c r="G233" s="150">
        <v>12</v>
      </c>
      <c r="H233" s="150" t="s">
        <v>80</v>
      </c>
      <c r="I233" s="65" t="s">
        <v>770</v>
      </c>
      <c r="J233" s="152" t="s">
        <v>67</v>
      </c>
      <c r="K233" s="153" t="s">
        <v>82</v>
      </c>
      <c r="L233" s="154" t="s">
        <v>87</v>
      </c>
      <c r="M233" s="160" t="s">
        <v>91</v>
      </c>
      <c r="N233" s="165">
        <v>0</v>
      </c>
      <c r="O233" s="159" t="s">
        <v>83</v>
      </c>
      <c r="P233" s="159" t="s">
        <v>83</v>
      </c>
      <c r="Q233" s="166" t="s">
        <v>83</v>
      </c>
    </row>
    <row r="234" spans="1:17" x14ac:dyDescent="0.25">
      <c r="A234" s="149" t="s">
        <v>451</v>
      </c>
      <c r="B234" s="92">
        <v>20</v>
      </c>
      <c r="C234" s="150" t="s">
        <v>773</v>
      </c>
      <c r="D234" s="150" t="s">
        <v>768</v>
      </c>
      <c r="E234" s="151" t="s">
        <v>780</v>
      </c>
      <c r="F234" s="92">
        <v>4</v>
      </c>
      <c r="G234" s="150">
        <v>12</v>
      </c>
      <c r="H234" s="150" t="s">
        <v>80</v>
      </c>
      <c r="I234" s="65" t="s">
        <v>770</v>
      </c>
      <c r="J234" s="152" t="s">
        <v>67</v>
      </c>
      <c r="K234" s="153" t="s">
        <v>82</v>
      </c>
      <c r="L234" s="154" t="s">
        <v>87</v>
      </c>
      <c r="M234" s="160" t="s">
        <v>91</v>
      </c>
      <c r="N234" s="165">
        <v>0</v>
      </c>
      <c r="O234" s="159" t="s">
        <v>83</v>
      </c>
      <c r="P234" s="159" t="s">
        <v>83</v>
      </c>
      <c r="Q234" s="166" t="s">
        <v>83</v>
      </c>
    </row>
    <row r="235" spans="1:17" x14ac:dyDescent="0.25">
      <c r="A235" s="149" t="s">
        <v>453</v>
      </c>
      <c r="B235" s="92">
        <v>30</v>
      </c>
      <c r="C235" s="150" t="s">
        <v>773</v>
      </c>
      <c r="D235" s="150" t="s">
        <v>768</v>
      </c>
      <c r="E235" s="151" t="s">
        <v>780</v>
      </c>
      <c r="F235" s="92">
        <v>4</v>
      </c>
      <c r="G235" s="150">
        <v>10</v>
      </c>
      <c r="H235" s="150" t="s">
        <v>80</v>
      </c>
      <c r="I235" s="65" t="s">
        <v>770</v>
      </c>
      <c r="J235" s="152" t="s">
        <v>67</v>
      </c>
      <c r="K235" s="153" t="s">
        <v>82</v>
      </c>
      <c r="L235" s="154" t="s">
        <v>87</v>
      </c>
      <c r="M235" s="160" t="s">
        <v>91</v>
      </c>
      <c r="N235" s="165">
        <v>0</v>
      </c>
      <c r="O235" s="159" t="s">
        <v>83</v>
      </c>
      <c r="P235" s="159" t="s">
        <v>83</v>
      </c>
      <c r="Q235" s="166" t="s">
        <v>83</v>
      </c>
    </row>
    <row r="236" spans="1:17" x14ac:dyDescent="0.25">
      <c r="A236" s="149" t="s">
        <v>455</v>
      </c>
      <c r="B236" s="92">
        <v>30</v>
      </c>
      <c r="C236" s="150" t="s">
        <v>773</v>
      </c>
      <c r="D236" s="150" t="s">
        <v>768</v>
      </c>
      <c r="E236" s="151" t="s">
        <v>780</v>
      </c>
      <c r="F236" s="92">
        <v>4</v>
      </c>
      <c r="G236" s="150">
        <v>10</v>
      </c>
      <c r="H236" s="150" t="s">
        <v>80</v>
      </c>
      <c r="I236" s="65" t="s">
        <v>770</v>
      </c>
      <c r="J236" s="152" t="s">
        <v>67</v>
      </c>
      <c r="K236" s="153" t="s">
        <v>82</v>
      </c>
      <c r="L236" s="154" t="s">
        <v>87</v>
      </c>
      <c r="M236" s="160" t="s">
        <v>91</v>
      </c>
      <c r="N236" s="165">
        <v>0</v>
      </c>
      <c r="O236" s="159" t="s">
        <v>83</v>
      </c>
      <c r="P236" s="159" t="s">
        <v>83</v>
      </c>
      <c r="Q236" s="166" t="s">
        <v>83</v>
      </c>
    </row>
    <row r="237" spans="1:17" x14ac:dyDescent="0.25">
      <c r="A237" s="149" t="s">
        <v>457</v>
      </c>
      <c r="B237" s="92">
        <v>50</v>
      </c>
      <c r="C237" s="150" t="s">
        <v>773</v>
      </c>
      <c r="D237" s="150" t="s">
        <v>768</v>
      </c>
      <c r="E237" s="151" t="s">
        <v>780</v>
      </c>
      <c r="F237" s="92">
        <v>4</v>
      </c>
      <c r="G237" s="150">
        <v>6</v>
      </c>
      <c r="H237" s="150" t="s">
        <v>80</v>
      </c>
      <c r="I237" s="65" t="s">
        <v>770</v>
      </c>
      <c r="J237" s="152" t="s">
        <v>67</v>
      </c>
      <c r="K237" s="153" t="s">
        <v>82</v>
      </c>
      <c r="L237" s="154" t="s">
        <v>87</v>
      </c>
      <c r="M237" s="160" t="s">
        <v>91</v>
      </c>
      <c r="N237" s="165">
        <v>0</v>
      </c>
      <c r="O237" s="159" t="s">
        <v>83</v>
      </c>
      <c r="P237" s="159" t="s">
        <v>83</v>
      </c>
      <c r="Q237" s="166" t="s">
        <v>83</v>
      </c>
    </row>
    <row r="238" spans="1:17" x14ac:dyDescent="0.25">
      <c r="A238" s="149" t="s">
        <v>459</v>
      </c>
      <c r="B238" s="92">
        <v>60</v>
      </c>
      <c r="C238" s="150" t="s">
        <v>773</v>
      </c>
      <c r="D238" s="150" t="s">
        <v>768</v>
      </c>
      <c r="E238" s="151" t="s">
        <v>780</v>
      </c>
      <c r="F238" s="92">
        <v>4</v>
      </c>
      <c r="G238" s="150">
        <v>4</v>
      </c>
      <c r="H238" s="150" t="s">
        <v>80</v>
      </c>
      <c r="I238" s="65" t="s">
        <v>770</v>
      </c>
      <c r="J238" s="152" t="s">
        <v>67</v>
      </c>
      <c r="K238" s="153" t="s">
        <v>82</v>
      </c>
      <c r="L238" s="154" t="s">
        <v>87</v>
      </c>
      <c r="M238" s="160" t="s">
        <v>91</v>
      </c>
      <c r="N238" s="165">
        <v>0</v>
      </c>
      <c r="O238" s="159" t="s">
        <v>83</v>
      </c>
      <c r="P238" s="159" t="s">
        <v>83</v>
      </c>
      <c r="Q238" s="166" t="s">
        <v>83</v>
      </c>
    </row>
    <row r="239" spans="1:17" x14ac:dyDescent="0.25">
      <c r="A239" s="149" t="s">
        <v>461</v>
      </c>
      <c r="B239" s="92">
        <v>20</v>
      </c>
      <c r="C239" s="150" t="s">
        <v>774</v>
      </c>
      <c r="D239" s="150" t="s">
        <v>768</v>
      </c>
      <c r="E239" s="151" t="s">
        <v>780</v>
      </c>
      <c r="F239" s="92">
        <v>4</v>
      </c>
      <c r="G239" s="150">
        <v>12</v>
      </c>
      <c r="H239" s="150" t="s">
        <v>80</v>
      </c>
      <c r="I239" s="65" t="s">
        <v>770</v>
      </c>
      <c r="J239" s="152" t="s">
        <v>67</v>
      </c>
      <c r="K239" s="153" t="s">
        <v>82</v>
      </c>
      <c r="L239" s="154" t="s">
        <v>87</v>
      </c>
      <c r="M239" s="160" t="s">
        <v>91</v>
      </c>
      <c r="N239" s="165">
        <v>0</v>
      </c>
      <c r="O239" s="159" t="s">
        <v>83</v>
      </c>
      <c r="P239" s="159" t="s">
        <v>83</v>
      </c>
      <c r="Q239" s="166" t="s">
        <v>83</v>
      </c>
    </row>
    <row r="240" spans="1:17" x14ac:dyDescent="0.25">
      <c r="A240" s="149" t="s">
        <v>463</v>
      </c>
      <c r="B240" s="92">
        <v>30</v>
      </c>
      <c r="C240" s="150" t="s">
        <v>774</v>
      </c>
      <c r="D240" s="150" t="s">
        <v>768</v>
      </c>
      <c r="E240" s="151" t="s">
        <v>780</v>
      </c>
      <c r="F240" s="92">
        <v>4</v>
      </c>
      <c r="G240" s="150">
        <v>10</v>
      </c>
      <c r="H240" s="150" t="s">
        <v>80</v>
      </c>
      <c r="I240" s="65" t="s">
        <v>770</v>
      </c>
      <c r="J240" s="152" t="s">
        <v>67</v>
      </c>
      <c r="K240" s="153" t="s">
        <v>82</v>
      </c>
      <c r="L240" s="154" t="s">
        <v>87</v>
      </c>
      <c r="M240" s="160" t="s">
        <v>91</v>
      </c>
      <c r="N240" s="165">
        <v>0</v>
      </c>
      <c r="O240" s="159" t="s">
        <v>83</v>
      </c>
      <c r="P240" s="159" t="s">
        <v>83</v>
      </c>
      <c r="Q240" s="166" t="s">
        <v>83</v>
      </c>
    </row>
    <row r="241" spans="1:17" x14ac:dyDescent="0.25">
      <c r="A241" s="149" t="s">
        <v>465</v>
      </c>
      <c r="B241" s="92">
        <v>20</v>
      </c>
      <c r="C241" s="150" t="s">
        <v>775</v>
      </c>
      <c r="D241" s="150" t="s">
        <v>768</v>
      </c>
      <c r="E241" s="151" t="s">
        <v>780</v>
      </c>
      <c r="F241" s="92">
        <v>4</v>
      </c>
      <c r="G241" s="150">
        <v>12</v>
      </c>
      <c r="H241" s="150" t="s">
        <v>80</v>
      </c>
      <c r="I241" s="65" t="s">
        <v>770</v>
      </c>
      <c r="J241" s="152" t="s">
        <v>67</v>
      </c>
      <c r="K241" s="153" t="s">
        <v>82</v>
      </c>
      <c r="L241" s="154" t="s">
        <v>87</v>
      </c>
      <c r="M241" s="160" t="s">
        <v>91</v>
      </c>
      <c r="N241" s="165">
        <v>0</v>
      </c>
      <c r="O241" s="159" t="s">
        <v>83</v>
      </c>
      <c r="P241" s="159" t="s">
        <v>83</v>
      </c>
      <c r="Q241" s="166" t="s">
        <v>83</v>
      </c>
    </row>
    <row r="242" spans="1:17" x14ac:dyDescent="0.25">
      <c r="A242" s="149" t="s">
        <v>467</v>
      </c>
      <c r="B242" s="92">
        <v>30</v>
      </c>
      <c r="C242" s="150" t="s">
        <v>775</v>
      </c>
      <c r="D242" s="150" t="s">
        <v>768</v>
      </c>
      <c r="E242" s="151" t="s">
        <v>780</v>
      </c>
      <c r="F242" s="92">
        <v>4</v>
      </c>
      <c r="G242" s="150">
        <v>10</v>
      </c>
      <c r="H242" s="150" t="s">
        <v>80</v>
      </c>
      <c r="I242" s="65" t="s">
        <v>770</v>
      </c>
      <c r="J242" s="152" t="s">
        <v>67</v>
      </c>
      <c r="K242" s="153" t="s">
        <v>82</v>
      </c>
      <c r="L242" s="154" t="s">
        <v>87</v>
      </c>
      <c r="M242" s="160" t="s">
        <v>91</v>
      </c>
      <c r="N242" s="165">
        <v>0</v>
      </c>
      <c r="O242" s="159" t="s">
        <v>83</v>
      </c>
      <c r="P242" s="159" t="s">
        <v>83</v>
      </c>
      <c r="Q242" s="166" t="s">
        <v>83</v>
      </c>
    </row>
    <row r="243" spans="1:17" x14ac:dyDescent="0.25">
      <c r="A243" s="149" t="s">
        <v>469</v>
      </c>
      <c r="B243" s="92">
        <v>20</v>
      </c>
      <c r="C243" s="150" t="s">
        <v>773</v>
      </c>
      <c r="D243" s="150" t="s">
        <v>768</v>
      </c>
      <c r="E243" s="151" t="s">
        <v>769</v>
      </c>
      <c r="F243" s="92">
        <v>4</v>
      </c>
      <c r="G243" s="150">
        <v>12</v>
      </c>
      <c r="H243" s="150" t="s">
        <v>80</v>
      </c>
      <c r="I243" s="65" t="s">
        <v>770</v>
      </c>
      <c r="J243" s="152" t="s">
        <v>67</v>
      </c>
      <c r="K243" s="153" t="s">
        <v>82</v>
      </c>
      <c r="L243" s="154" t="s">
        <v>87</v>
      </c>
      <c r="M243" s="160" t="s">
        <v>91</v>
      </c>
      <c r="N243" s="156">
        <v>1</v>
      </c>
      <c r="O243" s="150">
        <v>12</v>
      </c>
      <c r="P243" s="150" t="s">
        <v>80</v>
      </c>
      <c r="Q243" s="157" t="s">
        <v>58</v>
      </c>
    </row>
    <row r="244" spans="1:17" x14ac:dyDescent="0.25">
      <c r="A244" s="149" t="s">
        <v>471</v>
      </c>
      <c r="B244" s="92">
        <v>20</v>
      </c>
      <c r="C244" s="150" t="s">
        <v>773</v>
      </c>
      <c r="D244" s="150" t="s">
        <v>768</v>
      </c>
      <c r="E244" s="151" t="s">
        <v>769</v>
      </c>
      <c r="F244" s="92">
        <v>4</v>
      </c>
      <c r="G244" s="150">
        <v>12</v>
      </c>
      <c r="H244" s="150" t="s">
        <v>80</v>
      </c>
      <c r="I244" s="65" t="s">
        <v>770</v>
      </c>
      <c r="J244" s="152" t="s">
        <v>67</v>
      </c>
      <c r="K244" s="153" t="s">
        <v>82</v>
      </c>
      <c r="L244" s="154" t="s">
        <v>87</v>
      </c>
      <c r="M244" s="160" t="s">
        <v>91</v>
      </c>
      <c r="N244" s="156">
        <v>1</v>
      </c>
      <c r="O244" s="150">
        <v>12</v>
      </c>
      <c r="P244" s="150" t="s">
        <v>80</v>
      </c>
      <c r="Q244" s="157" t="s">
        <v>58</v>
      </c>
    </row>
    <row r="245" spans="1:17" x14ac:dyDescent="0.25">
      <c r="A245" s="149" t="s">
        <v>473</v>
      </c>
      <c r="B245" s="92">
        <v>30</v>
      </c>
      <c r="C245" s="150" t="s">
        <v>773</v>
      </c>
      <c r="D245" s="150" t="s">
        <v>768</v>
      </c>
      <c r="E245" s="151" t="s">
        <v>769</v>
      </c>
      <c r="F245" s="92">
        <v>4</v>
      </c>
      <c r="G245" s="150">
        <v>10</v>
      </c>
      <c r="H245" s="150" t="s">
        <v>80</v>
      </c>
      <c r="I245" s="65" t="s">
        <v>770</v>
      </c>
      <c r="J245" s="152" t="s">
        <v>67</v>
      </c>
      <c r="K245" s="153" t="s">
        <v>82</v>
      </c>
      <c r="L245" s="154" t="s">
        <v>87</v>
      </c>
      <c r="M245" s="160" t="s">
        <v>91</v>
      </c>
      <c r="N245" s="156">
        <v>1</v>
      </c>
      <c r="O245" s="150">
        <v>10</v>
      </c>
      <c r="P245" s="150" t="s">
        <v>80</v>
      </c>
      <c r="Q245" s="157" t="s">
        <v>58</v>
      </c>
    </row>
    <row r="246" spans="1:17" x14ac:dyDescent="0.25">
      <c r="A246" s="149" t="s">
        <v>475</v>
      </c>
      <c r="B246" s="92">
        <v>30</v>
      </c>
      <c r="C246" s="150" t="s">
        <v>773</v>
      </c>
      <c r="D246" s="150" t="s">
        <v>768</v>
      </c>
      <c r="E246" s="151" t="s">
        <v>769</v>
      </c>
      <c r="F246" s="92">
        <v>4</v>
      </c>
      <c r="G246" s="150">
        <v>10</v>
      </c>
      <c r="H246" s="150" t="s">
        <v>80</v>
      </c>
      <c r="I246" s="65" t="s">
        <v>770</v>
      </c>
      <c r="J246" s="152" t="s">
        <v>67</v>
      </c>
      <c r="K246" s="153" t="s">
        <v>82</v>
      </c>
      <c r="L246" s="154" t="s">
        <v>87</v>
      </c>
      <c r="M246" s="160" t="s">
        <v>91</v>
      </c>
      <c r="N246" s="156">
        <v>1</v>
      </c>
      <c r="O246" s="150">
        <v>10</v>
      </c>
      <c r="P246" s="150" t="s">
        <v>80</v>
      </c>
      <c r="Q246" s="157" t="s">
        <v>58</v>
      </c>
    </row>
    <row r="247" spans="1:17" x14ac:dyDescent="0.25">
      <c r="A247" s="149" t="s">
        <v>477</v>
      </c>
      <c r="B247" s="92">
        <v>20</v>
      </c>
      <c r="C247" s="150" t="s">
        <v>774</v>
      </c>
      <c r="D247" s="150" t="s">
        <v>768</v>
      </c>
      <c r="E247" s="151" t="s">
        <v>769</v>
      </c>
      <c r="F247" s="92">
        <v>4</v>
      </c>
      <c r="G247" s="150">
        <v>12</v>
      </c>
      <c r="H247" s="150" t="s">
        <v>80</v>
      </c>
      <c r="I247" s="65" t="s">
        <v>770</v>
      </c>
      <c r="J247" s="152" t="s">
        <v>67</v>
      </c>
      <c r="K247" s="153" t="s">
        <v>82</v>
      </c>
      <c r="L247" s="154" t="s">
        <v>87</v>
      </c>
      <c r="M247" s="160" t="s">
        <v>91</v>
      </c>
      <c r="N247" s="156">
        <v>1</v>
      </c>
      <c r="O247" s="150">
        <v>12</v>
      </c>
      <c r="P247" s="150" t="s">
        <v>80</v>
      </c>
      <c r="Q247" s="157" t="s">
        <v>58</v>
      </c>
    </row>
    <row r="248" spans="1:17" x14ac:dyDescent="0.25">
      <c r="A248" s="149" t="s">
        <v>479</v>
      </c>
      <c r="B248" s="92">
        <v>30</v>
      </c>
      <c r="C248" s="150" t="s">
        <v>774</v>
      </c>
      <c r="D248" s="150" t="s">
        <v>768</v>
      </c>
      <c r="E248" s="151" t="s">
        <v>769</v>
      </c>
      <c r="F248" s="92">
        <v>4</v>
      </c>
      <c r="G248" s="150">
        <v>10</v>
      </c>
      <c r="H248" s="150" t="s">
        <v>80</v>
      </c>
      <c r="I248" s="65" t="s">
        <v>770</v>
      </c>
      <c r="J248" s="152" t="s">
        <v>67</v>
      </c>
      <c r="K248" s="153" t="s">
        <v>82</v>
      </c>
      <c r="L248" s="154" t="s">
        <v>87</v>
      </c>
      <c r="M248" s="160" t="s">
        <v>91</v>
      </c>
      <c r="N248" s="156">
        <v>1</v>
      </c>
      <c r="O248" s="150">
        <v>10</v>
      </c>
      <c r="P248" s="150" t="s">
        <v>80</v>
      </c>
      <c r="Q248" s="157" t="s">
        <v>58</v>
      </c>
    </row>
    <row r="249" spans="1:17" x14ac:dyDescent="0.25">
      <c r="A249" s="149" t="s">
        <v>481</v>
      </c>
      <c r="B249" s="92">
        <v>20</v>
      </c>
      <c r="C249" s="150" t="s">
        <v>775</v>
      </c>
      <c r="D249" s="150" t="s">
        <v>768</v>
      </c>
      <c r="E249" s="151" t="s">
        <v>769</v>
      </c>
      <c r="F249" s="92">
        <v>4</v>
      </c>
      <c r="G249" s="150">
        <v>12</v>
      </c>
      <c r="H249" s="150" t="s">
        <v>80</v>
      </c>
      <c r="I249" s="65" t="s">
        <v>770</v>
      </c>
      <c r="J249" s="152" t="s">
        <v>67</v>
      </c>
      <c r="K249" s="153" t="s">
        <v>82</v>
      </c>
      <c r="L249" s="154" t="s">
        <v>87</v>
      </c>
      <c r="M249" s="160" t="s">
        <v>91</v>
      </c>
      <c r="N249" s="156">
        <v>1</v>
      </c>
      <c r="O249" s="150">
        <v>12</v>
      </c>
      <c r="P249" s="150" t="s">
        <v>80</v>
      </c>
      <c r="Q249" s="157" t="s">
        <v>58</v>
      </c>
    </row>
    <row r="250" spans="1:17" x14ac:dyDescent="0.25">
      <c r="A250" s="149" t="s">
        <v>483</v>
      </c>
      <c r="B250" s="92">
        <v>30</v>
      </c>
      <c r="C250" s="150" t="s">
        <v>775</v>
      </c>
      <c r="D250" s="150" t="s">
        <v>768</v>
      </c>
      <c r="E250" s="151" t="s">
        <v>769</v>
      </c>
      <c r="F250" s="92">
        <v>4</v>
      </c>
      <c r="G250" s="150">
        <v>10</v>
      </c>
      <c r="H250" s="150" t="s">
        <v>80</v>
      </c>
      <c r="I250" s="65" t="s">
        <v>770</v>
      </c>
      <c r="J250" s="152" t="s">
        <v>67</v>
      </c>
      <c r="K250" s="153" t="s">
        <v>82</v>
      </c>
      <c r="L250" s="154" t="s">
        <v>87</v>
      </c>
      <c r="M250" s="160" t="s">
        <v>91</v>
      </c>
      <c r="N250" s="156">
        <v>1</v>
      </c>
      <c r="O250" s="150">
        <v>10</v>
      </c>
      <c r="P250" s="150" t="s">
        <v>80</v>
      </c>
      <c r="Q250" s="157" t="s">
        <v>58</v>
      </c>
    </row>
    <row r="251" spans="1:17" x14ac:dyDescent="0.25">
      <c r="A251" s="149" t="s">
        <v>485</v>
      </c>
      <c r="B251" s="92">
        <v>20</v>
      </c>
      <c r="C251" s="150">
        <v>347</v>
      </c>
      <c r="D251" s="150">
        <v>1</v>
      </c>
      <c r="E251" s="151" t="s">
        <v>79</v>
      </c>
      <c r="F251" s="92">
        <v>2</v>
      </c>
      <c r="G251" s="150">
        <v>12</v>
      </c>
      <c r="H251" s="150" t="s">
        <v>80</v>
      </c>
      <c r="I251" s="65" t="s">
        <v>81</v>
      </c>
      <c r="J251" s="158" t="s">
        <v>67</v>
      </c>
      <c r="K251" s="153" t="s">
        <v>82</v>
      </c>
      <c r="L251" s="159" t="s">
        <v>83</v>
      </c>
      <c r="M251" s="155" t="s">
        <v>83</v>
      </c>
      <c r="N251" s="156">
        <v>1</v>
      </c>
      <c r="O251" s="150">
        <v>12</v>
      </c>
      <c r="P251" s="150" t="s">
        <v>80</v>
      </c>
      <c r="Q251" s="157" t="s">
        <v>58</v>
      </c>
    </row>
    <row r="252" spans="1:17" x14ac:dyDescent="0.25">
      <c r="A252" s="149" t="s">
        <v>487</v>
      </c>
      <c r="B252" s="92">
        <v>20</v>
      </c>
      <c r="C252" s="150">
        <v>250</v>
      </c>
      <c r="D252" s="150" t="s">
        <v>781</v>
      </c>
      <c r="E252" s="151" t="s">
        <v>769</v>
      </c>
      <c r="F252" s="92">
        <v>4</v>
      </c>
      <c r="G252" s="150">
        <v>12</v>
      </c>
      <c r="H252" s="150" t="s">
        <v>80</v>
      </c>
      <c r="I252" s="65" t="s">
        <v>770</v>
      </c>
      <c r="J252" s="152" t="s">
        <v>67</v>
      </c>
      <c r="K252" s="153" t="s">
        <v>82</v>
      </c>
      <c r="L252" s="154" t="s">
        <v>87</v>
      </c>
      <c r="M252" s="160" t="s">
        <v>91</v>
      </c>
      <c r="N252" s="156">
        <v>1</v>
      </c>
      <c r="O252" s="150">
        <v>12</v>
      </c>
      <c r="P252" s="150" t="s">
        <v>80</v>
      </c>
      <c r="Q252" s="157" t="s">
        <v>58</v>
      </c>
    </row>
    <row r="253" spans="1:17" x14ac:dyDescent="0.25">
      <c r="A253" s="149" t="s">
        <v>489</v>
      </c>
      <c r="B253" s="92">
        <v>50</v>
      </c>
      <c r="C253" s="150">
        <v>600</v>
      </c>
      <c r="D253" s="150">
        <v>1</v>
      </c>
      <c r="E253" s="151" t="s">
        <v>85</v>
      </c>
      <c r="F253" s="92">
        <v>3</v>
      </c>
      <c r="G253" s="150">
        <v>6</v>
      </c>
      <c r="H253" s="150" t="s">
        <v>80</v>
      </c>
      <c r="I253" s="65" t="s">
        <v>86</v>
      </c>
      <c r="J253" s="152" t="s">
        <v>67</v>
      </c>
      <c r="K253" s="153" t="s">
        <v>82</v>
      </c>
      <c r="L253" s="154" t="s">
        <v>87</v>
      </c>
      <c r="M253" s="155" t="s">
        <v>83</v>
      </c>
      <c r="N253" s="156">
        <v>1</v>
      </c>
      <c r="O253" s="150">
        <v>10</v>
      </c>
      <c r="P253" s="150" t="s">
        <v>80</v>
      </c>
      <c r="Q253" s="157" t="s">
        <v>58</v>
      </c>
    </row>
    <row r="254" spans="1:17" x14ac:dyDescent="0.25">
      <c r="A254" s="149" t="s">
        <v>491</v>
      </c>
      <c r="B254" s="92">
        <v>50</v>
      </c>
      <c r="C254" s="150">
        <v>600</v>
      </c>
      <c r="D254" s="150">
        <v>1</v>
      </c>
      <c r="E254" s="151" t="s">
        <v>79</v>
      </c>
      <c r="F254" s="92">
        <v>2</v>
      </c>
      <c r="G254" s="150">
        <v>6</v>
      </c>
      <c r="H254" s="150" t="s">
        <v>80</v>
      </c>
      <c r="I254" s="65" t="s">
        <v>782</v>
      </c>
      <c r="J254" s="158" t="s">
        <v>67</v>
      </c>
      <c r="K254" s="153" t="s">
        <v>82</v>
      </c>
      <c r="L254" s="159" t="s">
        <v>83</v>
      </c>
      <c r="M254" s="155" t="s">
        <v>83</v>
      </c>
      <c r="N254" s="156">
        <v>1</v>
      </c>
      <c r="O254" s="150">
        <v>10</v>
      </c>
      <c r="P254" s="150" t="s">
        <v>80</v>
      </c>
      <c r="Q254" s="157" t="s">
        <v>58</v>
      </c>
    </row>
    <row r="255" spans="1:17" x14ac:dyDescent="0.25">
      <c r="A255" s="149" t="s">
        <v>60</v>
      </c>
      <c r="B255" s="92">
        <v>50</v>
      </c>
      <c r="C255" s="150">
        <v>600</v>
      </c>
      <c r="D255" s="150">
        <v>1</v>
      </c>
      <c r="E255" s="151" t="s">
        <v>85</v>
      </c>
      <c r="F255" s="92">
        <v>3</v>
      </c>
      <c r="G255" s="150">
        <v>6</v>
      </c>
      <c r="H255" s="150" t="s">
        <v>80</v>
      </c>
      <c r="I255" s="65" t="s">
        <v>86</v>
      </c>
      <c r="J255" s="152" t="s">
        <v>67</v>
      </c>
      <c r="K255" s="153" t="s">
        <v>82</v>
      </c>
      <c r="L255" s="154" t="s">
        <v>87</v>
      </c>
      <c r="M255" s="155" t="s">
        <v>83</v>
      </c>
      <c r="N255" s="156">
        <v>1</v>
      </c>
      <c r="O255" s="150">
        <v>10</v>
      </c>
      <c r="P255" s="150" t="s">
        <v>80</v>
      </c>
      <c r="Q255" s="157" t="s">
        <v>58</v>
      </c>
    </row>
    <row r="256" spans="1:17" x14ac:dyDescent="0.25">
      <c r="A256" s="149" t="s">
        <v>494</v>
      </c>
      <c r="B256" s="92">
        <v>30</v>
      </c>
      <c r="C256" s="150">
        <v>600</v>
      </c>
      <c r="D256" s="150">
        <v>1</v>
      </c>
      <c r="E256" s="151" t="s">
        <v>85</v>
      </c>
      <c r="F256" s="92">
        <v>3</v>
      </c>
      <c r="G256" s="150">
        <v>10</v>
      </c>
      <c r="H256" s="150" t="s">
        <v>80</v>
      </c>
      <c r="I256" s="65" t="s">
        <v>86</v>
      </c>
      <c r="J256" s="152" t="s">
        <v>67</v>
      </c>
      <c r="K256" s="153" t="s">
        <v>82</v>
      </c>
      <c r="L256" s="154" t="s">
        <v>87</v>
      </c>
      <c r="M256" s="155" t="s">
        <v>83</v>
      </c>
      <c r="N256" s="156">
        <v>1</v>
      </c>
      <c r="O256" s="150">
        <v>10</v>
      </c>
      <c r="P256" s="150" t="s">
        <v>80</v>
      </c>
      <c r="Q256" s="157" t="s">
        <v>58</v>
      </c>
    </row>
    <row r="257" spans="1:17" x14ac:dyDescent="0.25">
      <c r="A257" s="168" t="s">
        <v>496</v>
      </c>
      <c r="B257" s="92">
        <v>30</v>
      </c>
      <c r="C257" s="150">
        <v>480</v>
      </c>
      <c r="D257" s="150">
        <v>3</v>
      </c>
      <c r="E257" s="151" t="s">
        <v>85</v>
      </c>
      <c r="F257" s="92">
        <v>3</v>
      </c>
      <c r="G257" s="150">
        <v>10</v>
      </c>
      <c r="H257" s="150" t="s">
        <v>80</v>
      </c>
      <c r="I257" s="150" t="s">
        <v>86</v>
      </c>
      <c r="J257" s="152" t="s">
        <v>67</v>
      </c>
      <c r="K257" s="153" t="s">
        <v>82</v>
      </c>
      <c r="L257" s="154" t="s">
        <v>87</v>
      </c>
      <c r="M257" s="155" t="s">
        <v>83</v>
      </c>
      <c r="N257" s="156">
        <v>1</v>
      </c>
      <c r="O257" s="150">
        <v>10</v>
      </c>
      <c r="P257" s="150" t="s">
        <v>80</v>
      </c>
      <c r="Q257" s="157" t="s">
        <v>58</v>
      </c>
    </row>
    <row r="258" spans="1:17" x14ac:dyDescent="0.25">
      <c r="A258" s="168" t="s">
        <v>62</v>
      </c>
      <c r="B258" s="92">
        <v>30</v>
      </c>
      <c r="C258" s="150">
        <v>600</v>
      </c>
      <c r="D258" s="150">
        <v>3</v>
      </c>
      <c r="E258" s="151" t="s">
        <v>769</v>
      </c>
      <c r="F258" s="92">
        <v>4</v>
      </c>
      <c r="G258" s="150">
        <v>10</v>
      </c>
      <c r="H258" s="150" t="s">
        <v>80</v>
      </c>
      <c r="I258" s="150" t="s">
        <v>770</v>
      </c>
      <c r="J258" s="152" t="s">
        <v>67</v>
      </c>
      <c r="K258" s="153" t="s">
        <v>82</v>
      </c>
      <c r="L258" s="154" t="s">
        <v>87</v>
      </c>
      <c r="M258" s="160" t="s">
        <v>91</v>
      </c>
      <c r="N258" s="156">
        <v>1</v>
      </c>
      <c r="O258" s="150">
        <v>10</v>
      </c>
      <c r="P258" s="150" t="s">
        <v>80</v>
      </c>
      <c r="Q258" s="157" t="s">
        <v>58</v>
      </c>
    </row>
    <row r="259" spans="1:17" x14ac:dyDescent="0.25">
      <c r="A259" s="149" t="s">
        <v>499</v>
      </c>
      <c r="B259" s="92">
        <v>60</v>
      </c>
      <c r="C259" s="150">
        <v>600</v>
      </c>
      <c r="D259" s="150">
        <v>1</v>
      </c>
      <c r="E259" s="151" t="s">
        <v>85</v>
      </c>
      <c r="F259" s="92">
        <v>3</v>
      </c>
      <c r="G259" s="150">
        <v>4</v>
      </c>
      <c r="H259" s="150" t="s">
        <v>80</v>
      </c>
      <c r="I259" s="65" t="s">
        <v>86</v>
      </c>
      <c r="J259" s="152" t="s">
        <v>67</v>
      </c>
      <c r="K259" s="153" t="s">
        <v>82</v>
      </c>
      <c r="L259" s="154" t="s">
        <v>87</v>
      </c>
      <c r="M259" s="155" t="s">
        <v>83</v>
      </c>
      <c r="N259" s="156">
        <v>1</v>
      </c>
      <c r="O259" s="150">
        <v>10</v>
      </c>
      <c r="P259" s="150" t="s">
        <v>80</v>
      </c>
      <c r="Q259" s="157" t="s">
        <v>58</v>
      </c>
    </row>
    <row r="260" spans="1:17" x14ac:dyDescent="0.25">
      <c r="A260" s="168" t="s">
        <v>84</v>
      </c>
      <c r="B260" s="92">
        <v>60</v>
      </c>
      <c r="C260" s="150">
        <v>600</v>
      </c>
      <c r="D260" s="150">
        <v>1</v>
      </c>
      <c r="E260" s="151" t="s">
        <v>85</v>
      </c>
      <c r="F260" s="92">
        <v>3</v>
      </c>
      <c r="G260" s="150">
        <v>4</v>
      </c>
      <c r="H260" s="150" t="s">
        <v>80</v>
      </c>
      <c r="I260" s="150" t="s">
        <v>86</v>
      </c>
      <c r="J260" s="152" t="s">
        <v>67</v>
      </c>
      <c r="K260" s="153" t="s">
        <v>82</v>
      </c>
      <c r="L260" s="154" t="s">
        <v>87</v>
      </c>
      <c r="M260" s="155" t="s">
        <v>83</v>
      </c>
      <c r="N260" s="156">
        <v>1</v>
      </c>
      <c r="O260" s="150">
        <v>10</v>
      </c>
      <c r="P260" s="150" t="s">
        <v>80</v>
      </c>
      <c r="Q260" s="157" t="s">
        <v>58</v>
      </c>
    </row>
    <row r="261" spans="1:17" x14ac:dyDescent="0.25">
      <c r="A261" s="168" t="s">
        <v>63</v>
      </c>
      <c r="B261" s="92">
        <v>60</v>
      </c>
      <c r="C261" s="150">
        <v>600</v>
      </c>
      <c r="D261" s="150" t="s">
        <v>768</v>
      </c>
      <c r="E261" s="151" t="s">
        <v>769</v>
      </c>
      <c r="F261" s="92">
        <v>4</v>
      </c>
      <c r="G261" s="150">
        <v>4</v>
      </c>
      <c r="H261" s="150" t="s">
        <v>80</v>
      </c>
      <c r="I261" s="150" t="s">
        <v>770</v>
      </c>
      <c r="J261" s="152" t="s">
        <v>67</v>
      </c>
      <c r="K261" s="153" t="s">
        <v>82</v>
      </c>
      <c r="L261" s="154" t="s">
        <v>87</v>
      </c>
      <c r="M261" s="160" t="s">
        <v>91</v>
      </c>
      <c r="N261" s="156">
        <v>1</v>
      </c>
      <c r="O261" s="150">
        <v>10</v>
      </c>
      <c r="P261" s="150" t="s">
        <v>80</v>
      </c>
      <c r="Q261" s="157" t="s">
        <v>58</v>
      </c>
    </row>
    <row r="262" spans="1:17" x14ac:dyDescent="0.25">
      <c r="A262" s="149" t="s">
        <v>503</v>
      </c>
      <c r="B262" s="92">
        <v>30</v>
      </c>
      <c r="C262" s="150">
        <v>250</v>
      </c>
      <c r="D262" s="150" t="s">
        <v>781</v>
      </c>
      <c r="E262" s="151" t="s">
        <v>769</v>
      </c>
      <c r="F262" s="92">
        <v>4</v>
      </c>
      <c r="G262" s="150">
        <v>10</v>
      </c>
      <c r="H262" s="150" t="s">
        <v>80</v>
      </c>
      <c r="I262" s="65" t="s">
        <v>770</v>
      </c>
      <c r="J262" s="152" t="s">
        <v>67</v>
      </c>
      <c r="K262" s="153" t="s">
        <v>82</v>
      </c>
      <c r="L262" s="154" t="s">
        <v>87</v>
      </c>
      <c r="M262" s="160" t="s">
        <v>91</v>
      </c>
      <c r="N262" s="156">
        <v>1</v>
      </c>
      <c r="O262" s="150">
        <v>10</v>
      </c>
      <c r="P262" s="150" t="s">
        <v>80</v>
      </c>
      <c r="Q262" s="157" t="s">
        <v>58</v>
      </c>
    </row>
    <row r="263" spans="1:17" x14ac:dyDescent="0.25">
      <c r="A263" s="149" t="s">
        <v>505</v>
      </c>
      <c r="B263" s="92">
        <v>30</v>
      </c>
      <c r="C263" s="150">
        <v>250</v>
      </c>
      <c r="D263" s="150" t="s">
        <v>781</v>
      </c>
      <c r="E263" s="151" t="s">
        <v>769</v>
      </c>
      <c r="F263" s="92">
        <v>4</v>
      </c>
      <c r="G263" s="150">
        <v>10</v>
      </c>
      <c r="H263" s="150" t="s">
        <v>80</v>
      </c>
      <c r="I263" s="65" t="s">
        <v>770</v>
      </c>
      <c r="J263" s="152" t="s">
        <v>67</v>
      </c>
      <c r="K263" s="153" t="s">
        <v>82</v>
      </c>
      <c r="L263" s="154" t="s">
        <v>87</v>
      </c>
      <c r="M263" s="160" t="s">
        <v>91</v>
      </c>
      <c r="N263" s="156">
        <v>1</v>
      </c>
      <c r="O263" s="150">
        <v>10</v>
      </c>
      <c r="P263" s="150" t="s">
        <v>80</v>
      </c>
      <c r="Q263" s="157" t="s">
        <v>58</v>
      </c>
    </row>
    <row r="264" spans="1:17" x14ac:dyDescent="0.25">
      <c r="A264" s="149" t="s">
        <v>507</v>
      </c>
      <c r="B264" s="92">
        <v>30</v>
      </c>
      <c r="C264" s="150">
        <v>250</v>
      </c>
      <c r="D264" s="150" t="s">
        <v>781</v>
      </c>
      <c r="E264" s="151" t="s">
        <v>769</v>
      </c>
      <c r="F264" s="92">
        <v>4</v>
      </c>
      <c r="G264" s="150">
        <v>10</v>
      </c>
      <c r="H264" s="150" t="s">
        <v>80</v>
      </c>
      <c r="I264" s="65" t="s">
        <v>770</v>
      </c>
      <c r="J264" s="152" t="s">
        <v>67</v>
      </c>
      <c r="K264" s="153" t="s">
        <v>82</v>
      </c>
      <c r="L264" s="154" t="s">
        <v>87</v>
      </c>
      <c r="M264" s="160" t="s">
        <v>91</v>
      </c>
      <c r="N264" s="156">
        <v>1</v>
      </c>
      <c r="O264" s="150">
        <v>10</v>
      </c>
      <c r="P264" s="150" t="s">
        <v>80</v>
      </c>
      <c r="Q264" s="157" t="s">
        <v>58</v>
      </c>
    </row>
    <row r="265" spans="1:17" x14ac:dyDescent="0.25">
      <c r="A265" s="149" t="s">
        <v>509</v>
      </c>
      <c r="B265" s="92">
        <v>20</v>
      </c>
      <c r="C265" s="150" t="s">
        <v>773</v>
      </c>
      <c r="D265" s="150" t="s">
        <v>768</v>
      </c>
      <c r="E265" s="151" t="s">
        <v>769</v>
      </c>
      <c r="F265" s="92">
        <v>4</v>
      </c>
      <c r="G265" s="150">
        <v>12</v>
      </c>
      <c r="H265" s="150" t="s">
        <v>80</v>
      </c>
      <c r="I265" s="65" t="s">
        <v>770</v>
      </c>
      <c r="J265" s="152" t="s">
        <v>67</v>
      </c>
      <c r="K265" s="153" t="s">
        <v>82</v>
      </c>
      <c r="L265" s="154" t="s">
        <v>87</v>
      </c>
      <c r="M265" s="160" t="s">
        <v>91</v>
      </c>
      <c r="N265" s="156">
        <v>1</v>
      </c>
      <c r="O265" s="150">
        <v>12</v>
      </c>
      <c r="P265" s="150" t="s">
        <v>80</v>
      </c>
      <c r="Q265" s="157" t="s">
        <v>58</v>
      </c>
    </row>
    <row r="266" spans="1:17" x14ac:dyDescent="0.25">
      <c r="A266" s="149" t="s">
        <v>511</v>
      </c>
      <c r="B266" s="92">
        <v>50</v>
      </c>
      <c r="C266" s="150" t="s">
        <v>771</v>
      </c>
      <c r="D266" s="150">
        <v>1</v>
      </c>
      <c r="E266" s="151" t="s">
        <v>85</v>
      </c>
      <c r="F266" s="92">
        <v>3</v>
      </c>
      <c r="G266" s="162">
        <v>8</v>
      </c>
      <c r="H266" s="150" t="s">
        <v>80</v>
      </c>
      <c r="I266" s="65" t="s">
        <v>86</v>
      </c>
      <c r="J266" s="152" t="s">
        <v>67</v>
      </c>
      <c r="K266" s="153" t="s">
        <v>82</v>
      </c>
      <c r="L266" s="154" t="s">
        <v>87</v>
      </c>
      <c r="M266" s="155" t="s">
        <v>83</v>
      </c>
      <c r="N266" s="156">
        <v>1</v>
      </c>
      <c r="O266" s="150">
        <v>10</v>
      </c>
      <c r="P266" s="150" t="s">
        <v>80</v>
      </c>
      <c r="Q266" s="157" t="s">
        <v>58</v>
      </c>
    </row>
    <row r="267" spans="1:17" x14ac:dyDescent="0.25">
      <c r="A267" s="149" t="s">
        <v>513</v>
      </c>
      <c r="B267" s="92">
        <v>50</v>
      </c>
      <c r="C267" s="150">
        <v>125</v>
      </c>
      <c r="D267" s="150">
        <v>1</v>
      </c>
      <c r="E267" s="151" t="s">
        <v>79</v>
      </c>
      <c r="F267" s="92">
        <v>2</v>
      </c>
      <c r="G267" s="162">
        <v>8</v>
      </c>
      <c r="H267" s="150" t="s">
        <v>80</v>
      </c>
      <c r="I267" s="65" t="s">
        <v>81</v>
      </c>
      <c r="J267" s="158" t="s">
        <v>67</v>
      </c>
      <c r="K267" s="153" t="s">
        <v>82</v>
      </c>
      <c r="L267" s="159" t="s">
        <v>83</v>
      </c>
      <c r="M267" s="155" t="s">
        <v>83</v>
      </c>
      <c r="N267" s="156">
        <v>1</v>
      </c>
      <c r="O267" s="150">
        <v>10</v>
      </c>
      <c r="P267" s="150" t="s">
        <v>80</v>
      </c>
      <c r="Q267" s="157" t="s">
        <v>58</v>
      </c>
    </row>
    <row r="268" spans="1:17" x14ac:dyDescent="0.25">
      <c r="A268" s="149" t="s">
        <v>515</v>
      </c>
      <c r="B268" s="92">
        <v>50</v>
      </c>
      <c r="C268" s="150">
        <v>480</v>
      </c>
      <c r="D268" s="150">
        <v>3</v>
      </c>
      <c r="E268" s="151" t="s">
        <v>85</v>
      </c>
      <c r="F268" s="92">
        <v>3</v>
      </c>
      <c r="G268" s="162">
        <v>8</v>
      </c>
      <c r="H268" s="150" t="s">
        <v>80</v>
      </c>
      <c r="I268" s="65" t="s">
        <v>86</v>
      </c>
      <c r="J268" s="152" t="s">
        <v>67</v>
      </c>
      <c r="K268" s="153" t="s">
        <v>82</v>
      </c>
      <c r="L268" s="154" t="s">
        <v>87</v>
      </c>
      <c r="M268" s="155" t="s">
        <v>83</v>
      </c>
      <c r="N268" s="156">
        <v>1</v>
      </c>
      <c r="O268" s="150">
        <v>10</v>
      </c>
      <c r="P268" s="150" t="s">
        <v>80</v>
      </c>
      <c r="Q268" s="157" t="s">
        <v>58</v>
      </c>
    </row>
    <row r="269" spans="1:17" x14ac:dyDescent="0.25">
      <c r="A269" s="149" t="s">
        <v>57</v>
      </c>
      <c r="B269" s="92">
        <v>50</v>
      </c>
      <c r="C269" s="150">
        <v>250</v>
      </c>
      <c r="D269" s="150">
        <v>1</v>
      </c>
      <c r="E269" s="151" t="s">
        <v>79</v>
      </c>
      <c r="F269" s="92">
        <v>2</v>
      </c>
      <c r="G269" s="162">
        <v>8</v>
      </c>
      <c r="H269" s="150" t="s">
        <v>80</v>
      </c>
      <c r="I269" s="65" t="s">
        <v>81</v>
      </c>
      <c r="J269" s="158" t="s">
        <v>67</v>
      </c>
      <c r="K269" s="153" t="s">
        <v>82</v>
      </c>
      <c r="L269" s="159" t="s">
        <v>83</v>
      </c>
      <c r="M269" s="155" t="s">
        <v>83</v>
      </c>
      <c r="N269" s="156">
        <v>1</v>
      </c>
      <c r="O269" s="150">
        <v>10</v>
      </c>
      <c r="P269" s="150" t="s">
        <v>80</v>
      </c>
      <c r="Q269" s="157" t="s">
        <v>58</v>
      </c>
    </row>
    <row r="270" spans="1:17" x14ac:dyDescent="0.25">
      <c r="A270" s="149" t="s">
        <v>518</v>
      </c>
      <c r="B270" s="92">
        <v>50</v>
      </c>
      <c r="C270" s="150">
        <v>250</v>
      </c>
      <c r="D270" s="150">
        <v>3</v>
      </c>
      <c r="E270" s="151" t="s">
        <v>85</v>
      </c>
      <c r="F270" s="92">
        <v>3</v>
      </c>
      <c r="G270" s="162">
        <v>8</v>
      </c>
      <c r="H270" s="150" t="s">
        <v>80</v>
      </c>
      <c r="I270" s="65" t="s">
        <v>86</v>
      </c>
      <c r="J270" s="152" t="s">
        <v>67</v>
      </c>
      <c r="K270" s="153" t="s">
        <v>82</v>
      </c>
      <c r="L270" s="154" t="s">
        <v>87</v>
      </c>
      <c r="M270" s="155" t="s">
        <v>83</v>
      </c>
      <c r="N270" s="156">
        <v>1</v>
      </c>
      <c r="O270" s="150">
        <v>10</v>
      </c>
      <c r="P270" s="150" t="s">
        <v>80</v>
      </c>
      <c r="Q270" s="157" t="s">
        <v>58</v>
      </c>
    </row>
    <row r="271" spans="1:17" x14ac:dyDescent="0.25">
      <c r="A271" s="149" t="s">
        <v>520</v>
      </c>
      <c r="B271" s="92">
        <v>50</v>
      </c>
      <c r="C271" s="150">
        <v>480</v>
      </c>
      <c r="D271" s="150">
        <v>1</v>
      </c>
      <c r="E271" s="151" t="s">
        <v>79</v>
      </c>
      <c r="F271" s="92">
        <v>2</v>
      </c>
      <c r="G271" s="162">
        <v>8</v>
      </c>
      <c r="H271" s="150" t="s">
        <v>80</v>
      </c>
      <c r="I271" s="65" t="s">
        <v>81</v>
      </c>
      <c r="J271" s="158" t="s">
        <v>67</v>
      </c>
      <c r="K271" s="153" t="s">
        <v>82</v>
      </c>
      <c r="L271" s="159" t="s">
        <v>83</v>
      </c>
      <c r="M271" s="155" t="s">
        <v>83</v>
      </c>
      <c r="N271" s="156">
        <v>1</v>
      </c>
      <c r="O271" s="150">
        <v>10</v>
      </c>
      <c r="P271" s="150" t="s">
        <v>80</v>
      </c>
      <c r="Q271" s="157" t="s">
        <v>58</v>
      </c>
    </row>
  </sheetData>
  <autoFilter ref="A2:Q271" xr:uid="{00000000-0009-0000-0000-00000A000000}"/>
  <mergeCells count="4">
    <mergeCell ref="B1:E1"/>
    <mergeCell ref="F1:M1"/>
    <mergeCell ref="N1:Q1"/>
    <mergeCell ref="O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8"/>
  <sheetViews>
    <sheetView topLeftCell="E1" workbookViewId="0">
      <selection activeCell="H2" sqref="H2"/>
    </sheetView>
  </sheetViews>
  <sheetFormatPr defaultRowHeight="15" x14ac:dyDescent="0.25"/>
  <cols>
    <col min="1" max="1" width="36.7109375" bestFit="1" customWidth="1"/>
    <col min="2" max="2" width="17.5703125" customWidth="1"/>
    <col min="4" max="4" width="15.5703125" customWidth="1"/>
    <col min="5" max="6" width="14.140625" customWidth="1"/>
    <col min="8" max="8" width="16.85546875" customWidth="1"/>
    <col min="9" max="9" width="21.28515625" customWidth="1"/>
    <col min="11" max="11" width="35.7109375" bestFit="1" customWidth="1"/>
    <col min="12" max="12" width="35.7109375" customWidth="1"/>
    <col min="13" max="13" width="11.7109375" bestFit="1" customWidth="1"/>
  </cols>
  <sheetData>
    <row r="1" spans="1:13" ht="30" x14ac:dyDescent="0.25">
      <c r="A1" s="94" t="s">
        <v>525</v>
      </c>
      <c r="B1" s="94" t="s">
        <v>524</v>
      </c>
      <c r="D1" s="94" t="s">
        <v>607</v>
      </c>
      <c r="E1" s="94" t="s">
        <v>93</v>
      </c>
      <c r="F1" s="111" t="s">
        <v>674</v>
      </c>
      <c r="H1" s="94" t="s">
        <v>608</v>
      </c>
      <c r="I1" s="94" t="s">
        <v>93</v>
      </c>
      <c r="K1" s="94" t="s">
        <v>630</v>
      </c>
      <c r="L1" s="94" t="s">
        <v>631</v>
      </c>
      <c r="M1" s="94" t="s">
        <v>93</v>
      </c>
    </row>
    <row r="2" spans="1:13" x14ac:dyDescent="0.25">
      <c r="A2" s="95" t="s">
        <v>523</v>
      </c>
      <c r="B2" s="97">
        <v>15</v>
      </c>
      <c r="D2" s="103">
        <v>0.5</v>
      </c>
      <c r="E2" s="105">
        <v>11</v>
      </c>
      <c r="F2" s="105">
        <v>1000</v>
      </c>
      <c r="H2" s="103" t="s">
        <v>77</v>
      </c>
      <c r="I2" s="105" t="s">
        <v>609</v>
      </c>
      <c r="K2" s="103" t="s">
        <v>526</v>
      </c>
      <c r="L2" s="103" t="s">
        <v>675</v>
      </c>
      <c r="M2" s="108">
        <v>101631</v>
      </c>
    </row>
    <row r="3" spans="1:13" x14ac:dyDescent="0.25">
      <c r="A3" s="96" t="s">
        <v>94</v>
      </c>
      <c r="B3" s="98">
        <v>15</v>
      </c>
      <c r="D3" s="104">
        <v>0.75</v>
      </c>
      <c r="E3" s="106">
        <v>12</v>
      </c>
      <c r="F3" s="106">
        <v>800</v>
      </c>
      <c r="H3" s="104" t="s">
        <v>610</v>
      </c>
      <c r="I3" s="106" t="s">
        <v>611</v>
      </c>
      <c r="K3" s="104" t="s">
        <v>527</v>
      </c>
      <c r="L3" s="104" t="s">
        <v>676</v>
      </c>
      <c r="M3" s="109">
        <v>101653</v>
      </c>
    </row>
    <row r="4" spans="1:13" x14ac:dyDescent="0.25">
      <c r="A4" s="95" t="s">
        <v>92</v>
      </c>
      <c r="B4" s="95">
        <v>1.0999999999999999E-2</v>
      </c>
      <c r="D4" s="103">
        <v>1</v>
      </c>
      <c r="E4" s="105">
        <v>13</v>
      </c>
      <c r="F4" s="105">
        <v>700</v>
      </c>
      <c r="H4" s="103" t="s">
        <v>612</v>
      </c>
      <c r="I4" s="105" t="s">
        <v>613</v>
      </c>
      <c r="K4" s="103" t="s">
        <v>528</v>
      </c>
      <c r="L4" s="103" t="s">
        <v>677</v>
      </c>
      <c r="M4" s="108">
        <v>101697</v>
      </c>
    </row>
    <row r="5" spans="1:13" x14ac:dyDescent="0.25">
      <c r="A5" s="96" t="s">
        <v>671</v>
      </c>
      <c r="B5" s="110">
        <v>0.03</v>
      </c>
      <c r="D5" s="104">
        <v>1.25</v>
      </c>
      <c r="E5" s="106">
        <v>14</v>
      </c>
      <c r="F5" s="106">
        <v>600</v>
      </c>
      <c r="H5" s="104" t="s">
        <v>614</v>
      </c>
      <c r="I5" s="106" t="s">
        <v>615</v>
      </c>
      <c r="K5" s="104" t="s">
        <v>529</v>
      </c>
      <c r="L5" s="104" t="s">
        <v>678</v>
      </c>
      <c r="M5" s="109">
        <v>101730</v>
      </c>
    </row>
    <row r="6" spans="1:13" x14ac:dyDescent="0.25">
      <c r="A6" s="95" t="s">
        <v>602</v>
      </c>
      <c r="B6" s="95"/>
      <c r="D6" s="103">
        <v>1.5</v>
      </c>
      <c r="E6" s="107">
        <v>15</v>
      </c>
      <c r="F6" s="107">
        <v>500</v>
      </c>
      <c r="H6" s="103" t="s">
        <v>616</v>
      </c>
      <c r="I6" s="107" t="s">
        <v>617</v>
      </c>
      <c r="K6" s="103" t="s">
        <v>530</v>
      </c>
      <c r="L6" s="103" t="s">
        <v>679</v>
      </c>
      <c r="M6" s="108">
        <v>101687</v>
      </c>
    </row>
    <row r="7" spans="1:13" x14ac:dyDescent="0.25">
      <c r="A7" s="96" t="s">
        <v>601</v>
      </c>
      <c r="B7" s="96"/>
      <c r="D7" s="104">
        <v>2</v>
      </c>
      <c r="E7" s="101">
        <v>16</v>
      </c>
      <c r="F7" s="101">
        <v>400</v>
      </c>
      <c r="H7" s="104" t="s">
        <v>618</v>
      </c>
      <c r="I7" s="101" t="s">
        <v>619</v>
      </c>
      <c r="K7" s="104" t="s">
        <v>532</v>
      </c>
      <c r="L7" s="104" t="s">
        <v>680</v>
      </c>
      <c r="M7" s="109" t="s">
        <v>531</v>
      </c>
    </row>
    <row r="8" spans="1:13" x14ac:dyDescent="0.25">
      <c r="A8" s="95" t="s">
        <v>603</v>
      </c>
      <c r="B8" s="99">
        <v>998123</v>
      </c>
      <c r="H8" s="103" t="s">
        <v>620</v>
      </c>
      <c r="I8" s="105" t="s">
        <v>621</v>
      </c>
      <c r="K8" s="103" t="s">
        <v>534</v>
      </c>
      <c r="L8" s="103" t="s">
        <v>632</v>
      </c>
      <c r="M8" s="108" t="s">
        <v>533</v>
      </c>
    </row>
    <row r="9" spans="1:13" x14ac:dyDescent="0.25">
      <c r="A9" s="96" t="s">
        <v>604</v>
      </c>
      <c r="B9" s="101">
        <v>5</v>
      </c>
      <c r="H9" s="104" t="s">
        <v>622</v>
      </c>
      <c r="I9" s="106" t="s">
        <v>623</v>
      </c>
      <c r="K9" s="104" t="s">
        <v>536</v>
      </c>
      <c r="L9" s="104" t="s">
        <v>633</v>
      </c>
      <c r="M9" s="109" t="s">
        <v>535</v>
      </c>
    </row>
    <row r="10" spans="1:13" x14ac:dyDescent="0.25">
      <c r="A10" s="95" t="s">
        <v>605</v>
      </c>
      <c r="B10" s="100" t="s">
        <v>97</v>
      </c>
      <c r="H10" s="103" t="s">
        <v>624</v>
      </c>
      <c r="I10" s="105" t="s">
        <v>625</v>
      </c>
      <c r="K10" s="103" t="s">
        <v>538</v>
      </c>
      <c r="L10" s="103" t="s">
        <v>634</v>
      </c>
      <c r="M10" s="108" t="s">
        <v>537</v>
      </c>
    </row>
    <row r="11" spans="1:13" x14ac:dyDescent="0.25">
      <c r="A11" s="96" t="s">
        <v>606</v>
      </c>
      <c r="B11" s="102">
        <v>3</v>
      </c>
      <c r="H11" s="104" t="s">
        <v>626</v>
      </c>
      <c r="I11" s="106" t="s">
        <v>627</v>
      </c>
      <c r="K11" s="104" t="s">
        <v>540</v>
      </c>
      <c r="L11" s="104" t="s">
        <v>635</v>
      </c>
      <c r="M11" s="109" t="s">
        <v>539</v>
      </c>
    </row>
    <row r="12" spans="1:13" x14ac:dyDescent="0.25">
      <c r="A12" s="95" t="s">
        <v>672</v>
      </c>
      <c r="B12" s="95" t="s">
        <v>673</v>
      </c>
      <c r="H12" s="103" t="s">
        <v>628</v>
      </c>
      <c r="I12" s="107" t="s">
        <v>629</v>
      </c>
      <c r="K12" s="103" t="s">
        <v>542</v>
      </c>
      <c r="L12" s="103" t="s">
        <v>636</v>
      </c>
      <c r="M12" s="108" t="s">
        <v>541</v>
      </c>
    </row>
    <row r="13" spans="1:13" x14ac:dyDescent="0.25">
      <c r="A13" s="96" t="s">
        <v>786</v>
      </c>
      <c r="B13" s="96">
        <v>0.39100000000000001</v>
      </c>
      <c r="K13" s="104" t="s">
        <v>544</v>
      </c>
      <c r="L13" s="104" t="s">
        <v>637</v>
      </c>
      <c r="M13" s="109" t="s">
        <v>543</v>
      </c>
    </row>
    <row r="14" spans="1:13" x14ac:dyDescent="0.25">
      <c r="K14" s="103" t="s">
        <v>546</v>
      </c>
      <c r="L14" s="103" t="s">
        <v>638</v>
      </c>
      <c r="M14" s="108" t="s">
        <v>545</v>
      </c>
    </row>
    <row r="15" spans="1:13" x14ac:dyDescent="0.25">
      <c r="K15" s="104" t="s">
        <v>548</v>
      </c>
      <c r="L15" s="104" t="s">
        <v>639</v>
      </c>
      <c r="M15" s="109" t="s">
        <v>547</v>
      </c>
    </row>
    <row r="16" spans="1:13" x14ac:dyDescent="0.25">
      <c r="K16" s="103" t="s">
        <v>550</v>
      </c>
      <c r="L16" s="103" t="s">
        <v>640</v>
      </c>
      <c r="M16" s="108" t="s">
        <v>549</v>
      </c>
    </row>
    <row r="17" spans="11:13" x14ac:dyDescent="0.25">
      <c r="K17" s="104" t="s">
        <v>552</v>
      </c>
      <c r="L17" s="104" t="s">
        <v>641</v>
      </c>
      <c r="M17" s="109" t="s">
        <v>551</v>
      </c>
    </row>
    <row r="18" spans="11:13" x14ac:dyDescent="0.25">
      <c r="K18" s="103" t="s">
        <v>554</v>
      </c>
      <c r="L18" s="103" t="s">
        <v>642</v>
      </c>
      <c r="M18" s="108" t="s">
        <v>553</v>
      </c>
    </row>
    <row r="19" spans="11:13" x14ac:dyDescent="0.25">
      <c r="K19" s="104" t="s">
        <v>556</v>
      </c>
      <c r="L19" s="104" t="s">
        <v>643</v>
      </c>
      <c r="M19" s="109" t="s">
        <v>555</v>
      </c>
    </row>
    <row r="20" spans="11:13" x14ac:dyDescent="0.25">
      <c r="K20" s="103" t="s">
        <v>558</v>
      </c>
      <c r="L20" s="103" t="s">
        <v>644</v>
      </c>
      <c r="M20" s="108" t="s">
        <v>557</v>
      </c>
    </row>
    <row r="21" spans="11:13" x14ac:dyDescent="0.25">
      <c r="K21" s="104" t="s">
        <v>560</v>
      </c>
      <c r="L21" s="104" t="s">
        <v>645</v>
      </c>
      <c r="M21" s="109" t="s">
        <v>559</v>
      </c>
    </row>
    <row r="22" spans="11:13" x14ac:dyDescent="0.25">
      <c r="K22" s="103" t="s">
        <v>562</v>
      </c>
      <c r="L22" s="103" t="s">
        <v>646</v>
      </c>
      <c r="M22" s="108" t="s">
        <v>561</v>
      </c>
    </row>
    <row r="23" spans="11:13" x14ac:dyDescent="0.25">
      <c r="K23" s="104" t="s">
        <v>564</v>
      </c>
      <c r="L23" s="104" t="s">
        <v>647</v>
      </c>
      <c r="M23" s="109" t="s">
        <v>563</v>
      </c>
    </row>
    <row r="24" spans="11:13" x14ac:dyDescent="0.25">
      <c r="K24" s="103" t="s">
        <v>566</v>
      </c>
      <c r="L24" s="103" t="s">
        <v>648</v>
      </c>
      <c r="M24" s="108" t="s">
        <v>565</v>
      </c>
    </row>
    <row r="25" spans="11:13" x14ac:dyDescent="0.25">
      <c r="K25" s="104" t="s">
        <v>568</v>
      </c>
      <c r="L25" s="104" t="s">
        <v>649</v>
      </c>
      <c r="M25" s="109" t="s">
        <v>567</v>
      </c>
    </row>
    <row r="26" spans="11:13" x14ac:dyDescent="0.25">
      <c r="K26" s="103" t="s">
        <v>570</v>
      </c>
      <c r="L26" s="103" t="s">
        <v>650</v>
      </c>
      <c r="M26" s="108" t="s">
        <v>569</v>
      </c>
    </row>
    <row r="27" spans="11:13" x14ac:dyDescent="0.25">
      <c r="K27" s="104" t="s">
        <v>572</v>
      </c>
      <c r="L27" s="104" t="s">
        <v>651</v>
      </c>
      <c r="M27" s="109" t="s">
        <v>571</v>
      </c>
    </row>
    <row r="28" spans="11:13" x14ac:dyDescent="0.25">
      <c r="K28" s="103" t="s">
        <v>574</v>
      </c>
      <c r="L28" s="103" t="s">
        <v>652</v>
      </c>
      <c r="M28" s="108" t="s">
        <v>573</v>
      </c>
    </row>
    <row r="29" spans="11:13" x14ac:dyDescent="0.25">
      <c r="K29" s="104" t="s">
        <v>576</v>
      </c>
      <c r="L29" s="104" t="s">
        <v>653</v>
      </c>
      <c r="M29" s="109" t="s">
        <v>575</v>
      </c>
    </row>
    <row r="30" spans="11:13" x14ac:dyDescent="0.25">
      <c r="K30" s="103" t="s">
        <v>578</v>
      </c>
      <c r="L30" s="103" t="s">
        <v>654</v>
      </c>
      <c r="M30" s="108" t="s">
        <v>577</v>
      </c>
    </row>
    <row r="31" spans="11:13" x14ac:dyDescent="0.25">
      <c r="K31" s="104" t="s">
        <v>580</v>
      </c>
      <c r="L31" s="104" t="s">
        <v>655</v>
      </c>
      <c r="M31" s="109" t="s">
        <v>579</v>
      </c>
    </row>
    <row r="32" spans="11:13" x14ac:dyDescent="0.25">
      <c r="K32" s="103" t="s">
        <v>581</v>
      </c>
      <c r="L32" s="103" t="s">
        <v>656</v>
      </c>
      <c r="M32" s="108">
        <v>108780</v>
      </c>
    </row>
    <row r="33" spans="11:13" x14ac:dyDescent="0.25">
      <c r="K33" s="104" t="s">
        <v>582</v>
      </c>
      <c r="L33" s="104" t="s">
        <v>657</v>
      </c>
      <c r="M33" s="109">
        <v>108784</v>
      </c>
    </row>
    <row r="34" spans="11:13" x14ac:dyDescent="0.25">
      <c r="K34" s="103" t="s">
        <v>583</v>
      </c>
      <c r="L34" s="103" t="s">
        <v>658</v>
      </c>
      <c r="M34" s="108">
        <v>108782</v>
      </c>
    </row>
    <row r="35" spans="11:13" x14ac:dyDescent="0.25">
      <c r="K35" s="104" t="s">
        <v>584</v>
      </c>
      <c r="L35" s="104" t="s">
        <v>659</v>
      </c>
      <c r="M35" s="109">
        <v>108788</v>
      </c>
    </row>
    <row r="36" spans="11:13" x14ac:dyDescent="0.25">
      <c r="K36" s="103" t="s">
        <v>585</v>
      </c>
      <c r="L36" s="103" t="s">
        <v>660</v>
      </c>
      <c r="M36" s="108">
        <v>108786</v>
      </c>
    </row>
    <row r="37" spans="11:13" x14ac:dyDescent="0.25">
      <c r="K37" s="104" t="s">
        <v>587</v>
      </c>
      <c r="L37" s="104" t="s">
        <v>661</v>
      </c>
      <c r="M37" s="109" t="s">
        <v>586</v>
      </c>
    </row>
    <row r="38" spans="11:13" x14ac:dyDescent="0.25">
      <c r="K38" s="103" t="s">
        <v>589</v>
      </c>
      <c r="L38" s="103" t="s">
        <v>662</v>
      </c>
      <c r="M38" s="108" t="s">
        <v>588</v>
      </c>
    </row>
    <row r="39" spans="11:13" x14ac:dyDescent="0.25">
      <c r="K39" s="104" t="s">
        <v>591</v>
      </c>
      <c r="L39" s="104" t="s">
        <v>663</v>
      </c>
      <c r="M39" s="109" t="s">
        <v>590</v>
      </c>
    </row>
    <row r="40" spans="11:13" x14ac:dyDescent="0.25">
      <c r="K40" s="103" t="s">
        <v>593</v>
      </c>
      <c r="L40" s="103" t="s">
        <v>664</v>
      </c>
      <c r="M40" s="108" t="s">
        <v>592</v>
      </c>
    </row>
    <row r="41" spans="11:13" x14ac:dyDescent="0.25">
      <c r="K41" s="104" t="s">
        <v>595</v>
      </c>
      <c r="L41" s="104" t="s">
        <v>665</v>
      </c>
      <c r="M41" s="109" t="s">
        <v>594</v>
      </c>
    </row>
    <row r="42" spans="11:13" x14ac:dyDescent="0.25">
      <c r="K42" s="103" t="s">
        <v>596</v>
      </c>
      <c r="L42" s="103" t="s">
        <v>666</v>
      </c>
      <c r="M42" s="108"/>
    </row>
    <row r="43" spans="11:13" x14ac:dyDescent="0.25">
      <c r="K43" s="104" t="s">
        <v>597</v>
      </c>
      <c r="L43" s="104" t="s">
        <v>667</v>
      </c>
      <c r="M43" s="109"/>
    </row>
    <row r="44" spans="11:13" x14ac:dyDescent="0.25">
      <c r="K44" s="103" t="s">
        <v>598</v>
      </c>
      <c r="L44" s="103" t="s">
        <v>668</v>
      </c>
      <c r="M44" s="108"/>
    </row>
    <row r="45" spans="11:13" x14ac:dyDescent="0.25">
      <c r="K45" s="104" t="s">
        <v>599</v>
      </c>
      <c r="L45" s="104" t="s">
        <v>669</v>
      </c>
      <c r="M45" s="109"/>
    </row>
    <row r="46" spans="11:13" x14ac:dyDescent="0.25">
      <c r="K46" s="103" t="s">
        <v>600</v>
      </c>
      <c r="L46" s="103" t="s">
        <v>670</v>
      </c>
      <c r="M46" s="108"/>
    </row>
    <row r="47" spans="11:13" x14ac:dyDescent="0.25">
      <c r="K47" s="104"/>
      <c r="L47" s="104"/>
      <c r="M47" s="109"/>
    </row>
    <row r="48" spans="11:13" x14ac:dyDescent="0.25">
      <c r="K48" s="103"/>
      <c r="L48" s="103"/>
      <c r="M48" s="10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N1006"/>
  <sheetViews>
    <sheetView topLeftCell="L1" workbookViewId="0">
      <selection activeCell="T8" sqref="T8"/>
    </sheetView>
  </sheetViews>
  <sheetFormatPr defaultColWidth="9.140625" defaultRowHeight="15" x14ac:dyDescent="0.25"/>
  <cols>
    <col min="1" max="1" width="14.28515625" bestFit="1" customWidth="1"/>
    <col min="2" max="2" width="14.5703125" bestFit="1" customWidth="1"/>
    <col min="3" max="3" width="7.42578125" bestFit="1" customWidth="1"/>
    <col min="4" max="4" width="15.5703125" style="93" bestFit="1" customWidth="1"/>
    <col min="5" max="5" width="16.85546875" style="93" bestFit="1" customWidth="1"/>
    <col min="6" max="6" width="7.5703125" style="93" bestFit="1" customWidth="1"/>
    <col min="7" max="7" width="33" style="93" bestFit="1" customWidth="1"/>
    <col min="8" max="8" width="16.85546875" style="93" bestFit="1" customWidth="1"/>
    <col min="9" max="9" width="7.42578125" style="93" bestFit="1" customWidth="1"/>
    <col min="10" max="10" width="14.85546875" style="93" bestFit="1" customWidth="1"/>
    <col min="11" max="11" width="16.85546875" style="93" bestFit="1" customWidth="1"/>
    <col min="12" max="12" width="4" style="93" bestFit="1" customWidth="1"/>
    <col min="13" max="13" width="11.7109375" style="93" bestFit="1" customWidth="1"/>
    <col min="14" max="14" width="16.85546875" style="93" bestFit="1" customWidth="1"/>
    <col min="15" max="15" width="9.140625" style="93"/>
    <col min="16" max="16" width="16.42578125" style="93" bestFit="1" customWidth="1"/>
    <col min="17" max="17" width="16.85546875" style="93" bestFit="1" customWidth="1"/>
    <col min="18" max="18" width="9.140625" style="93"/>
    <col min="19" max="19" width="35.5703125" style="93" bestFit="1" customWidth="1"/>
    <col min="20" max="20" width="16.85546875" style="93" bestFit="1" customWidth="1"/>
    <col min="21" max="21" width="9.140625" style="93"/>
    <col min="22" max="22" width="35.5703125" style="93" bestFit="1" customWidth="1"/>
    <col min="23" max="23" width="21.28515625" style="93" bestFit="1" customWidth="1"/>
    <col min="24" max="16384" width="9.140625" style="93"/>
  </cols>
  <sheetData>
    <row r="1" spans="1:40" x14ac:dyDescent="0.25">
      <c r="A1" t="s">
        <v>607</v>
      </c>
      <c r="B1" t="s">
        <v>93</v>
      </c>
      <c r="D1" t="s">
        <v>608</v>
      </c>
      <c r="E1" s="113" t="s">
        <v>93</v>
      </c>
      <c r="G1" t="s">
        <v>681</v>
      </c>
      <c r="H1" s="113" t="s">
        <v>93</v>
      </c>
      <c r="J1" s="114" t="s">
        <v>29</v>
      </c>
      <c r="K1" s="115" t="s">
        <v>93</v>
      </c>
      <c r="M1" t="s">
        <v>682</v>
      </c>
      <c r="N1" s="116" t="s">
        <v>93</v>
      </c>
      <c r="P1" t="s">
        <v>683</v>
      </c>
      <c r="Q1" s="113" t="s">
        <v>93</v>
      </c>
      <c r="S1" t="s">
        <v>684</v>
      </c>
      <c r="T1" s="113" t="s">
        <v>93</v>
      </c>
      <c r="V1" t="s">
        <v>522</v>
      </c>
      <c r="W1" t="s">
        <v>1022</v>
      </c>
    </row>
    <row r="2" spans="1:40" x14ac:dyDescent="0.25">
      <c r="A2" s="117">
        <v>0.5</v>
      </c>
      <c r="B2">
        <v>-11</v>
      </c>
      <c r="D2" t="s">
        <v>77</v>
      </c>
      <c r="E2" s="118" t="s">
        <v>609</v>
      </c>
      <c r="G2" t="s">
        <v>685</v>
      </c>
      <c r="H2" s="119" t="s">
        <v>686</v>
      </c>
      <c r="J2" s="93" t="s">
        <v>687</v>
      </c>
      <c r="K2" s="118"/>
      <c r="M2" t="s">
        <v>83</v>
      </c>
      <c r="N2" s="120"/>
      <c r="P2" s="93" t="s">
        <v>687</v>
      </c>
      <c r="Q2" s="118"/>
      <c r="S2" s="118" t="s">
        <v>403</v>
      </c>
      <c r="T2" s="118" t="s">
        <v>404</v>
      </c>
      <c r="V2" t="s">
        <v>403</v>
      </c>
      <c r="W2" t="s">
        <v>787</v>
      </c>
    </row>
    <row r="3" spans="1:40" x14ac:dyDescent="0.25">
      <c r="A3" s="117">
        <v>0.75</v>
      </c>
      <c r="B3">
        <v>-12</v>
      </c>
      <c r="D3" t="s">
        <v>610</v>
      </c>
      <c r="E3" s="118" t="s">
        <v>611</v>
      </c>
      <c r="G3" t="s">
        <v>688</v>
      </c>
      <c r="H3" s="119" t="s">
        <v>689</v>
      </c>
      <c r="J3" s="93" t="s">
        <v>690</v>
      </c>
      <c r="K3" s="118"/>
      <c r="M3" s="93" t="s">
        <v>691</v>
      </c>
      <c r="N3" s="118"/>
      <c r="P3" s="93" t="s">
        <v>692</v>
      </c>
      <c r="Q3" s="121" t="s">
        <v>693</v>
      </c>
      <c r="S3" s="118" t="s">
        <v>407</v>
      </c>
      <c r="T3" s="118" t="s">
        <v>408</v>
      </c>
      <c r="V3" t="s">
        <v>407</v>
      </c>
      <c r="W3" t="s">
        <v>788</v>
      </c>
    </row>
    <row r="4" spans="1:40" x14ac:dyDescent="0.25">
      <c r="A4" s="117">
        <v>1</v>
      </c>
      <c r="B4">
        <v>-13</v>
      </c>
      <c r="D4" t="s">
        <v>612</v>
      </c>
      <c r="E4" s="118" t="s">
        <v>613</v>
      </c>
      <c r="G4" t="s">
        <v>694</v>
      </c>
      <c r="H4" s="119" t="s">
        <v>695</v>
      </c>
      <c r="J4" s="93" t="s">
        <v>83</v>
      </c>
      <c r="K4" s="118"/>
      <c r="M4" s="93" t="s">
        <v>67</v>
      </c>
      <c r="N4" s="119" t="s">
        <v>696</v>
      </c>
      <c r="P4" s="93" t="s">
        <v>697</v>
      </c>
      <c r="Q4" s="121" t="s">
        <v>698</v>
      </c>
      <c r="S4" s="118" t="s">
        <v>409</v>
      </c>
      <c r="T4" s="118" t="s">
        <v>410</v>
      </c>
      <c r="V4" t="s">
        <v>409</v>
      </c>
      <c r="W4" t="s">
        <v>789</v>
      </c>
    </row>
    <row r="5" spans="1:40" x14ac:dyDescent="0.25">
      <c r="A5" s="117">
        <v>1.25</v>
      </c>
      <c r="B5">
        <v>-14</v>
      </c>
      <c r="D5" t="s">
        <v>614</v>
      </c>
      <c r="E5" s="122" t="s">
        <v>615</v>
      </c>
      <c r="G5" t="s">
        <v>699</v>
      </c>
      <c r="H5" s="119" t="s">
        <v>700</v>
      </c>
      <c r="J5" s="93" t="s">
        <v>78</v>
      </c>
      <c r="K5" s="119" t="s">
        <v>701</v>
      </c>
      <c r="M5" s="93" t="s">
        <v>87</v>
      </c>
      <c r="N5" s="119" t="s">
        <v>702</v>
      </c>
      <c r="P5" s="93" t="s">
        <v>703</v>
      </c>
      <c r="Q5" s="121" t="s">
        <v>704</v>
      </c>
      <c r="S5" s="118" t="s">
        <v>411</v>
      </c>
      <c r="T5" s="118" t="s">
        <v>412</v>
      </c>
      <c r="V5" t="s">
        <v>411</v>
      </c>
      <c r="W5" t="s">
        <v>790</v>
      </c>
    </row>
    <row r="6" spans="1:40" x14ac:dyDescent="0.25">
      <c r="A6" s="117">
        <v>1.5</v>
      </c>
      <c r="B6">
        <v>-15</v>
      </c>
      <c r="D6" t="s">
        <v>616</v>
      </c>
      <c r="E6" s="122" t="s">
        <v>617</v>
      </c>
      <c r="G6" t="s">
        <v>705</v>
      </c>
      <c r="H6" s="119" t="s">
        <v>706</v>
      </c>
      <c r="M6" s="93" t="s">
        <v>707</v>
      </c>
      <c r="N6" s="121" t="s">
        <v>708</v>
      </c>
      <c r="P6" s="93" t="s">
        <v>709</v>
      </c>
      <c r="Q6" s="121" t="s">
        <v>710</v>
      </c>
      <c r="S6" s="118" t="s">
        <v>417</v>
      </c>
      <c r="T6" s="118" t="s">
        <v>418</v>
      </c>
      <c r="V6" t="s">
        <v>417</v>
      </c>
      <c r="W6" t="s">
        <v>791</v>
      </c>
    </row>
    <row r="7" spans="1:40" x14ac:dyDescent="0.25">
      <c r="A7" s="117">
        <v>2</v>
      </c>
      <c r="B7">
        <v>-16</v>
      </c>
      <c r="D7" t="s">
        <v>618</v>
      </c>
      <c r="E7" s="122" t="s">
        <v>619</v>
      </c>
      <c r="G7" t="s">
        <v>76</v>
      </c>
      <c r="H7" s="119" t="s">
        <v>711</v>
      </c>
      <c r="M7" s="93" t="s">
        <v>58</v>
      </c>
      <c r="N7" s="121" t="s">
        <v>712</v>
      </c>
      <c r="P7" s="93" t="s">
        <v>713</v>
      </c>
      <c r="Q7" s="121" t="s">
        <v>714</v>
      </c>
      <c r="S7" s="118" t="s">
        <v>423</v>
      </c>
      <c r="T7" s="118" t="s">
        <v>424</v>
      </c>
      <c r="V7" t="s">
        <v>423</v>
      </c>
      <c r="W7" t="s">
        <v>792</v>
      </c>
    </row>
    <row r="8" spans="1:40" x14ac:dyDescent="0.25">
      <c r="B8" s="113"/>
      <c r="C8" s="113"/>
      <c r="D8" t="s">
        <v>620</v>
      </c>
      <c r="E8" s="122" t="s">
        <v>621</v>
      </c>
      <c r="F8" s="118"/>
      <c r="G8" t="s">
        <v>715</v>
      </c>
      <c r="H8" s="118" t="s">
        <v>716</v>
      </c>
      <c r="I8" s="118"/>
      <c r="J8" s="118"/>
      <c r="K8" s="118"/>
      <c r="L8" s="118"/>
      <c r="M8" s="93" t="s">
        <v>717</v>
      </c>
      <c r="N8" s="121" t="s">
        <v>718</v>
      </c>
      <c r="O8" s="118"/>
      <c r="P8" s="93" t="s">
        <v>719</v>
      </c>
      <c r="Q8" s="121" t="s">
        <v>720</v>
      </c>
      <c r="R8" s="118"/>
      <c r="S8" s="118" t="s">
        <v>425</v>
      </c>
      <c r="T8" s="118" t="s">
        <v>426</v>
      </c>
      <c r="U8" s="118"/>
      <c r="V8" t="s">
        <v>425</v>
      </c>
      <c r="W8" t="s">
        <v>793</v>
      </c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</row>
    <row r="9" spans="1:40" x14ac:dyDescent="0.25">
      <c r="A9" s="93"/>
      <c r="B9" s="93"/>
      <c r="C9" s="113"/>
      <c r="D9" t="s">
        <v>622</v>
      </c>
      <c r="E9" s="122" t="s">
        <v>623</v>
      </c>
      <c r="F9" s="118"/>
      <c r="G9" t="s">
        <v>721</v>
      </c>
      <c r="H9" s="118" t="s">
        <v>722</v>
      </c>
      <c r="I9" s="118"/>
      <c r="J9" s="118"/>
      <c r="K9" s="118"/>
      <c r="L9" s="118"/>
      <c r="M9" s="93" t="s">
        <v>89</v>
      </c>
      <c r="N9" s="121" t="s">
        <v>723</v>
      </c>
      <c r="O9" s="118"/>
      <c r="P9" s="93" t="s">
        <v>724</v>
      </c>
      <c r="Q9" s="121" t="s">
        <v>725</v>
      </c>
      <c r="R9" s="118"/>
      <c r="S9" s="118" t="s">
        <v>427</v>
      </c>
      <c r="T9" s="118" t="s">
        <v>428</v>
      </c>
      <c r="U9" s="118"/>
      <c r="V9" t="s">
        <v>427</v>
      </c>
      <c r="W9" t="s">
        <v>794</v>
      </c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</row>
    <row r="10" spans="1:40" x14ac:dyDescent="0.25">
      <c r="C10" s="113"/>
      <c r="D10" t="s">
        <v>624</v>
      </c>
      <c r="E10" s="122" t="s">
        <v>625</v>
      </c>
      <c r="F10" s="118"/>
      <c r="G10" t="s">
        <v>64</v>
      </c>
      <c r="H10" s="119" t="s">
        <v>783</v>
      </c>
      <c r="I10" s="118"/>
      <c r="J10" s="118"/>
      <c r="K10" s="118"/>
      <c r="L10" s="118"/>
      <c r="M10" s="93" t="s">
        <v>726</v>
      </c>
      <c r="N10" s="121" t="s">
        <v>727</v>
      </c>
      <c r="O10" s="118"/>
      <c r="P10" s="93" t="s">
        <v>728</v>
      </c>
      <c r="Q10" s="121" t="s">
        <v>729</v>
      </c>
      <c r="R10" s="118"/>
      <c r="S10" s="118" t="s">
        <v>433</v>
      </c>
      <c r="T10" s="118" t="s">
        <v>434</v>
      </c>
      <c r="U10" s="118"/>
      <c r="V10" t="s">
        <v>433</v>
      </c>
      <c r="W10" t="s">
        <v>795</v>
      </c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</row>
    <row r="11" spans="1:40" x14ac:dyDescent="0.25">
      <c r="C11" s="113"/>
      <c r="D11" t="s">
        <v>626</v>
      </c>
      <c r="E11" s="122" t="s">
        <v>627</v>
      </c>
      <c r="F11" s="118"/>
      <c r="G11" t="s">
        <v>730</v>
      </c>
      <c r="H11" s="113"/>
      <c r="I11" s="118"/>
      <c r="J11" s="118"/>
      <c r="K11" s="118"/>
      <c r="L11" s="118"/>
      <c r="M11" s="93" t="s">
        <v>731</v>
      </c>
      <c r="N11" s="121" t="s">
        <v>732</v>
      </c>
      <c r="O11" s="118"/>
      <c r="P11" s="93" t="s">
        <v>733</v>
      </c>
      <c r="Q11" s="121" t="s">
        <v>734</v>
      </c>
      <c r="R11" s="118"/>
      <c r="S11" s="118" t="s">
        <v>439</v>
      </c>
      <c r="T11" s="118" t="s">
        <v>440</v>
      </c>
      <c r="U11" s="118"/>
      <c r="V11" t="s">
        <v>439</v>
      </c>
      <c r="W11" t="s">
        <v>796</v>
      </c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</row>
    <row r="12" spans="1:40" x14ac:dyDescent="0.25">
      <c r="C12" s="113"/>
      <c r="D12" t="s">
        <v>628</v>
      </c>
      <c r="E12" s="122" t="s">
        <v>629</v>
      </c>
      <c r="F12" s="118"/>
      <c r="G12" t="s">
        <v>83</v>
      </c>
      <c r="H12" s="113"/>
      <c r="I12" s="118"/>
      <c r="J12" s="118"/>
      <c r="K12" s="118"/>
      <c r="L12" s="118"/>
      <c r="M12" s="93" t="s">
        <v>82</v>
      </c>
      <c r="N12" s="121" t="s">
        <v>735</v>
      </c>
      <c r="O12" s="118"/>
      <c r="P12" s="93" t="s">
        <v>736</v>
      </c>
      <c r="Q12" s="121" t="s">
        <v>737</v>
      </c>
      <c r="R12" s="118"/>
      <c r="S12" s="118" t="s">
        <v>441</v>
      </c>
      <c r="T12" s="118" t="s">
        <v>442</v>
      </c>
      <c r="U12" s="118"/>
      <c r="V12" t="s">
        <v>441</v>
      </c>
      <c r="W12" t="s">
        <v>797</v>
      </c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</row>
    <row r="13" spans="1:40" x14ac:dyDescent="0.25">
      <c r="C13" s="113"/>
      <c r="D13" s="118"/>
      <c r="E13" s="118"/>
      <c r="F13" s="118"/>
      <c r="G13" s="118"/>
      <c r="H13" s="118"/>
      <c r="I13" s="118"/>
      <c r="J13" s="118"/>
      <c r="K13" s="118"/>
      <c r="L13" s="118"/>
      <c r="M13" s="93" t="s">
        <v>91</v>
      </c>
      <c r="N13" s="121" t="s">
        <v>738</v>
      </c>
      <c r="O13" s="118"/>
      <c r="P13" s="93" t="s">
        <v>739</v>
      </c>
      <c r="Q13" s="121" t="s">
        <v>740</v>
      </c>
      <c r="R13" s="118"/>
      <c r="S13" s="118" t="s">
        <v>449</v>
      </c>
      <c r="T13" s="118" t="s">
        <v>450</v>
      </c>
      <c r="U13" s="118"/>
      <c r="V13" t="s">
        <v>449</v>
      </c>
      <c r="W13" t="s">
        <v>798</v>
      </c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</row>
    <row r="14" spans="1:40" x14ac:dyDescent="0.25">
      <c r="C14" s="113"/>
      <c r="D14" s="118"/>
      <c r="E14" s="118"/>
      <c r="F14" s="118"/>
      <c r="G14" s="118"/>
      <c r="H14" s="118"/>
      <c r="I14" s="118"/>
      <c r="J14" s="118"/>
      <c r="K14" s="118"/>
      <c r="L14" s="118"/>
      <c r="M14" s="93" t="s">
        <v>741</v>
      </c>
      <c r="N14" s="121" t="s">
        <v>742</v>
      </c>
      <c r="O14" s="118"/>
      <c r="P14" s="93" t="s">
        <v>743</v>
      </c>
      <c r="Q14" s="121" t="s">
        <v>744</v>
      </c>
      <c r="R14" s="118"/>
      <c r="S14" s="118" t="s">
        <v>453</v>
      </c>
      <c r="T14" s="118" t="s">
        <v>454</v>
      </c>
      <c r="U14" s="118"/>
      <c r="V14" t="s">
        <v>453</v>
      </c>
      <c r="W14" t="s">
        <v>799</v>
      </c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</row>
    <row r="15" spans="1:40" x14ac:dyDescent="0.25">
      <c r="C15" s="113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 t="s">
        <v>457</v>
      </c>
      <c r="T15" s="118" t="s">
        <v>458</v>
      </c>
      <c r="U15" s="118"/>
      <c r="V15" t="s">
        <v>457</v>
      </c>
      <c r="W15" t="s">
        <v>800</v>
      </c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</row>
    <row r="16" spans="1:40" x14ac:dyDescent="0.25">
      <c r="C16" s="113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 t="s">
        <v>459</v>
      </c>
      <c r="T16" s="118" t="s">
        <v>460</v>
      </c>
      <c r="U16" s="118"/>
      <c r="V16" t="s">
        <v>459</v>
      </c>
      <c r="W16" t="s">
        <v>801</v>
      </c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</row>
    <row r="17" spans="2:40" x14ac:dyDescent="0.25">
      <c r="C17" s="113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 t="s">
        <v>494</v>
      </c>
      <c r="T17" s="118" t="s">
        <v>495</v>
      </c>
      <c r="U17" s="118"/>
      <c r="V17" t="s">
        <v>494</v>
      </c>
      <c r="W17" t="s">
        <v>802</v>
      </c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</row>
    <row r="18" spans="2:40" x14ac:dyDescent="0.25">
      <c r="C18" s="113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 t="s">
        <v>496</v>
      </c>
      <c r="T18" s="118" t="s">
        <v>497</v>
      </c>
      <c r="U18" s="118"/>
      <c r="V18" t="s">
        <v>496</v>
      </c>
      <c r="W18" t="s">
        <v>803</v>
      </c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</row>
    <row r="19" spans="2:40" x14ac:dyDescent="0.25">
      <c r="C19" s="113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 t="s">
        <v>244</v>
      </c>
      <c r="T19" s="118" t="s">
        <v>245</v>
      </c>
      <c r="U19" s="118"/>
      <c r="V19" t="s">
        <v>244</v>
      </c>
      <c r="W19" t="s">
        <v>804</v>
      </c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</row>
    <row r="20" spans="2:40" x14ac:dyDescent="0.25">
      <c r="C20" s="113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 t="s">
        <v>62</v>
      </c>
      <c r="T20" s="118" t="s">
        <v>498</v>
      </c>
      <c r="U20" s="118"/>
      <c r="V20" t="s">
        <v>62</v>
      </c>
      <c r="W20" t="s">
        <v>805</v>
      </c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</row>
    <row r="21" spans="2:40" x14ac:dyDescent="0.25">
      <c r="B21" s="113"/>
      <c r="C21" s="113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 t="s">
        <v>499</v>
      </c>
      <c r="T21" s="118" t="s">
        <v>500</v>
      </c>
      <c r="U21" s="118"/>
      <c r="V21" t="s">
        <v>499</v>
      </c>
      <c r="W21" t="s">
        <v>806</v>
      </c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</row>
    <row r="22" spans="2:40" s="93" customFormat="1" x14ac:dyDescent="0.25">
      <c r="C22" s="113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 t="s">
        <v>84</v>
      </c>
      <c r="T22" s="118" t="s">
        <v>501</v>
      </c>
      <c r="U22" s="118"/>
      <c r="V22" t="s">
        <v>84</v>
      </c>
      <c r="W22" t="s">
        <v>807</v>
      </c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</row>
    <row r="23" spans="2:40" x14ac:dyDescent="0.25">
      <c r="C23" s="113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 t="s">
        <v>63</v>
      </c>
      <c r="T23" s="118" t="s">
        <v>502</v>
      </c>
      <c r="U23" s="118"/>
      <c r="V23" t="s">
        <v>63</v>
      </c>
      <c r="W23" t="s">
        <v>808</v>
      </c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</row>
    <row r="24" spans="2:40" x14ac:dyDescent="0.25">
      <c r="C24" s="113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 t="s">
        <v>220</v>
      </c>
      <c r="T24" s="118" t="s">
        <v>220</v>
      </c>
      <c r="U24" s="118"/>
      <c r="V24" t="s">
        <v>220</v>
      </c>
      <c r="W24" t="s">
        <v>809</v>
      </c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</row>
    <row r="25" spans="2:40" x14ac:dyDescent="0.25">
      <c r="C25" s="113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 t="s">
        <v>221</v>
      </c>
      <c r="T25" s="118" t="s">
        <v>221</v>
      </c>
      <c r="U25" s="118"/>
      <c r="V25" t="s">
        <v>221</v>
      </c>
      <c r="W25" t="s">
        <v>810</v>
      </c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</row>
    <row r="26" spans="2:40" x14ac:dyDescent="0.25">
      <c r="C26" s="113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 t="s">
        <v>222</v>
      </c>
      <c r="T26" s="118" t="s">
        <v>222</v>
      </c>
      <c r="U26" s="118"/>
      <c r="V26" t="s">
        <v>222</v>
      </c>
      <c r="W26" t="s">
        <v>811</v>
      </c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</row>
    <row r="27" spans="2:40" x14ac:dyDescent="0.25">
      <c r="C27" s="113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 t="s">
        <v>223</v>
      </c>
      <c r="T27" s="118" t="s">
        <v>223</v>
      </c>
      <c r="U27" s="118"/>
      <c r="V27" t="s">
        <v>223</v>
      </c>
      <c r="W27" t="s">
        <v>812</v>
      </c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</row>
    <row r="28" spans="2:40" x14ac:dyDescent="0.25">
      <c r="C28" s="113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 t="s">
        <v>224</v>
      </c>
      <c r="T28" s="118" t="s">
        <v>224</v>
      </c>
      <c r="U28" s="118"/>
      <c r="V28" t="s">
        <v>224</v>
      </c>
      <c r="W28" t="s">
        <v>813</v>
      </c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</row>
    <row r="29" spans="2:40" x14ac:dyDescent="0.25">
      <c r="C29" s="113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 t="s">
        <v>225</v>
      </c>
      <c r="T29" s="118" t="s">
        <v>225</v>
      </c>
      <c r="U29" s="118"/>
      <c r="V29" t="s">
        <v>225</v>
      </c>
      <c r="W29" t="s">
        <v>814</v>
      </c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</row>
    <row r="30" spans="2:40" x14ac:dyDescent="0.25">
      <c r="C30" s="113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 t="s">
        <v>140</v>
      </c>
      <c r="T30" s="118" t="s">
        <v>140</v>
      </c>
      <c r="U30" s="118"/>
      <c r="V30" t="s">
        <v>140</v>
      </c>
      <c r="W30" t="s">
        <v>815</v>
      </c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</row>
    <row r="31" spans="2:40" x14ac:dyDescent="0.25">
      <c r="C31" s="113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 t="s">
        <v>141</v>
      </c>
      <c r="T31" s="118" t="s">
        <v>141</v>
      </c>
      <c r="U31" s="118"/>
      <c r="V31" t="s">
        <v>141</v>
      </c>
      <c r="W31" t="s">
        <v>816</v>
      </c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</row>
    <row r="32" spans="2:40" x14ac:dyDescent="0.25">
      <c r="C32" s="113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 t="s">
        <v>142</v>
      </c>
      <c r="T32" s="118" t="s">
        <v>142</v>
      </c>
      <c r="U32" s="118"/>
      <c r="V32" t="s">
        <v>142</v>
      </c>
      <c r="W32" t="s">
        <v>817</v>
      </c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</row>
    <row r="33" spans="2:40" x14ac:dyDescent="0.25">
      <c r="B33" s="113"/>
      <c r="C33" s="113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 t="s">
        <v>143</v>
      </c>
      <c r="T33" s="118" t="s">
        <v>143</v>
      </c>
      <c r="U33" s="118"/>
      <c r="V33" t="s">
        <v>143</v>
      </c>
      <c r="W33" t="s">
        <v>818</v>
      </c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</row>
    <row r="34" spans="2:40" x14ac:dyDescent="0.25">
      <c r="C34" s="113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 t="s">
        <v>88</v>
      </c>
      <c r="T34" s="118" t="s">
        <v>88</v>
      </c>
      <c r="U34" s="118"/>
      <c r="V34" t="s">
        <v>88</v>
      </c>
      <c r="W34" t="s">
        <v>819</v>
      </c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</row>
    <row r="35" spans="2:40" x14ac:dyDescent="0.25">
      <c r="C35" s="113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 t="s">
        <v>147</v>
      </c>
      <c r="T35" s="118" t="s">
        <v>147</v>
      </c>
      <c r="U35" s="118"/>
      <c r="V35" t="s">
        <v>147</v>
      </c>
      <c r="W35" t="s">
        <v>820</v>
      </c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</row>
    <row r="36" spans="2:40" s="93" customFormat="1" x14ac:dyDescent="0.25">
      <c r="C36" s="113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 t="s">
        <v>148</v>
      </c>
      <c r="T36" s="118" t="s">
        <v>148</v>
      </c>
      <c r="U36" s="118"/>
      <c r="V36" t="s">
        <v>148</v>
      </c>
      <c r="W36" t="s">
        <v>821</v>
      </c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</row>
    <row r="37" spans="2:40" s="93" customFormat="1" x14ac:dyDescent="0.25">
      <c r="C37" s="113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 t="s">
        <v>149</v>
      </c>
      <c r="T37" s="118" t="s">
        <v>149</v>
      </c>
      <c r="U37" s="118"/>
      <c r="V37" t="s">
        <v>149</v>
      </c>
      <c r="W37" t="s">
        <v>822</v>
      </c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</row>
    <row r="38" spans="2:40" x14ac:dyDescent="0.25">
      <c r="C38" s="113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 t="s">
        <v>150</v>
      </c>
      <c r="T38" s="118" t="s">
        <v>150</v>
      </c>
      <c r="U38" s="118"/>
      <c r="V38" t="s">
        <v>150</v>
      </c>
      <c r="W38" t="s">
        <v>823</v>
      </c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</row>
    <row r="39" spans="2:40" x14ac:dyDescent="0.25">
      <c r="B39" s="113"/>
      <c r="C39" s="113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 t="s">
        <v>151</v>
      </c>
      <c r="T39" s="118" t="s">
        <v>151</v>
      </c>
      <c r="U39" s="118"/>
      <c r="V39" t="s">
        <v>151</v>
      </c>
      <c r="W39" t="s">
        <v>824</v>
      </c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</row>
    <row r="40" spans="2:40" x14ac:dyDescent="0.25">
      <c r="C40" s="113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 t="s">
        <v>166</v>
      </c>
      <c r="T40" s="118" t="s">
        <v>166</v>
      </c>
      <c r="U40" s="118"/>
      <c r="V40" t="s">
        <v>166</v>
      </c>
      <c r="W40" t="s">
        <v>825</v>
      </c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</row>
    <row r="41" spans="2:40" s="93" customFormat="1" x14ac:dyDescent="0.25">
      <c r="C41" s="113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 t="s">
        <v>167</v>
      </c>
      <c r="T41" s="118" t="s">
        <v>167</v>
      </c>
      <c r="U41" s="118"/>
      <c r="V41" t="s">
        <v>167</v>
      </c>
      <c r="W41" t="s">
        <v>826</v>
      </c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</row>
    <row r="42" spans="2:40" x14ac:dyDescent="0.25"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 t="s">
        <v>168</v>
      </c>
      <c r="T42" s="118" t="s">
        <v>168</v>
      </c>
      <c r="U42" s="118"/>
      <c r="V42" t="s">
        <v>168</v>
      </c>
      <c r="W42" t="s">
        <v>827</v>
      </c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</row>
    <row r="43" spans="2:40" x14ac:dyDescent="0.25"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 t="s">
        <v>169</v>
      </c>
      <c r="T43" s="118" t="s">
        <v>169</v>
      </c>
      <c r="U43" s="118"/>
      <c r="V43" t="s">
        <v>169</v>
      </c>
      <c r="W43" t="s">
        <v>828</v>
      </c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</row>
    <row r="44" spans="2:40" x14ac:dyDescent="0.25"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 t="s">
        <v>170</v>
      </c>
      <c r="T44" s="118" t="s">
        <v>170</v>
      </c>
      <c r="U44" s="118"/>
      <c r="V44" t="s">
        <v>170</v>
      </c>
      <c r="W44" t="s">
        <v>829</v>
      </c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</row>
    <row r="45" spans="2:40" x14ac:dyDescent="0.25"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 t="s">
        <v>171</v>
      </c>
      <c r="T45" s="118" t="s">
        <v>171</v>
      </c>
      <c r="U45" s="118"/>
      <c r="V45" t="s">
        <v>171</v>
      </c>
      <c r="W45" t="s">
        <v>830</v>
      </c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</row>
    <row r="46" spans="2:40" x14ac:dyDescent="0.25"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 t="s">
        <v>186</v>
      </c>
      <c r="T46" s="118" t="s">
        <v>186</v>
      </c>
      <c r="U46" s="118"/>
      <c r="V46" t="s">
        <v>186</v>
      </c>
      <c r="W46" t="s">
        <v>831</v>
      </c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</row>
    <row r="47" spans="2:40" x14ac:dyDescent="0.25"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 t="s">
        <v>190</v>
      </c>
      <c r="T47" s="118" t="s">
        <v>190</v>
      </c>
      <c r="U47" s="118"/>
      <c r="V47" t="s">
        <v>190</v>
      </c>
      <c r="W47" t="s">
        <v>832</v>
      </c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</row>
    <row r="48" spans="2:40" x14ac:dyDescent="0.25"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 t="s">
        <v>487</v>
      </c>
      <c r="T48" s="118" t="s">
        <v>488</v>
      </c>
      <c r="U48" s="118"/>
      <c r="V48" t="s">
        <v>487</v>
      </c>
      <c r="W48" t="s">
        <v>833</v>
      </c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</row>
    <row r="49" spans="1:40" x14ac:dyDescent="0.25"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 t="s">
        <v>194</v>
      </c>
      <c r="T49" s="118" t="s">
        <v>194</v>
      </c>
      <c r="U49" s="118"/>
      <c r="V49" t="s">
        <v>194</v>
      </c>
      <c r="W49" t="s">
        <v>834</v>
      </c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</row>
    <row r="50" spans="1:40" x14ac:dyDescent="0.25"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 t="s">
        <v>195</v>
      </c>
      <c r="T50" s="118" t="s">
        <v>195</v>
      </c>
      <c r="U50" s="118"/>
      <c r="V50" t="s">
        <v>195</v>
      </c>
      <c r="W50" t="s">
        <v>835</v>
      </c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</row>
    <row r="51" spans="1:40" x14ac:dyDescent="0.25"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 t="s">
        <v>196</v>
      </c>
      <c r="T51" s="118" t="s">
        <v>196</v>
      </c>
      <c r="U51" s="118"/>
      <c r="V51" t="s">
        <v>196</v>
      </c>
      <c r="W51" t="s">
        <v>836</v>
      </c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</row>
    <row r="52" spans="1:40" x14ac:dyDescent="0.25"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 t="s">
        <v>197</v>
      </c>
      <c r="T52" s="118" t="s">
        <v>197</v>
      </c>
      <c r="U52" s="118"/>
      <c r="V52" t="s">
        <v>197</v>
      </c>
      <c r="W52" t="s">
        <v>837</v>
      </c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</row>
    <row r="53" spans="1:40" x14ac:dyDescent="0.25"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 t="s">
        <v>198</v>
      </c>
      <c r="T53" s="118" t="s">
        <v>198</v>
      </c>
      <c r="U53" s="118"/>
      <c r="V53" t="s">
        <v>198</v>
      </c>
      <c r="W53" t="s">
        <v>838</v>
      </c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</row>
    <row r="54" spans="1:40" x14ac:dyDescent="0.25">
      <c r="A54" s="93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 t="s">
        <v>199</v>
      </c>
      <c r="T54" s="118" t="s">
        <v>199</v>
      </c>
      <c r="U54" s="118"/>
      <c r="V54" t="s">
        <v>199</v>
      </c>
      <c r="W54" t="s">
        <v>839</v>
      </c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</row>
    <row r="55" spans="1:40" x14ac:dyDescent="0.25">
      <c r="C55" s="113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 t="s">
        <v>214</v>
      </c>
      <c r="T55" s="118" t="s">
        <v>214</v>
      </c>
      <c r="U55" s="118"/>
      <c r="V55" t="s">
        <v>214</v>
      </c>
      <c r="W55" t="s">
        <v>840</v>
      </c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</row>
    <row r="56" spans="1:40" x14ac:dyDescent="0.25">
      <c r="C56" s="113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 t="s">
        <v>217</v>
      </c>
      <c r="T56" s="118" t="s">
        <v>217</v>
      </c>
      <c r="U56" s="118"/>
      <c r="V56" t="s">
        <v>217</v>
      </c>
      <c r="W56" t="s">
        <v>841</v>
      </c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</row>
    <row r="57" spans="1:40" x14ac:dyDescent="0.25">
      <c r="C57" s="113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 t="s">
        <v>489</v>
      </c>
      <c r="T57" s="118" t="s">
        <v>490</v>
      </c>
      <c r="U57" s="118"/>
      <c r="V57" t="s">
        <v>489</v>
      </c>
      <c r="W57" t="s">
        <v>842</v>
      </c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</row>
    <row r="58" spans="1:40" x14ac:dyDescent="0.25">
      <c r="C58" s="113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 t="s">
        <v>491</v>
      </c>
      <c r="T58" s="118" t="s">
        <v>492</v>
      </c>
      <c r="U58" s="118"/>
      <c r="V58" t="s">
        <v>491</v>
      </c>
      <c r="W58" t="s">
        <v>843</v>
      </c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</row>
    <row r="59" spans="1:40" x14ac:dyDescent="0.25">
      <c r="C59" s="113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 t="s">
        <v>100</v>
      </c>
      <c r="T59" s="118" t="s">
        <v>101</v>
      </c>
      <c r="U59" s="118"/>
      <c r="V59" t="s">
        <v>100</v>
      </c>
      <c r="W59" t="s">
        <v>844</v>
      </c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</row>
    <row r="60" spans="1:40" x14ac:dyDescent="0.25">
      <c r="C60" s="113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 t="s">
        <v>102</v>
      </c>
      <c r="T60" s="118" t="s">
        <v>103</v>
      </c>
      <c r="U60" s="118"/>
      <c r="V60" t="s">
        <v>102</v>
      </c>
      <c r="W60" t="s">
        <v>845</v>
      </c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</row>
    <row r="61" spans="1:40" x14ac:dyDescent="0.25">
      <c r="C61" s="113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 t="s">
        <v>95</v>
      </c>
      <c r="T61" s="118" t="s">
        <v>96</v>
      </c>
      <c r="U61" s="118"/>
      <c r="V61" t="s">
        <v>95</v>
      </c>
      <c r="W61" t="s">
        <v>846</v>
      </c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</row>
    <row r="62" spans="1:40" x14ac:dyDescent="0.25">
      <c r="C62" s="113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 t="s">
        <v>98</v>
      </c>
      <c r="T62" s="118" t="s">
        <v>99</v>
      </c>
      <c r="U62" s="118"/>
      <c r="V62" t="s">
        <v>98</v>
      </c>
      <c r="W62" t="s">
        <v>847</v>
      </c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</row>
    <row r="63" spans="1:40" x14ac:dyDescent="0.25">
      <c r="C63" s="113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 t="s">
        <v>110</v>
      </c>
      <c r="T63" s="118" t="s">
        <v>111</v>
      </c>
      <c r="U63" s="118"/>
      <c r="V63" t="s">
        <v>110</v>
      </c>
      <c r="W63" t="s">
        <v>848</v>
      </c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</row>
    <row r="64" spans="1:40" x14ac:dyDescent="0.25">
      <c r="C64" s="113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 t="s">
        <v>108</v>
      </c>
      <c r="T64" s="118" t="s">
        <v>109</v>
      </c>
      <c r="U64" s="118"/>
      <c r="V64" t="s">
        <v>108</v>
      </c>
      <c r="W64" t="s">
        <v>849</v>
      </c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</row>
    <row r="65" spans="2:40" x14ac:dyDescent="0.25">
      <c r="C65" s="113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 t="s">
        <v>118</v>
      </c>
      <c r="T65" s="118" t="s">
        <v>119</v>
      </c>
      <c r="U65" s="118"/>
      <c r="V65" t="s">
        <v>118</v>
      </c>
      <c r="W65" t="s">
        <v>850</v>
      </c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</row>
    <row r="66" spans="2:40" x14ac:dyDescent="0.25">
      <c r="C66" s="113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 t="s">
        <v>116</v>
      </c>
      <c r="T66" s="118" t="s">
        <v>117</v>
      </c>
      <c r="U66" s="118"/>
      <c r="V66" t="s">
        <v>116</v>
      </c>
      <c r="W66" t="s">
        <v>851</v>
      </c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</row>
    <row r="67" spans="2:40" x14ac:dyDescent="0.25">
      <c r="C67" s="113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 t="s">
        <v>226</v>
      </c>
      <c r="T67" s="118" t="s">
        <v>226</v>
      </c>
      <c r="U67" s="118"/>
      <c r="V67" t="s">
        <v>226</v>
      </c>
      <c r="W67" t="s">
        <v>852</v>
      </c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</row>
    <row r="68" spans="2:40" x14ac:dyDescent="0.25">
      <c r="C68" s="113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 t="s">
        <v>229</v>
      </c>
      <c r="T68" s="118" t="s">
        <v>229</v>
      </c>
      <c r="U68" s="118"/>
      <c r="V68" t="s">
        <v>229</v>
      </c>
      <c r="W68" t="s">
        <v>853</v>
      </c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</row>
    <row r="69" spans="2:40" x14ac:dyDescent="0.25">
      <c r="B69" s="113"/>
      <c r="C69" s="113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 t="s">
        <v>228</v>
      </c>
      <c r="T69" s="118" t="s">
        <v>228</v>
      </c>
      <c r="U69" s="118"/>
      <c r="V69" t="s">
        <v>228</v>
      </c>
      <c r="W69" t="s">
        <v>854</v>
      </c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</row>
    <row r="70" spans="2:40" x14ac:dyDescent="0.25">
      <c r="C70" s="113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 t="s">
        <v>227</v>
      </c>
      <c r="T70" s="118" t="s">
        <v>227</v>
      </c>
      <c r="U70" s="118"/>
      <c r="V70" t="s">
        <v>227</v>
      </c>
      <c r="W70" t="s">
        <v>855</v>
      </c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</row>
    <row r="71" spans="2:40" x14ac:dyDescent="0.25">
      <c r="C71" s="113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 t="s">
        <v>230</v>
      </c>
      <c r="T71" s="118" t="s">
        <v>230</v>
      </c>
      <c r="U71" s="118"/>
      <c r="V71" t="s">
        <v>230</v>
      </c>
      <c r="W71" t="s">
        <v>856</v>
      </c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</row>
    <row r="72" spans="2:40" x14ac:dyDescent="0.25">
      <c r="C72" s="113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 t="s">
        <v>233</v>
      </c>
      <c r="T72" s="118" t="s">
        <v>233</v>
      </c>
      <c r="U72" s="118"/>
      <c r="V72" t="s">
        <v>233</v>
      </c>
      <c r="W72" t="s">
        <v>857</v>
      </c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</row>
    <row r="73" spans="2:40" x14ac:dyDescent="0.25">
      <c r="C73" s="113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 t="s">
        <v>232</v>
      </c>
      <c r="T73" s="118" t="s">
        <v>232</v>
      </c>
      <c r="U73" s="118"/>
      <c r="V73" t="s">
        <v>232</v>
      </c>
      <c r="W73" t="s">
        <v>858</v>
      </c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</row>
    <row r="74" spans="2:40" x14ac:dyDescent="0.25">
      <c r="C74" s="113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 t="s">
        <v>231</v>
      </c>
      <c r="T74" s="118" t="s">
        <v>231</v>
      </c>
      <c r="U74" s="118"/>
      <c r="V74" t="s">
        <v>231</v>
      </c>
      <c r="W74" t="s">
        <v>859</v>
      </c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</row>
    <row r="75" spans="2:40" x14ac:dyDescent="0.25">
      <c r="C75" s="113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 t="s">
        <v>66</v>
      </c>
      <c r="T75" s="118" t="s">
        <v>66</v>
      </c>
      <c r="U75" s="118"/>
      <c r="V75" t="s">
        <v>66</v>
      </c>
      <c r="W75" t="s">
        <v>860</v>
      </c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</row>
    <row r="76" spans="2:40" x14ac:dyDescent="0.25">
      <c r="C76" s="113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 t="s">
        <v>144</v>
      </c>
      <c r="T76" s="118" t="s">
        <v>144</v>
      </c>
      <c r="U76" s="118"/>
      <c r="V76" t="s">
        <v>144</v>
      </c>
      <c r="W76" t="s">
        <v>861</v>
      </c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</row>
    <row r="77" spans="2:40" x14ac:dyDescent="0.25">
      <c r="C77" s="113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 t="s">
        <v>152</v>
      </c>
      <c r="T77" s="118" t="s">
        <v>152</v>
      </c>
      <c r="U77" s="118"/>
      <c r="V77" t="s">
        <v>152</v>
      </c>
      <c r="W77" t="s">
        <v>862</v>
      </c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</row>
    <row r="78" spans="2:40" x14ac:dyDescent="0.25">
      <c r="C78" s="113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 t="s">
        <v>155</v>
      </c>
      <c r="T78" s="118" t="s">
        <v>155</v>
      </c>
      <c r="U78" s="118"/>
      <c r="V78" t="s">
        <v>155</v>
      </c>
      <c r="W78" t="s">
        <v>863</v>
      </c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</row>
    <row r="79" spans="2:40" x14ac:dyDescent="0.25">
      <c r="C79" s="113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 t="s">
        <v>154</v>
      </c>
      <c r="T79" s="118" t="s">
        <v>154</v>
      </c>
      <c r="U79" s="118"/>
      <c r="V79" t="s">
        <v>154</v>
      </c>
      <c r="W79" t="s">
        <v>864</v>
      </c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</row>
    <row r="80" spans="2:40" x14ac:dyDescent="0.25">
      <c r="C80" s="113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 t="s">
        <v>153</v>
      </c>
      <c r="T80" s="118" t="s">
        <v>153</v>
      </c>
      <c r="U80" s="118"/>
      <c r="V80" t="s">
        <v>153</v>
      </c>
      <c r="W80" t="s">
        <v>865</v>
      </c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</row>
    <row r="81" spans="3:40" x14ac:dyDescent="0.25">
      <c r="C81" s="113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 t="s">
        <v>156</v>
      </c>
      <c r="T81" s="118" t="s">
        <v>156</v>
      </c>
      <c r="U81" s="118"/>
      <c r="V81" t="s">
        <v>156</v>
      </c>
      <c r="W81" t="s">
        <v>866</v>
      </c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</row>
    <row r="82" spans="3:40" x14ac:dyDescent="0.25">
      <c r="C82" s="113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 t="s">
        <v>159</v>
      </c>
      <c r="T82" s="118" t="s">
        <v>159</v>
      </c>
      <c r="U82" s="118"/>
      <c r="V82" t="s">
        <v>159</v>
      </c>
      <c r="W82" t="s">
        <v>867</v>
      </c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</row>
    <row r="83" spans="3:40" x14ac:dyDescent="0.25">
      <c r="C83" s="113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 t="s">
        <v>158</v>
      </c>
      <c r="T83" s="118" t="s">
        <v>158</v>
      </c>
      <c r="U83" s="118"/>
      <c r="V83" t="s">
        <v>158</v>
      </c>
      <c r="W83" t="s">
        <v>868</v>
      </c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</row>
    <row r="84" spans="3:40" x14ac:dyDescent="0.25">
      <c r="C84" s="113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 t="s">
        <v>157</v>
      </c>
      <c r="T84" s="118" t="s">
        <v>157</v>
      </c>
      <c r="U84" s="118"/>
      <c r="V84" t="s">
        <v>157</v>
      </c>
      <c r="W84" t="s">
        <v>869</v>
      </c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</row>
    <row r="85" spans="3:40" x14ac:dyDescent="0.25">
      <c r="C85" s="113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 t="s">
        <v>172</v>
      </c>
      <c r="T85" s="118" t="s">
        <v>172</v>
      </c>
      <c r="U85" s="118"/>
      <c r="V85" t="s">
        <v>172</v>
      </c>
      <c r="W85" t="s">
        <v>870</v>
      </c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</row>
    <row r="86" spans="3:40" x14ac:dyDescent="0.25">
      <c r="C86" s="113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 t="s">
        <v>175</v>
      </c>
      <c r="T86" s="118" t="s">
        <v>175</v>
      </c>
      <c r="U86" s="118"/>
      <c r="V86" t="s">
        <v>175</v>
      </c>
      <c r="W86" t="s">
        <v>871</v>
      </c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</row>
    <row r="87" spans="3:40" x14ac:dyDescent="0.25">
      <c r="C87" s="113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 t="s">
        <v>174</v>
      </c>
      <c r="T87" s="118" t="s">
        <v>174</v>
      </c>
      <c r="U87" s="118"/>
      <c r="V87" t="s">
        <v>174</v>
      </c>
      <c r="W87" t="s">
        <v>872</v>
      </c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</row>
    <row r="88" spans="3:40" x14ac:dyDescent="0.25">
      <c r="C88" s="113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 t="s">
        <v>173</v>
      </c>
      <c r="T88" s="118" t="s">
        <v>173</v>
      </c>
      <c r="U88" s="118"/>
      <c r="V88" t="s">
        <v>173</v>
      </c>
      <c r="W88" t="s">
        <v>873</v>
      </c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</row>
    <row r="89" spans="3:40" x14ac:dyDescent="0.25">
      <c r="C89" s="113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 t="s">
        <v>176</v>
      </c>
      <c r="T89" s="118" t="s">
        <v>176</v>
      </c>
      <c r="U89" s="118"/>
      <c r="V89" t="s">
        <v>176</v>
      </c>
      <c r="W89" t="s">
        <v>874</v>
      </c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</row>
    <row r="90" spans="3:40" x14ac:dyDescent="0.25">
      <c r="C90" s="113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 t="s">
        <v>179</v>
      </c>
      <c r="T90" s="118" t="s">
        <v>179</v>
      </c>
      <c r="U90" s="118"/>
      <c r="V90" t="s">
        <v>179</v>
      </c>
      <c r="W90" t="s">
        <v>875</v>
      </c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</row>
    <row r="91" spans="3:40" x14ac:dyDescent="0.25">
      <c r="C91" s="113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 t="s">
        <v>178</v>
      </c>
      <c r="T91" s="118" t="s">
        <v>178</v>
      </c>
      <c r="U91" s="118"/>
      <c r="V91" t="s">
        <v>178</v>
      </c>
      <c r="W91" t="s">
        <v>876</v>
      </c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</row>
    <row r="92" spans="3:40" x14ac:dyDescent="0.25">
      <c r="C92" s="113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 t="s">
        <v>177</v>
      </c>
      <c r="T92" s="118" t="s">
        <v>177</v>
      </c>
      <c r="U92" s="118"/>
      <c r="V92" t="s">
        <v>177</v>
      </c>
      <c r="W92" t="s">
        <v>877</v>
      </c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</row>
    <row r="93" spans="3:40" x14ac:dyDescent="0.25">
      <c r="C93" s="113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 t="s">
        <v>188</v>
      </c>
      <c r="T93" s="118" t="s">
        <v>188</v>
      </c>
      <c r="U93" s="118"/>
      <c r="V93" t="s">
        <v>188</v>
      </c>
      <c r="W93" t="s">
        <v>878</v>
      </c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</row>
    <row r="94" spans="3:40" x14ac:dyDescent="0.25">
      <c r="C94" s="113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 t="s">
        <v>187</v>
      </c>
      <c r="T94" s="118" t="s">
        <v>187</v>
      </c>
      <c r="U94" s="118"/>
      <c r="V94" t="s">
        <v>187</v>
      </c>
      <c r="W94" t="s">
        <v>879</v>
      </c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</row>
    <row r="95" spans="3:40" x14ac:dyDescent="0.25">
      <c r="C95" s="113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 t="s">
        <v>192</v>
      </c>
      <c r="T95" s="118" t="s">
        <v>192</v>
      </c>
      <c r="U95" s="118"/>
      <c r="V95" t="s">
        <v>192</v>
      </c>
      <c r="W95" t="s">
        <v>880</v>
      </c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</row>
    <row r="96" spans="3:40" x14ac:dyDescent="0.25">
      <c r="C96" s="113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 t="s">
        <v>191</v>
      </c>
      <c r="T96" s="118" t="s">
        <v>191</v>
      </c>
      <c r="U96" s="118"/>
      <c r="V96" t="s">
        <v>191</v>
      </c>
      <c r="W96" t="s">
        <v>881</v>
      </c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</row>
    <row r="97" spans="3:40" x14ac:dyDescent="0.25">
      <c r="C97" s="113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 t="s">
        <v>503</v>
      </c>
      <c r="T97" s="118" t="s">
        <v>504</v>
      </c>
      <c r="U97" s="118"/>
      <c r="V97" t="s">
        <v>503</v>
      </c>
      <c r="W97" t="s">
        <v>882</v>
      </c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</row>
    <row r="98" spans="3:40" x14ac:dyDescent="0.25">
      <c r="C98" s="113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 t="s">
        <v>505</v>
      </c>
      <c r="T98" s="118" t="s">
        <v>506</v>
      </c>
      <c r="U98" s="118"/>
      <c r="V98" t="s">
        <v>505</v>
      </c>
      <c r="W98" t="s">
        <v>883</v>
      </c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</row>
    <row r="99" spans="3:40" x14ac:dyDescent="0.25">
      <c r="C99" s="113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 t="s">
        <v>507</v>
      </c>
      <c r="T99" s="118" t="s">
        <v>508</v>
      </c>
      <c r="U99" s="118"/>
      <c r="V99" t="s">
        <v>507</v>
      </c>
      <c r="W99" t="s">
        <v>884</v>
      </c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</row>
    <row r="100" spans="3:40" x14ac:dyDescent="0.25">
      <c r="C100" s="113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 t="s">
        <v>509</v>
      </c>
      <c r="T100" s="118" t="s">
        <v>510</v>
      </c>
      <c r="U100" s="118"/>
      <c r="V100" t="s">
        <v>509</v>
      </c>
      <c r="W100" t="s">
        <v>885</v>
      </c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</row>
    <row r="101" spans="3:40" x14ac:dyDescent="0.25">
      <c r="C101" s="113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 t="s">
        <v>200</v>
      </c>
      <c r="T101" s="118" t="s">
        <v>200</v>
      </c>
      <c r="U101" s="118"/>
      <c r="V101" t="s">
        <v>200</v>
      </c>
      <c r="W101" t="s">
        <v>886</v>
      </c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</row>
    <row r="102" spans="3:40" x14ac:dyDescent="0.25">
      <c r="C102" s="113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 t="s">
        <v>203</v>
      </c>
      <c r="T102" s="118" t="s">
        <v>203</v>
      </c>
      <c r="U102" s="118"/>
      <c r="V102" t="s">
        <v>203</v>
      </c>
      <c r="W102" t="s">
        <v>887</v>
      </c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</row>
    <row r="103" spans="3:40" x14ac:dyDescent="0.25">
      <c r="C103" s="113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 t="s">
        <v>202</v>
      </c>
      <c r="T103" s="118" t="s">
        <v>202</v>
      </c>
      <c r="U103" s="118"/>
      <c r="V103" t="s">
        <v>202</v>
      </c>
      <c r="W103" t="s">
        <v>888</v>
      </c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</row>
    <row r="104" spans="3:40" x14ac:dyDescent="0.25">
      <c r="C104" s="113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 t="s">
        <v>201</v>
      </c>
      <c r="T104" s="118" t="s">
        <v>201</v>
      </c>
      <c r="U104" s="118"/>
      <c r="V104" t="s">
        <v>201</v>
      </c>
      <c r="W104" t="s">
        <v>889</v>
      </c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</row>
    <row r="105" spans="3:40" x14ac:dyDescent="0.25">
      <c r="C105" s="113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 t="s">
        <v>204</v>
      </c>
      <c r="T105" s="118" t="s">
        <v>204</v>
      </c>
      <c r="U105" s="118"/>
      <c r="V105" t="s">
        <v>204</v>
      </c>
      <c r="W105" t="s">
        <v>890</v>
      </c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</row>
    <row r="106" spans="3:40" x14ac:dyDescent="0.25">
      <c r="C106" s="113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 t="s">
        <v>207</v>
      </c>
      <c r="T106" s="118" t="s">
        <v>207</v>
      </c>
      <c r="U106" s="118"/>
      <c r="V106" t="s">
        <v>207</v>
      </c>
      <c r="W106" t="s">
        <v>891</v>
      </c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</row>
    <row r="107" spans="3:40" x14ac:dyDescent="0.25">
      <c r="C107" s="113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 t="s">
        <v>206</v>
      </c>
      <c r="T107" s="118" t="s">
        <v>206</v>
      </c>
      <c r="U107" s="118"/>
      <c r="V107" t="s">
        <v>206</v>
      </c>
      <c r="W107" t="s">
        <v>892</v>
      </c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</row>
    <row r="108" spans="3:40" x14ac:dyDescent="0.25">
      <c r="C108" s="113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 t="s">
        <v>205</v>
      </c>
      <c r="T108" s="118" t="s">
        <v>205</v>
      </c>
      <c r="U108" s="118"/>
      <c r="V108" t="s">
        <v>205</v>
      </c>
      <c r="W108" t="s">
        <v>893</v>
      </c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</row>
    <row r="109" spans="3:40" x14ac:dyDescent="0.25">
      <c r="C109" s="113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 t="s">
        <v>215</v>
      </c>
      <c r="T109" s="118" t="s">
        <v>215</v>
      </c>
      <c r="U109" s="118"/>
      <c r="V109" t="s">
        <v>215</v>
      </c>
      <c r="W109" t="s">
        <v>894</v>
      </c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</row>
    <row r="110" spans="3:40" x14ac:dyDescent="0.25">
      <c r="C110" s="113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 t="s">
        <v>218</v>
      </c>
      <c r="T110" s="118" t="s">
        <v>218</v>
      </c>
      <c r="U110" s="118"/>
      <c r="V110" t="s">
        <v>218</v>
      </c>
      <c r="W110" t="s">
        <v>895</v>
      </c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</row>
    <row r="111" spans="3:40" x14ac:dyDescent="0.25">
      <c r="C111" s="113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 t="s">
        <v>236</v>
      </c>
      <c r="T111" s="118" t="s">
        <v>236</v>
      </c>
      <c r="U111" s="118"/>
      <c r="V111" t="s">
        <v>236</v>
      </c>
      <c r="W111" t="s">
        <v>896</v>
      </c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</row>
    <row r="112" spans="3:40" x14ac:dyDescent="0.25">
      <c r="C112" s="113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 t="s">
        <v>235</v>
      </c>
      <c r="T112" s="118" t="s">
        <v>235</v>
      </c>
      <c r="U112" s="118"/>
      <c r="V112" t="s">
        <v>235</v>
      </c>
      <c r="W112" t="s">
        <v>897</v>
      </c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</row>
    <row r="113" spans="3:40" x14ac:dyDescent="0.25">
      <c r="C113" s="113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 t="s">
        <v>234</v>
      </c>
      <c r="T113" s="118" t="s">
        <v>234</v>
      </c>
      <c r="U113" s="118"/>
      <c r="V113" t="s">
        <v>234</v>
      </c>
      <c r="W113" t="s">
        <v>898</v>
      </c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</row>
    <row r="114" spans="3:40" x14ac:dyDescent="0.25">
      <c r="C114" s="113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 t="s">
        <v>239</v>
      </c>
      <c r="T114" s="118" t="s">
        <v>239</v>
      </c>
      <c r="U114" s="118"/>
      <c r="V114" t="s">
        <v>239</v>
      </c>
      <c r="W114" t="s">
        <v>899</v>
      </c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</row>
    <row r="115" spans="3:40" x14ac:dyDescent="0.25">
      <c r="C115" s="113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 t="s">
        <v>238</v>
      </c>
      <c r="T115" s="118" t="s">
        <v>238</v>
      </c>
      <c r="U115" s="118"/>
      <c r="V115" t="s">
        <v>238</v>
      </c>
      <c r="W115" t="s">
        <v>900</v>
      </c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</row>
    <row r="116" spans="3:40" x14ac:dyDescent="0.25">
      <c r="C116" s="113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 t="s">
        <v>237</v>
      </c>
      <c r="T116" s="118" t="s">
        <v>237</v>
      </c>
      <c r="U116" s="118"/>
      <c r="V116" t="s">
        <v>237</v>
      </c>
      <c r="W116" t="s">
        <v>901</v>
      </c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</row>
    <row r="117" spans="3:40" x14ac:dyDescent="0.25">
      <c r="C117" s="113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 t="s">
        <v>250</v>
      </c>
      <c r="T117" s="118" t="s">
        <v>251</v>
      </c>
      <c r="U117" s="118"/>
      <c r="V117" t="s">
        <v>250</v>
      </c>
      <c r="W117" t="s">
        <v>902</v>
      </c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</row>
    <row r="118" spans="3:40" x14ac:dyDescent="0.25">
      <c r="C118" s="113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 t="s">
        <v>248</v>
      </c>
      <c r="T118" s="118" t="s">
        <v>249</v>
      </c>
      <c r="U118" s="118"/>
      <c r="V118" t="s">
        <v>248</v>
      </c>
      <c r="W118" t="s">
        <v>903</v>
      </c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</row>
    <row r="119" spans="3:40" x14ac:dyDescent="0.25">
      <c r="C119" s="113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 t="s">
        <v>252</v>
      </c>
      <c r="T119" s="118" t="s">
        <v>253</v>
      </c>
      <c r="U119" s="118"/>
      <c r="V119" t="s">
        <v>252</v>
      </c>
      <c r="W119" t="s">
        <v>902</v>
      </c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</row>
    <row r="120" spans="3:40" x14ac:dyDescent="0.25">
      <c r="C120" s="113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 t="s">
        <v>145</v>
      </c>
      <c r="T120" s="118" t="s">
        <v>145</v>
      </c>
      <c r="U120" s="118"/>
      <c r="V120" t="s">
        <v>145</v>
      </c>
      <c r="W120" t="s">
        <v>904</v>
      </c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</row>
    <row r="121" spans="3:40" x14ac:dyDescent="0.25">
      <c r="C121" s="113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 t="s">
        <v>146</v>
      </c>
      <c r="T121" s="118" t="s">
        <v>146</v>
      </c>
      <c r="U121" s="118"/>
      <c r="V121" t="s">
        <v>146</v>
      </c>
      <c r="W121" t="s">
        <v>905</v>
      </c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</row>
    <row r="122" spans="3:40" x14ac:dyDescent="0.25">
      <c r="C122" s="113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 t="s">
        <v>162</v>
      </c>
      <c r="T122" s="118" t="s">
        <v>162</v>
      </c>
      <c r="U122" s="118"/>
      <c r="V122" t="s">
        <v>162</v>
      </c>
      <c r="W122" t="s">
        <v>906</v>
      </c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</row>
    <row r="123" spans="3:40" x14ac:dyDescent="0.25">
      <c r="C123" s="113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 t="s">
        <v>161</v>
      </c>
      <c r="T123" s="118" t="s">
        <v>161</v>
      </c>
      <c r="U123" s="118"/>
      <c r="V123" t="s">
        <v>161</v>
      </c>
      <c r="W123" t="s">
        <v>907</v>
      </c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</row>
    <row r="124" spans="3:40" x14ac:dyDescent="0.25">
      <c r="C124" s="113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 t="s">
        <v>160</v>
      </c>
      <c r="T124" s="118" t="s">
        <v>160</v>
      </c>
      <c r="U124" s="118"/>
      <c r="V124" t="s">
        <v>160</v>
      </c>
      <c r="W124" t="s">
        <v>908</v>
      </c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</row>
    <row r="125" spans="3:40" x14ac:dyDescent="0.25">
      <c r="C125" s="113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 t="s">
        <v>274</v>
      </c>
      <c r="T125" s="118" t="s">
        <v>275</v>
      </c>
      <c r="U125" s="118"/>
      <c r="V125" t="s">
        <v>274</v>
      </c>
      <c r="W125" t="s">
        <v>909</v>
      </c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</row>
    <row r="126" spans="3:40" x14ac:dyDescent="0.25">
      <c r="C126" s="113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 t="s">
        <v>272</v>
      </c>
      <c r="T126" s="118" t="s">
        <v>273</v>
      </c>
      <c r="U126" s="118"/>
      <c r="V126" t="s">
        <v>272</v>
      </c>
      <c r="W126" t="s">
        <v>910</v>
      </c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</row>
    <row r="127" spans="3:40" x14ac:dyDescent="0.25">
      <c r="C127" s="113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 t="s">
        <v>276</v>
      </c>
      <c r="T127" s="118" t="s">
        <v>277</v>
      </c>
      <c r="U127" s="118"/>
      <c r="V127" t="s">
        <v>276</v>
      </c>
      <c r="W127" t="s">
        <v>909</v>
      </c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</row>
    <row r="128" spans="3:40" x14ac:dyDescent="0.25">
      <c r="C128" s="113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 t="s">
        <v>278</v>
      </c>
      <c r="T128" s="118" t="s">
        <v>279</v>
      </c>
      <c r="U128" s="118"/>
      <c r="V128" t="s">
        <v>278</v>
      </c>
      <c r="W128" t="s">
        <v>909</v>
      </c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</row>
    <row r="129" spans="3:40" x14ac:dyDescent="0.25">
      <c r="C129" s="113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 t="s">
        <v>165</v>
      </c>
      <c r="T129" s="118" t="s">
        <v>165</v>
      </c>
      <c r="U129" s="118"/>
      <c r="V129" t="s">
        <v>165</v>
      </c>
      <c r="W129" t="s">
        <v>911</v>
      </c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</row>
    <row r="130" spans="3:40" x14ac:dyDescent="0.25">
      <c r="C130" s="113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 t="s">
        <v>164</v>
      </c>
      <c r="T130" s="118" t="s">
        <v>164</v>
      </c>
      <c r="U130" s="118"/>
      <c r="V130" t="s">
        <v>164</v>
      </c>
      <c r="W130" t="s">
        <v>912</v>
      </c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</row>
    <row r="131" spans="3:40" x14ac:dyDescent="0.25">
      <c r="C131" s="113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 t="s">
        <v>163</v>
      </c>
      <c r="T131" s="118" t="s">
        <v>163</v>
      </c>
      <c r="U131" s="118"/>
      <c r="V131" t="s">
        <v>163</v>
      </c>
      <c r="W131" t="s">
        <v>913</v>
      </c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</row>
    <row r="132" spans="3:40" x14ac:dyDescent="0.25">
      <c r="C132" s="113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 t="s">
        <v>182</v>
      </c>
      <c r="T132" s="118" t="s">
        <v>182</v>
      </c>
      <c r="U132" s="118"/>
      <c r="V132" t="s">
        <v>182</v>
      </c>
      <c r="W132" t="s">
        <v>914</v>
      </c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</row>
    <row r="133" spans="3:40" x14ac:dyDescent="0.25">
      <c r="C133" s="113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 t="s">
        <v>181</v>
      </c>
      <c r="T133" s="118" t="s">
        <v>181</v>
      </c>
      <c r="U133" s="118"/>
      <c r="V133" t="s">
        <v>181</v>
      </c>
      <c r="W133" t="s">
        <v>915</v>
      </c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</row>
    <row r="134" spans="3:40" x14ac:dyDescent="0.25">
      <c r="C134" s="113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 t="s">
        <v>180</v>
      </c>
      <c r="T134" s="118" t="s">
        <v>180</v>
      </c>
      <c r="U134" s="118"/>
      <c r="V134" t="s">
        <v>180</v>
      </c>
      <c r="W134" t="s">
        <v>916</v>
      </c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</row>
    <row r="135" spans="3:40" x14ac:dyDescent="0.25">
      <c r="C135" s="113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 t="s">
        <v>296</v>
      </c>
      <c r="T135" s="118" t="s">
        <v>297</v>
      </c>
      <c r="U135" s="118"/>
      <c r="V135" t="s">
        <v>296</v>
      </c>
      <c r="W135" t="s">
        <v>917</v>
      </c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</row>
    <row r="136" spans="3:40" x14ac:dyDescent="0.25">
      <c r="C136" s="113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 t="s">
        <v>185</v>
      </c>
      <c r="T136" s="118" t="s">
        <v>185</v>
      </c>
      <c r="U136" s="118"/>
      <c r="V136" t="s">
        <v>185</v>
      </c>
      <c r="W136" t="s">
        <v>918</v>
      </c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</row>
    <row r="137" spans="3:40" x14ac:dyDescent="0.25">
      <c r="C137" s="113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 t="s">
        <v>184</v>
      </c>
      <c r="T137" s="118" t="s">
        <v>184</v>
      </c>
      <c r="U137" s="118"/>
      <c r="V137" t="s">
        <v>184</v>
      </c>
      <c r="W137" t="s">
        <v>919</v>
      </c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</row>
    <row r="138" spans="3:40" x14ac:dyDescent="0.25">
      <c r="C138" s="113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 t="s">
        <v>183</v>
      </c>
      <c r="T138" s="118" t="s">
        <v>183</v>
      </c>
      <c r="U138" s="118"/>
      <c r="V138" t="s">
        <v>183</v>
      </c>
      <c r="W138" t="s">
        <v>920</v>
      </c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</row>
    <row r="139" spans="3:40" x14ac:dyDescent="0.25">
      <c r="C139" s="113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 t="s">
        <v>189</v>
      </c>
      <c r="T139" s="118" t="s">
        <v>189</v>
      </c>
      <c r="U139" s="118"/>
      <c r="V139" t="s">
        <v>189</v>
      </c>
      <c r="W139" t="s">
        <v>921</v>
      </c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</row>
    <row r="140" spans="3:40" x14ac:dyDescent="0.25">
      <c r="C140" s="113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 t="s">
        <v>193</v>
      </c>
      <c r="T140" s="118" t="s">
        <v>193</v>
      </c>
      <c r="U140" s="118"/>
      <c r="V140" t="s">
        <v>193</v>
      </c>
      <c r="W140" t="s">
        <v>922</v>
      </c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</row>
    <row r="141" spans="3:40" x14ac:dyDescent="0.25">
      <c r="C141" s="113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 t="s">
        <v>312</v>
      </c>
      <c r="T141" s="118" t="s">
        <v>313</v>
      </c>
      <c r="U141" s="118"/>
      <c r="V141" t="s">
        <v>312</v>
      </c>
      <c r="W141" t="s">
        <v>923</v>
      </c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</row>
    <row r="142" spans="3:40" x14ac:dyDescent="0.25">
      <c r="C142" s="113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 t="s">
        <v>210</v>
      </c>
      <c r="T142" s="118" t="s">
        <v>210</v>
      </c>
      <c r="U142" s="118"/>
      <c r="V142" t="s">
        <v>210</v>
      </c>
      <c r="W142" t="s">
        <v>924</v>
      </c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</row>
    <row r="143" spans="3:40" x14ac:dyDescent="0.25">
      <c r="C143" s="113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 t="s">
        <v>209</v>
      </c>
      <c r="T143" s="118" t="s">
        <v>209</v>
      </c>
      <c r="U143" s="118"/>
      <c r="V143" t="s">
        <v>209</v>
      </c>
      <c r="W143" t="s">
        <v>925</v>
      </c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</row>
    <row r="144" spans="3:40" x14ac:dyDescent="0.25">
      <c r="C144" s="113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 t="s">
        <v>208</v>
      </c>
      <c r="T144" s="118" t="s">
        <v>208</v>
      </c>
      <c r="U144" s="118"/>
      <c r="V144" t="s">
        <v>208</v>
      </c>
      <c r="W144" t="s">
        <v>926</v>
      </c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</row>
    <row r="145" spans="3:40" x14ac:dyDescent="0.25">
      <c r="C145" s="113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 t="s">
        <v>213</v>
      </c>
      <c r="T145" s="118" t="s">
        <v>213</v>
      </c>
      <c r="U145" s="118"/>
      <c r="V145" t="s">
        <v>213</v>
      </c>
      <c r="W145" t="s">
        <v>927</v>
      </c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</row>
    <row r="146" spans="3:40" x14ac:dyDescent="0.25">
      <c r="C146" s="113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 t="s">
        <v>212</v>
      </c>
      <c r="T146" s="118" t="s">
        <v>212</v>
      </c>
      <c r="U146" s="118"/>
      <c r="V146" t="s">
        <v>212</v>
      </c>
      <c r="W146" t="s">
        <v>928</v>
      </c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</row>
    <row r="147" spans="3:40" x14ac:dyDescent="0.25">
      <c r="C147" s="113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 t="s">
        <v>211</v>
      </c>
      <c r="T147" s="118" t="s">
        <v>211</v>
      </c>
      <c r="U147" s="118"/>
      <c r="V147" t="s">
        <v>211</v>
      </c>
      <c r="W147" t="s">
        <v>929</v>
      </c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</row>
    <row r="148" spans="3:40" x14ac:dyDescent="0.25">
      <c r="C148" s="113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 t="s">
        <v>216</v>
      </c>
      <c r="T148" s="118" t="s">
        <v>216</v>
      </c>
      <c r="U148" s="118"/>
      <c r="V148" t="s">
        <v>216</v>
      </c>
      <c r="W148" t="s">
        <v>930</v>
      </c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</row>
    <row r="149" spans="3:40" x14ac:dyDescent="0.25">
      <c r="C149" s="113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 t="s">
        <v>219</v>
      </c>
      <c r="T149" s="118" t="s">
        <v>219</v>
      </c>
      <c r="U149" s="118"/>
      <c r="V149" t="s">
        <v>219</v>
      </c>
      <c r="W149" t="s">
        <v>931</v>
      </c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</row>
    <row r="150" spans="3:40" x14ac:dyDescent="0.25">
      <c r="C150" s="113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 t="s">
        <v>316</v>
      </c>
      <c r="T150" s="118" t="s">
        <v>317</v>
      </c>
      <c r="U150" s="118"/>
      <c r="V150" t="s">
        <v>316</v>
      </c>
      <c r="W150" t="s">
        <v>932</v>
      </c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</row>
    <row r="151" spans="3:40" x14ac:dyDescent="0.25">
      <c r="C151" s="113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 t="s">
        <v>314</v>
      </c>
      <c r="T151" s="118" t="s">
        <v>315</v>
      </c>
      <c r="U151" s="118"/>
      <c r="V151" t="s">
        <v>314</v>
      </c>
      <c r="W151" t="s">
        <v>933</v>
      </c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</row>
    <row r="152" spans="3:40" x14ac:dyDescent="0.25">
      <c r="C152" s="113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 t="s">
        <v>318</v>
      </c>
      <c r="T152" s="118" t="s">
        <v>319</v>
      </c>
      <c r="U152" s="118"/>
      <c r="V152" t="s">
        <v>318</v>
      </c>
      <c r="W152" t="s">
        <v>932</v>
      </c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</row>
    <row r="153" spans="3:40" x14ac:dyDescent="0.25">
      <c r="C153" s="113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 t="s">
        <v>340</v>
      </c>
      <c r="T153" s="118" t="s">
        <v>341</v>
      </c>
      <c r="U153" s="118"/>
      <c r="V153" t="s">
        <v>340</v>
      </c>
      <c r="W153" t="s">
        <v>934</v>
      </c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</row>
    <row r="154" spans="3:40" x14ac:dyDescent="0.25">
      <c r="C154" s="113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 t="s">
        <v>338</v>
      </c>
      <c r="T154" s="118" t="s">
        <v>339</v>
      </c>
      <c r="U154" s="118"/>
      <c r="V154" t="s">
        <v>338</v>
      </c>
      <c r="W154" t="s">
        <v>935</v>
      </c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</row>
    <row r="155" spans="3:40" x14ac:dyDescent="0.25">
      <c r="C155" s="113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 t="s">
        <v>342</v>
      </c>
      <c r="T155" s="118" t="s">
        <v>343</v>
      </c>
      <c r="U155" s="118"/>
      <c r="V155" t="s">
        <v>342</v>
      </c>
      <c r="W155" t="s">
        <v>934</v>
      </c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</row>
    <row r="156" spans="3:40" x14ac:dyDescent="0.25">
      <c r="C156" s="113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 t="s">
        <v>362</v>
      </c>
      <c r="T156" s="118" t="s">
        <v>363</v>
      </c>
      <c r="U156" s="118"/>
      <c r="V156" t="s">
        <v>362</v>
      </c>
      <c r="W156" t="s">
        <v>936</v>
      </c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</row>
    <row r="157" spans="3:40" x14ac:dyDescent="0.25">
      <c r="C157" s="113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 t="s">
        <v>377</v>
      </c>
      <c r="T157" s="118" t="s">
        <v>378</v>
      </c>
      <c r="U157" s="118"/>
      <c r="V157" t="s">
        <v>377</v>
      </c>
      <c r="W157" t="s">
        <v>937</v>
      </c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</row>
    <row r="158" spans="3:40" x14ac:dyDescent="0.25">
      <c r="C158" s="113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 t="s">
        <v>379</v>
      </c>
      <c r="T158" s="118" t="s">
        <v>380</v>
      </c>
      <c r="U158" s="118"/>
      <c r="V158" t="s">
        <v>379</v>
      </c>
      <c r="W158" t="s">
        <v>938</v>
      </c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</row>
    <row r="159" spans="3:40" x14ac:dyDescent="0.25">
      <c r="C159" s="113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 t="s">
        <v>387</v>
      </c>
      <c r="T159" s="118" t="s">
        <v>388</v>
      </c>
      <c r="U159" s="118"/>
      <c r="V159" t="s">
        <v>387</v>
      </c>
      <c r="W159" t="s">
        <v>939</v>
      </c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</row>
    <row r="160" spans="3:40" x14ac:dyDescent="0.25">
      <c r="C160" s="113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 t="s">
        <v>136</v>
      </c>
      <c r="T160" s="118" t="s">
        <v>137</v>
      </c>
      <c r="U160" s="118"/>
      <c r="V160" t="s">
        <v>136</v>
      </c>
      <c r="W160" t="s">
        <v>940</v>
      </c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</row>
    <row r="161" spans="3:40" x14ac:dyDescent="0.25">
      <c r="C161" s="113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 t="s">
        <v>60</v>
      </c>
      <c r="T161" s="118" t="s">
        <v>493</v>
      </c>
      <c r="U161" s="118"/>
      <c r="V161" t="s">
        <v>60</v>
      </c>
      <c r="W161" t="s">
        <v>941</v>
      </c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</row>
    <row r="162" spans="3:40" x14ac:dyDescent="0.25">
      <c r="C162" s="113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 t="s">
        <v>134</v>
      </c>
      <c r="T162" s="118" t="s">
        <v>135</v>
      </c>
      <c r="U162" s="118"/>
      <c r="V162" t="s">
        <v>134</v>
      </c>
      <c r="W162" t="s">
        <v>940</v>
      </c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</row>
    <row r="163" spans="3:40" x14ac:dyDescent="0.25">
      <c r="C163" s="113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 t="s">
        <v>391</v>
      </c>
      <c r="T163" s="118" t="s">
        <v>392</v>
      </c>
      <c r="U163" s="118"/>
      <c r="V163" t="s">
        <v>391</v>
      </c>
      <c r="W163" t="s">
        <v>942</v>
      </c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</row>
    <row r="164" spans="3:40" x14ac:dyDescent="0.25">
      <c r="C164" s="113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 t="s">
        <v>104</v>
      </c>
      <c r="T164" s="118" t="s">
        <v>105</v>
      </c>
      <c r="U164" s="118"/>
      <c r="V164" t="s">
        <v>104</v>
      </c>
      <c r="W164" t="s">
        <v>943</v>
      </c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</row>
    <row r="165" spans="3:40" x14ac:dyDescent="0.25">
      <c r="C165" s="113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 t="s">
        <v>106</v>
      </c>
      <c r="T165" s="118" t="s">
        <v>107</v>
      </c>
      <c r="U165" s="118"/>
      <c r="V165" t="s">
        <v>106</v>
      </c>
      <c r="W165" t="s">
        <v>844</v>
      </c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</row>
    <row r="166" spans="3:40" x14ac:dyDescent="0.25">
      <c r="C166" s="113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 t="s">
        <v>112</v>
      </c>
      <c r="T166" s="118" t="s">
        <v>113</v>
      </c>
      <c r="U166" s="118"/>
      <c r="V166" t="s">
        <v>112</v>
      </c>
      <c r="W166" t="s">
        <v>944</v>
      </c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</row>
    <row r="167" spans="3:40" x14ac:dyDescent="0.25">
      <c r="C167" s="113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 t="s">
        <v>114</v>
      </c>
      <c r="T167" s="118" t="s">
        <v>115</v>
      </c>
      <c r="U167" s="118"/>
      <c r="V167" t="s">
        <v>114</v>
      </c>
      <c r="W167" t="s">
        <v>848</v>
      </c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</row>
    <row r="168" spans="3:40" x14ac:dyDescent="0.25">
      <c r="C168" s="113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 t="s">
        <v>120</v>
      </c>
      <c r="T168" s="118" t="s">
        <v>121</v>
      </c>
      <c r="U168" s="118"/>
      <c r="V168" t="s">
        <v>120</v>
      </c>
      <c r="W168" t="s">
        <v>945</v>
      </c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</row>
    <row r="169" spans="3:40" x14ac:dyDescent="0.25">
      <c r="C169" s="113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 t="s">
        <v>122</v>
      </c>
      <c r="T169" s="118" t="s">
        <v>123</v>
      </c>
      <c r="U169" s="118"/>
      <c r="V169" t="s">
        <v>122</v>
      </c>
      <c r="W169" t="s">
        <v>850</v>
      </c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</row>
    <row r="170" spans="3:40" x14ac:dyDescent="0.25">
      <c r="C170" s="113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 t="s">
        <v>124</v>
      </c>
      <c r="T170" s="118" t="s">
        <v>125</v>
      </c>
      <c r="U170" s="118"/>
      <c r="V170" t="s">
        <v>124</v>
      </c>
      <c r="W170" t="s">
        <v>946</v>
      </c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</row>
    <row r="171" spans="3:40" x14ac:dyDescent="0.25">
      <c r="C171" s="113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 t="s">
        <v>126</v>
      </c>
      <c r="T171" s="118" t="s">
        <v>127</v>
      </c>
      <c r="U171" s="118"/>
      <c r="V171" t="s">
        <v>126</v>
      </c>
      <c r="W171" t="s">
        <v>947</v>
      </c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</row>
    <row r="172" spans="3:40" x14ac:dyDescent="0.25">
      <c r="C172" s="113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 t="s">
        <v>128</v>
      </c>
      <c r="T172" s="118" t="s">
        <v>129</v>
      </c>
      <c r="U172" s="118"/>
      <c r="V172" t="s">
        <v>128</v>
      </c>
      <c r="W172" t="s">
        <v>948</v>
      </c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</row>
    <row r="173" spans="3:40" x14ac:dyDescent="0.25">
      <c r="C173" s="113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 t="s">
        <v>130</v>
      </c>
      <c r="T173" s="118" t="s">
        <v>131</v>
      </c>
      <c r="U173" s="118"/>
      <c r="V173" t="s">
        <v>130</v>
      </c>
      <c r="W173" t="s">
        <v>949</v>
      </c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</row>
    <row r="174" spans="3:40" x14ac:dyDescent="0.25">
      <c r="C174" s="113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 t="s">
        <v>132</v>
      </c>
      <c r="T174" s="118" t="s">
        <v>133</v>
      </c>
      <c r="U174" s="118"/>
      <c r="V174" t="s">
        <v>132</v>
      </c>
      <c r="W174" t="s">
        <v>950</v>
      </c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</row>
    <row r="175" spans="3:40" x14ac:dyDescent="0.25">
      <c r="C175" s="113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 t="s">
        <v>511</v>
      </c>
      <c r="T175" s="118" t="s">
        <v>512</v>
      </c>
      <c r="U175" s="118"/>
      <c r="V175" t="s">
        <v>511</v>
      </c>
      <c r="W175" t="s">
        <v>951</v>
      </c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</row>
    <row r="176" spans="3:40" x14ac:dyDescent="0.25">
      <c r="C176" s="113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 t="s">
        <v>513</v>
      </c>
      <c r="T176" s="118" t="s">
        <v>514</v>
      </c>
      <c r="U176" s="118"/>
      <c r="V176" t="s">
        <v>513</v>
      </c>
      <c r="W176" t="s">
        <v>952</v>
      </c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</row>
    <row r="177" spans="3:40" x14ac:dyDescent="0.25">
      <c r="C177" s="113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 t="s">
        <v>515</v>
      </c>
      <c r="T177" s="118" t="s">
        <v>516</v>
      </c>
      <c r="U177" s="118"/>
      <c r="V177" t="s">
        <v>515</v>
      </c>
      <c r="W177" t="s">
        <v>953</v>
      </c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</row>
    <row r="178" spans="3:40" x14ac:dyDescent="0.25">
      <c r="C178" s="113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 t="s">
        <v>57</v>
      </c>
      <c r="T178" s="118" t="s">
        <v>517</v>
      </c>
      <c r="U178" s="118"/>
      <c r="V178" t="s">
        <v>57</v>
      </c>
      <c r="W178" t="s">
        <v>954</v>
      </c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</row>
    <row r="179" spans="3:40" x14ac:dyDescent="0.25">
      <c r="C179" s="113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 t="s">
        <v>518</v>
      </c>
      <c r="T179" s="118" t="s">
        <v>519</v>
      </c>
      <c r="U179" s="118"/>
      <c r="V179" t="s">
        <v>518</v>
      </c>
      <c r="W179" t="s">
        <v>955</v>
      </c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</row>
    <row r="180" spans="3:40" x14ac:dyDescent="0.25">
      <c r="C180" s="113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 t="s">
        <v>520</v>
      </c>
      <c r="T180" s="118" t="s">
        <v>521</v>
      </c>
      <c r="U180" s="118"/>
      <c r="V180" t="s">
        <v>520</v>
      </c>
      <c r="W180" t="s">
        <v>956</v>
      </c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</row>
    <row r="181" spans="3:40" x14ac:dyDescent="0.25">
      <c r="C181" s="113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 t="s">
        <v>262</v>
      </c>
      <c r="T181" s="118" t="s">
        <v>263</v>
      </c>
      <c r="U181" s="118"/>
      <c r="V181" t="s">
        <v>262</v>
      </c>
      <c r="W181" t="s">
        <v>957</v>
      </c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</row>
    <row r="182" spans="3:40" x14ac:dyDescent="0.25">
      <c r="C182" s="113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 t="s">
        <v>260</v>
      </c>
      <c r="T182" s="118" t="s">
        <v>261</v>
      </c>
      <c r="U182" s="118"/>
      <c r="V182" t="s">
        <v>260</v>
      </c>
      <c r="W182" t="s">
        <v>958</v>
      </c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</row>
    <row r="183" spans="3:40" x14ac:dyDescent="0.25">
      <c r="C183" s="113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 t="s">
        <v>264</v>
      </c>
      <c r="T183" s="118" t="s">
        <v>265</v>
      </c>
      <c r="U183" s="118"/>
      <c r="V183" t="s">
        <v>264</v>
      </c>
      <c r="W183" t="s">
        <v>957</v>
      </c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</row>
    <row r="184" spans="3:40" x14ac:dyDescent="0.25">
      <c r="C184" s="113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 t="s">
        <v>288</v>
      </c>
      <c r="T184" s="118" t="s">
        <v>289</v>
      </c>
      <c r="U184" s="118"/>
      <c r="V184" t="s">
        <v>288</v>
      </c>
      <c r="W184" t="s">
        <v>959</v>
      </c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</row>
    <row r="185" spans="3:40" x14ac:dyDescent="0.25">
      <c r="C185" s="113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 t="s">
        <v>286</v>
      </c>
      <c r="T185" s="118" t="s">
        <v>287</v>
      </c>
      <c r="U185" s="118"/>
      <c r="V185" t="s">
        <v>286</v>
      </c>
      <c r="W185" t="s">
        <v>960</v>
      </c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</row>
    <row r="186" spans="3:40" x14ac:dyDescent="0.25">
      <c r="C186" s="113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 t="s">
        <v>290</v>
      </c>
      <c r="T186" s="118" t="s">
        <v>291</v>
      </c>
      <c r="U186" s="118"/>
      <c r="V186" t="s">
        <v>290</v>
      </c>
      <c r="W186" t="s">
        <v>959</v>
      </c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</row>
    <row r="187" spans="3:40" x14ac:dyDescent="0.25">
      <c r="C187" s="113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 t="s">
        <v>304</v>
      </c>
      <c r="T187" s="118" t="s">
        <v>305</v>
      </c>
      <c r="U187" s="118"/>
      <c r="V187" t="s">
        <v>304</v>
      </c>
      <c r="W187" t="s">
        <v>961</v>
      </c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</row>
    <row r="188" spans="3:40" x14ac:dyDescent="0.25">
      <c r="C188" s="113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 t="s">
        <v>328</v>
      </c>
      <c r="T188" s="118" t="s">
        <v>329</v>
      </c>
      <c r="U188" s="118"/>
      <c r="V188" t="s">
        <v>328</v>
      </c>
      <c r="W188" t="s">
        <v>962</v>
      </c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</row>
    <row r="189" spans="3:40" x14ac:dyDescent="0.25">
      <c r="C189" s="113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 t="s">
        <v>326</v>
      </c>
      <c r="T189" s="118" t="s">
        <v>327</v>
      </c>
      <c r="U189" s="118"/>
      <c r="V189" t="s">
        <v>326</v>
      </c>
      <c r="W189" t="s">
        <v>963</v>
      </c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</row>
    <row r="190" spans="3:40" x14ac:dyDescent="0.25">
      <c r="C190" s="113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 t="s">
        <v>330</v>
      </c>
      <c r="T190" s="118" t="s">
        <v>331</v>
      </c>
      <c r="U190" s="118"/>
      <c r="V190" t="s">
        <v>330</v>
      </c>
      <c r="W190" t="s">
        <v>962</v>
      </c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</row>
    <row r="191" spans="3:40" x14ac:dyDescent="0.25">
      <c r="C191" s="113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 t="s">
        <v>352</v>
      </c>
      <c r="T191" s="118" t="s">
        <v>353</v>
      </c>
      <c r="U191" s="118"/>
      <c r="V191" t="s">
        <v>352</v>
      </c>
      <c r="W191" t="s">
        <v>964</v>
      </c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</row>
    <row r="192" spans="3:40" x14ac:dyDescent="0.25">
      <c r="C192" s="113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 t="s">
        <v>350</v>
      </c>
      <c r="T192" s="118" t="s">
        <v>351</v>
      </c>
      <c r="U192" s="118"/>
      <c r="V192" t="s">
        <v>350</v>
      </c>
      <c r="W192" t="s">
        <v>965</v>
      </c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</row>
    <row r="193" spans="3:40" x14ac:dyDescent="0.25">
      <c r="C193" s="113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 t="s">
        <v>354</v>
      </c>
      <c r="T193" s="118" t="s">
        <v>355</v>
      </c>
      <c r="U193" s="118"/>
      <c r="V193" t="s">
        <v>354</v>
      </c>
      <c r="W193" t="s">
        <v>964</v>
      </c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</row>
    <row r="194" spans="3:40" x14ac:dyDescent="0.25">
      <c r="C194" s="113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 t="s">
        <v>369</v>
      </c>
      <c r="T194" s="118" t="s">
        <v>370</v>
      </c>
      <c r="U194" s="118"/>
      <c r="V194" t="s">
        <v>369</v>
      </c>
      <c r="W194" t="s">
        <v>966</v>
      </c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</row>
    <row r="195" spans="3:40" x14ac:dyDescent="0.25">
      <c r="C195" s="113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 t="s">
        <v>415</v>
      </c>
      <c r="T195" s="118" t="s">
        <v>416</v>
      </c>
      <c r="U195" s="118"/>
      <c r="V195" t="s">
        <v>415</v>
      </c>
      <c r="W195" t="s">
        <v>967</v>
      </c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</row>
    <row r="196" spans="3:40" x14ac:dyDescent="0.25">
      <c r="C196" s="113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 t="s">
        <v>421</v>
      </c>
      <c r="T196" s="118" t="s">
        <v>422</v>
      </c>
      <c r="U196" s="118"/>
      <c r="V196" t="s">
        <v>421</v>
      </c>
      <c r="W196" t="s">
        <v>968</v>
      </c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8"/>
      <c r="AK196" s="118"/>
      <c r="AL196" s="118"/>
      <c r="AM196" s="118"/>
      <c r="AN196" s="118"/>
    </row>
    <row r="197" spans="3:40" x14ac:dyDescent="0.25">
      <c r="C197" s="113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 t="s">
        <v>431</v>
      </c>
      <c r="T197" s="118" t="s">
        <v>432</v>
      </c>
      <c r="U197" s="118"/>
      <c r="V197" t="s">
        <v>431</v>
      </c>
      <c r="W197" t="s">
        <v>969</v>
      </c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</row>
    <row r="198" spans="3:40" x14ac:dyDescent="0.25">
      <c r="C198" s="113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 t="s">
        <v>437</v>
      </c>
      <c r="T198" s="118" t="s">
        <v>438</v>
      </c>
      <c r="U198" s="118"/>
      <c r="V198" t="s">
        <v>437</v>
      </c>
      <c r="W198" t="s">
        <v>970</v>
      </c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</row>
    <row r="199" spans="3:40" x14ac:dyDescent="0.25">
      <c r="C199" s="113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 t="s">
        <v>471</v>
      </c>
      <c r="T199" s="118" t="s">
        <v>472</v>
      </c>
      <c r="U199" s="118"/>
      <c r="V199" t="s">
        <v>471</v>
      </c>
      <c r="W199" t="s">
        <v>971</v>
      </c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</row>
    <row r="200" spans="3:40" x14ac:dyDescent="0.25">
      <c r="C200" s="113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 t="s">
        <v>475</v>
      </c>
      <c r="T200" s="118" t="s">
        <v>476</v>
      </c>
      <c r="U200" s="118"/>
      <c r="V200" t="s">
        <v>475</v>
      </c>
      <c r="W200" t="s">
        <v>972</v>
      </c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</row>
    <row r="201" spans="3:40" x14ac:dyDescent="0.25">
      <c r="C201" s="113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 t="s">
        <v>268</v>
      </c>
      <c r="T201" s="118" t="s">
        <v>269</v>
      </c>
      <c r="U201" s="118"/>
      <c r="V201" t="s">
        <v>268</v>
      </c>
      <c r="W201" t="s">
        <v>973</v>
      </c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</row>
    <row r="202" spans="3:40" x14ac:dyDescent="0.25">
      <c r="C202" s="113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 t="s">
        <v>266</v>
      </c>
      <c r="T202" s="118" t="s">
        <v>267</v>
      </c>
      <c r="U202" s="118"/>
      <c r="V202" t="s">
        <v>266</v>
      </c>
      <c r="W202" t="s">
        <v>974</v>
      </c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</row>
    <row r="203" spans="3:40" x14ac:dyDescent="0.25">
      <c r="C203" s="113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 t="s">
        <v>270</v>
      </c>
      <c r="T203" s="118" t="s">
        <v>271</v>
      </c>
      <c r="U203" s="118"/>
      <c r="V203" t="s">
        <v>270</v>
      </c>
      <c r="W203" t="s">
        <v>973</v>
      </c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</row>
    <row r="204" spans="3:40" x14ac:dyDescent="0.25">
      <c r="C204" s="113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 t="s">
        <v>292</v>
      </c>
      <c r="T204" s="118" t="s">
        <v>293</v>
      </c>
      <c r="U204" s="118"/>
      <c r="V204" t="s">
        <v>292</v>
      </c>
      <c r="W204" t="s">
        <v>975</v>
      </c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</row>
    <row r="205" spans="3:40" x14ac:dyDescent="0.25">
      <c r="C205" s="113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 t="s">
        <v>294</v>
      </c>
      <c r="T205" s="118" t="s">
        <v>295</v>
      </c>
      <c r="U205" s="118"/>
      <c r="V205" t="s">
        <v>294</v>
      </c>
      <c r="W205" t="s">
        <v>975</v>
      </c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</row>
    <row r="206" spans="3:40" x14ac:dyDescent="0.25">
      <c r="C206" s="113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 t="s">
        <v>306</v>
      </c>
      <c r="T206" s="118" t="s">
        <v>307</v>
      </c>
      <c r="U206" s="118"/>
      <c r="V206" t="s">
        <v>306</v>
      </c>
      <c r="W206" t="s">
        <v>976</v>
      </c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</row>
    <row r="207" spans="3:40" x14ac:dyDescent="0.25">
      <c r="C207" s="113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 t="s">
        <v>308</v>
      </c>
      <c r="T207" s="118" t="s">
        <v>309</v>
      </c>
      <c r="U207" s="118"/>
      <c r="V207" t="s">
        <v>308</v>
      </c>
      <c r="W207" t="s">
        <v>976</v>
      </c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</row>
    <row r="208" spans="3:40" x14ac:dyDescent="0.25">
      <c r="C208" s="113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 t="s">
        <v>310</v>
      </c>
      <c r="T208" s="118" t="s">
        <v>311</v>
      </c>
      <c r="U208" s="118"/>
      <c r="V208" t="s">
        <v>310</v>
      </c>
      <c r="W208" t="s">
        <v>976</v>
      </c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</row>
    <row r="209" spans="3:40" x14ac:dyDescent="0.25">
      <c r="C209" s="113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 t="s">
        <v>334</v>
      </c>
      <c r="T209" s="118" t="s">
        <v>335</v>
      </c>
      <c r="U209" s="118"/>
      <c r="V209" t="s">
        <v>334</v>
      </c>
      <c r="W209" t="s">
        <v>977</v>
      </c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</row>
    <row r="210" spans="3:40" x14ac:dyDescent="0.25">
      <c r="C210" s="113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 t="s">
        <v>332</v>
      </c>
      <c r="T210" s="118" t="s">
        <v>333</v>
      </c>
      <c r="U210" s="118"/>
      <c r="V210" t="s">
        <v>332</v>
      </c>
      <c r="W210" t="s">
        <v>978</v>
      </c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</row>
    <row r="211" spans="3:40" x14ac:dyDescent="0.25">
      <c r="C211" s="113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 t="s">
        <v>336</v>
      </c>
      <c r="T211" s="118" t="s">
        <v>337</v>
      </c>
      <c r="U211" s="118"/>
      <c r="V211" t="s">
        <v>336</v>
      </c>
      <c r="W211" t="s">
        <v>977</v>
      </c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</row>
    <row r="212" spans="3:40" x14ac:dyDescent="0.25">
      <c r="C212" s="113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 t="s">
        <v>356</v>
      </c>
      <c r="T212" s="118" t="s">
        <v>357</v>
      </c>
      <c r="U212" s="118"/>
      <c r="V212" t="s">
        <v>356</v>
      </c>
      <c r="W212" t="s">
        <v>979</v>
      </c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</row>
    <row r="213" spans="3:40" x14ac:dyDescent="0.25">
      <c r="C213" s="113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 t="s">
        <v>358</v>
      </c>
      <c r="T213" s="118" t="s">
        <v>359</v>
      </c>
      <c r="U213" s="118"/>
      <c r="V213" t="s">
        <v>358</v>
      </c>
      <c r="W213" t="s">
        <v>979</v>
      </c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</row>
    <row r="214" spans="3:40" x14ac:dyDescent="0.25">
      <c r="C214" s="113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 t="s">
        <v>360</v>
      </c>
      <c r="T214" s="118" t="s">
        <v>361</v>
      </c>
      <c r="U214" s="118"/>
      <c r="V214" t="s">
        <v>360</v>
      </c>
      <c r="W214" t="s">
        <v>979</v>
      </c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</row>
    <row r="215" spans="3:40" x14ac:dyDescent="0.25">
      <c r="C215" s="113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 t="s">
        <v>371</v>
      </c>
      <c r="T215" s="118" t="s">
        <v>372</v>
      </c>
      <c r="U215" s="118"/>
      <c r="V215" t="s">
        <v>371</v>
      </c>
      <c r="W215" t="s">
        <v>980</v>
      </c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</row>
    <row r="216" spans="3:40" x14ac:dyDescent="0.25">
      <c r="C216" s="113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 t="s">
        <v>373</v>
      </c>
      <c r="T216" s="118" t="s">
        <v>374</v>
      </c>
      <c r="U216" s="118"/>
      <c r="V216" t="s">
        <v>373</v>
      </c>
      <c r="W216" t="s">
        <v>980</v>
      </c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</row>
    <row r="217" spans="3:40" x14ac:dyDescent="0.25">
      <c r="C217" s="113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 t="s">
        <v>375</v>
      </c>
      <c r="T217" s="118" t="s">
        <v>376</v>
      </c>
      <c r="U217" s="118"/>
      <c r="V217" t="s">
        <v>375</v>
      </c>
      <c r="W217" t="s">
        <v>980</v>
      </c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</row>
    <row r="218" spans="3:40" x14ac:dyDescent="0.25">
      <c r="C218" s="113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 t="s">
        <v>395</v>
      </c>
      <c r="T218" s="118" t="s">
        <v>396</v>
      </c>
      <c r="U218" s="118"/>
      <c r="V218" t="s">
        <v>395</v>
      </c>
      <c r="W218" t="s">
        <v>981</v>
      </c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</row>
    <row r="219" spans="3:40" x14ac:dyDescent="0.25">
      <c r="C219" s="113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 t="s">
        <v>138</v>
      </c>
      <c r="T219" s="118" t="s">
        <v>139</v>
      </c>
      <c r="U219" s="118"/>
      <c r="V219" t="s">
        <v>138</v>
      </c>
      <c r="W219" t="s">
        <v>982</v>
      </c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</row>
    <row r="220" spans="3:40" x14ac:dyDescent="0.25">
      <c r="C220" s="113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 t="s">
        <v>405</v>
      </c>
      <c r="T220" s="118" t="s">
        <v>406</v>
      </c>
      <c r="U220" s="118"/>
      <c r="V220" t="s">
        <v>405</v>
      </c>
      <c r="W220" t="s">
        <v>787</v>
      </c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</row>
    <row r="221" spans="3:40" x14ac:dyDescent="0.25">
      <c r="C221" s="113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 t="s">
        <v>242</v>
      </c>
      <c r="T221" s="118" t="s">
        <v>243</v>
      </c>
      <c r="U221" s="118"/>
      <c r="V221" t="s">
        <v>242</v>
      </c>
      <c r="W221" t="s">
        <v>983</v>
      </c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</row>
    <row r="222" spans="3:40" x14ac:dyDescent="0.25">
      <c r="C222" s="113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 t="s">
        <v>240</v>
      </c>
      <c r="T222" s="118" t="s">
        <v>241</v>
      </c>
      <c r="U222" s="118"/>
      <c r="V222" t="s">
        <v>240</v>
      </c>
      <c r="W222" t="s">
        <v>984</v>
      </c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</row>
    <row r="223" spans="3:40" x14ac:dyDescent="0.25">
      <c r="C223" s="113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 t="s">
        <v>413</v>
      </c>
      <c r="T223" s="118" t="s">
        <v>414</v>
      </c>
      <c r="U223" s="118"/>
      <c r="V223" t="s">
        <v>413</v>
      </c>
      <c r="W223" t="s">
        <v>985</v>
      </c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</row>
    <row r="224" spans="3:40" x14ac:dyDescent="0.25">
      <c r="C224" s="113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 t="s">
        <v>419</v>
      </c>
      <c r="T224" s="118" t="s">
        <v>420</v>
      </c>
      <c r="U224" s="118"/>
      <c r="V224" t="s">
        <v>419</v>
      </c>
      <c r="W224" t="s">
        <v>986</v>
      </c>
      <c r="X224" s="118"/>
      <c r="Y224" s="118"/>
      <c r="Z224" s="118"/>
      <c r="AA224" s="118"/>
      <c r="AB224" s="118"/>
      <c r="AC224" s="118"/>
      <c r="AD224" s="118"/>
      <c r="AE224" s="118"/>
      <c r="AF224" s="118"/>
      <c r="AG224" s="118"/>
      <c r="AH224" s="118"/>
      <c r="AI224" s="118"/>
      <c r="AJ224" s="118"/>
      <c r="AK224" s="118"/>
      <c r="AL224" s="118"/>
      <c r="AM224" s="118"/>
      <c r="AN224" s="118"/>
    </row>
    <row r="225" spans="3:40" x14ac:dyDescent="0.25">
      <c r="C225" s="113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 t="s">
        <v>429</v>
      </c>
      <c r="T225" s="118" t="s">
        <v>430</v>
      </c>
      <c r="U225" s="118"/>
      <c r="V225" t="s">
        <v>429</v>
      </c>
      <c r="W225" t="s">
        <v>987</v>
      </c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</row>
    <row r="226" spans="3:40" x14ac:dyDescent="0.25">
      <c r="C226" s="113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 t="s">
        <v>435</v>
      </c>
      <c r="T226" s="118" t="s">
        <v>436</v>
      </c>
      <c r="U226" s="118"/>
      <c r="V226" t="s">
        <v>435</v>
      </c>
      <c r="W226" t="s">
        <v>988</v>
      </c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</row>
    <row r="227" spans="3:40" x14ac:dyDescent="0.25">
      <c r="C227" s="113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 t="s">
        <v>443</v>
      </c>
      <c r="T227" s="118" t="s">
        <v>444</v>
      </c>
      <c r="U227" s="118"/>
      <c r="V227" t="s">
        <v>443</v>
      </c>
      <c r="W227" t="s">
        <v>989</v>
      </c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</row>
    <row r="228" spans="3:40" x14ac:dyDescent="0.25">
      <c r="C228" s="113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 t="s">
        <v>445</v>
      </c>
      <c r="T228" s="118" t="s">
        <v>446</v>
      </c>
      <c r="U228" s="118"/>
      <c r="V228" t="s">
        <v>445</v>
      </c>
      <c r="W228" t="s">
        <v>990</v>
      </c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</row>
    <row r="229" spans="3:40" x14ac:dyDescent="0.25">
      <c r="C229" s="113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 t="s">
        <v>447</v>
      </c>
      <c r="T229" s="118" t="s">
        <v>448</v>
      </c>
      <c r="U229" s="118"/>
      <c r="V229" t="s">
        <v>447</v>
      </c>
      <c r="W229" t="s">
        <v>991</v>
      </c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</row>
    <row r="230" spans="3:40" x14ac:dyDescent="0.25">
      <c r="C230" s="113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 t="s">
        <v>451</v>
      </c>
      <c r="T230" s="118" t="s">
        <v>452</v>
      </c>
      <c r="U230" s="118"/>
      <c r="V230" t="s">
        <v>451</v>
      </c>
      <c r="W230" t="s">
        <v>992</v>
      </c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</row>
    <row r="231" spans="3:40" x14ac:dyDescent="0.25">
      <c r="C231" s="113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 t="s">
        <v>455</v>
      </c>
      <c r="T231" s="118" t="s">
        <v>456</v>
      </c>
      <c r="U231" s="118"/>
      <c r="V231" t="s">
        <v>455</v>
      </c>
      <c r="W231" t="s">
        <v>993</v>
      </c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</row>
    <row r="232" spans="3:40" x14ac:dyDescent="0.25">
      <c r="C232" s="113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 t="s">
        <v>461</v>
      </c>
      <c r="T232" s="118" t="s">
        <v>462</v>
      </c>
      <c r="U232" s="118"/>
      <c r="V232" t="s">
        <v>461</v>
      </c>
      <c r="W232" t="s">
        <v>994</v>
      </c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</row>
    <row r="233" spans="3:40" x14ac:dyDescent="0.25">
      <c r="C233" s="113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 t="s">
        <v>463</v>
      </c>
      <c r="T233" s="118" t="s">
        <v>464</v>
      </c>
      <c r="U233" s="118"/>
      <c r="V233" t="s">
        <v>463</v>
      </c>
      <c r="W233" t="s">
        <v>995</v>
      </c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</row>
    <row r="234" spans="3:40" x14ac:dyDescent="0.25">
      <c r="C234" s="113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 t="s">
        <v>465</v>
      </c>
      <c r="T234" s="118" t="s">
        <v>466</v>
      </c>
      <c r="U234" s="118"/>
      <c r="V234" t="s">
        <v>465</v>
      </c>
      <c r="W234" t="s">
        <v>996</v>
      </c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</row>
    <row r="235" spans="3:40" x14ac:dyDescent="0.25">
      <c r="C235" s="113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 t="s">
        <v>467</v>
      </c>
      <c r="T235" s="118" t="s">
        <v>468</v>
      </c>
      <c r="U235" s="118"/>
      <c r="V235" t="s">
        <v>467</v>
      </c>
      <c r="W235" t="s">
        <v>997</v>
      </c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</row>
    <row r="236" spans="3:40" x14ac:dyDescent="0.25">
      <c r="C236" s="113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 t="s">
        <v>469</v>
      </c>
      <c r="T236" s="118" t="s">
        <v>470</v>
      </c>
      <c r="U236" s="118"/>
      <c r="V236" t="s">
        <v>469</v>
      </c>
      <c r="W236" t="s">
        <v>998</v>
      </c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</row>
    <row r="237" spans="3:40" x14ac:dyDescent="0.25">
      <c r="C237" s="113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 t="s">
        <v>473</v>
      </c>
      <c r="T237" s="118" t="s">
        <v>474</v>
      </c>
      <c r="U237" s="118"/>
      <c r="V237" t="s">
        <v>473</v>
      </c>
      <c r="W237" t="s">
        <v>999</v>
      </c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</row>
    <row r="238" spans="3:40" x14ac:dyDescent="0.25">
      <c r="C238" s="113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 t="s">
        <v>246</v>
      </c>
      <c r="T238" s="118" t="s">
        <v>247</v>
      </c>
      <c r="U238" s="118"/>
      <c r="V238" t="s">
        <v>246</v>
      </c>
      <c r="W238" t="s">
        <v>1000</v>
      </c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</row>
    <row r="239" spans="3:40" x14ac:dyDescent="0.25">
      <c r="C239" s="113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 t="s">
        <v>477</v>
      </c>
      <c r="T239" s="118" t="s">
        <v>478</v>
      </c>
      <c r="U239" s="118"/>
      <c r="V239" t="s">
        <v>477</v>
      </c>
      <c r="W239" t="s">
        <v>1001</v>
      </c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</row>
    <row r="240" spans="3:40" x14ac:dyDescent="0.25">
      <c r="C240" s="113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 t="s">
        <v>479</v>
      </c>
      <c r="T240" s="118" t="s">
        <v>480</v>
      </c>
      <c r="U240" s="118"/>
      <c r="V240" t="s">
        <v>479</v>
      </c>
      <c r="W240" t="s">
        <v>1002</v>
      </c>
      <c r="X240" s="118"/>
      <c r="Y240" s="118"/>
      <c r="Z240" s="118"/>
      <c r="AA240" s="118"/>
      <c r="AB240" s="118"/>
      <c r="AC240" s="118"/>
      <c r="AD240" s="118"/>
      <c r="AE240" s="118"/>
      <c r="AF240" s="118"/>
      <c r="AG240" s="118"/>
      <c r="AH240" s="118"/>
      <c r="AI240" s="118"/>
      <c r="AJ240" s="118"/>
      <c r="AK240" s="118"/>
      <c r="AL240" s="118"/>
      <c r="AM240" s="118"/>
      <c r="AN240" s="118"/>
    </row>
    <row r="241" spans="3:40" x14ac:dyDescent="0.25">
      <c r="C241" s="113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 t="s">
        <v>481</v>
      </c>
      <c r="T241" s="118" t="s">
        <v>482</v>
      </c>
      <c r="U241" s="118"/>
      <c r="V241" t="s">
        <v>481</v>
      </c>
      <c r="W241" t="s">
        <v>1003</v>
      </c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</row>
    <row r="242" spans="3:40" x14ac:dyDescent="0.25">
      <c r="C242" s="113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 t="s">
        <v>483</v>
      </c>
      <c r="T242" s="118" t="s">
        <v>484</v>
      </c>
      <c r="U242" s="118"/>
      <c r="V242" t="s">
        <v>483</v>
      </c>
      <c r="W242" t="s">
        <v>1004</v>
      </c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</row>
    <row r="243" spans="3:40" x14ac:dyDescent="0.25">
      <c r="C243" s="113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 t="s">
        <v>485</v>
      </c>
      <c r="T243" s="118" t="s">
        <v>486</v>
      </c>
      <c r="U243" s="118"/>
      <c r="V243" t="s">
        <v>485</v>
      </c>
      <c r="W243" t="s">
        <v>1005</v>
      </c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</row>
    <row r="244" spans="3:40" x14ac:dyDescent="0.25">
      <c r="C244" s="113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 t="s">
        <v>256</v>
      </c>
      <c r="T244" s="118" t="s">
        <v>257</v>
      </c>
      <c r="U244" s="118"/>
      <c r="V244" t="s">
        <v>256</v>
      </c>
      <c r="W244" t="s">
        <v>1006</v>
      </c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</row>
    <row r="245" spans="3:40" x14ac:dyDescent="0.25">
      <c r="C245" s="113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 t="s">
        <v>254</v>
      </c>
      <c r="T245" s="118" t="s">
        <v>255</v>
      </c>
      <c r="U245" s="118"/>
      <c r="V245" t="s">
        <v>254</v>
      </c>
      <c r="W245" t="s">
        <v>1007</v>
      </c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</row>
    <row r="246" spans="3:40" x14ac:dyDescent="0.25">
      <c r="C246" s="113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 t="s">
        <v>258</v>
      </c>
      <c r="T246" s="118" t="s">
        <v>259</v>
      </c>
      <c r="U246" s="118"/>
      <c r="V246" t="s">
        <v>258</v>
      </c>
      <c r="W246" t="s">
        <v>1006</v>
      </c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</row>
    <row r="247" spans="3:40" x14ac:dyDescent="0.25">
      <c r="C247" s="113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 t="s">
        <v>280</v>
      </c>
      <c r="T247" s="118" t="s">
        <v>281</v>
      </c>
      <c r="U247" s="118"/>
      <c r="V247" t="s">
        <v>280</v>
      </c>
      <c r="W247" t="s">
        <v>1008</v>
      </c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</row>
    <row r="248" spans="3:40" x14ac:dyDescent="0.25">
      <c r="C248" s="113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 t="s">
        <v>282</v>
      </c>
      <c r="T248" s="118" t="s">
        <v>283</v>
      </c>
      <c r="U248" s="118"/>
      <c r="V248" t="s">
        <v>282</v>
      </c>
      <c r="W248" t="s">
        <v>1008</v>
      </c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</row>
    <row r="249" spans="3:40" x14ac:dyDescent="0.25">
      <c r="C249" s="113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 t="s">
        <v>284</v>
      </c>
      <c r="T249" s="118" t="s">
        <v>285</v>
      </c>
      <c r="U249" s="118"/>
      <c r="V249" t="s">
        <v>284</v>
      </c>
      <c r="W249" t="s">
        <v>1008</v>
      </c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</row>
    <row r="250" spans="3:40" x14ac:dyDescent="0.25">
      <c r="C250" s="113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 t="s">
        <v>298</v>
      </c>
      <c r="T250" s="118" t="s">
        <v>299</v>
      </c>
      <c r="U250" s="118"/>
      <c r="V250" t="s">
        <v>298</v>
      </c>
      <c r="W250" t="s">
        <v>1009</v>
      </c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8"/>
      <c r="AM250" s="118"/>
      <c r="AN250" s="118"/>
    </row>
    <row r="251" spans="3:40" x14ac:dyDescent="0.25">
      <c r="C251" s="113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 t="s">
        <v>300</v>
      </c>
      <c r="T251" s="118" t="s">
        <v>301</v>
      </c>
      <c r="U251" s="118"/>
      <c r="V251" t="s">
        <v>300</v>
      </c>
      <c r="W251" t="s">
        <v>1009</v>
      </c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</row>
    <row r="252" spans="3:40" x14ac:dyDescent="0.25">
      <c r="C252" s="113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 t="s">
        <v>302</v>
      </c>
      <c r="T252" s="118" t="s">
        <v>303</v>
      </c>
      <c r="U252" s="118"/>
      <c r="V252" t="s">
        <v>302</v>
      </c>
      <c r="W252" t="s">
        <v>1009</v>
      </c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</row>
    <row r="253" spans="3:40" x14ac:dyDescent="0.25">
      <c r="C253" s="113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 t="s">
        <v>322</v>
      </c>
      <c r="T253" s="118" t="s">
        <v>323</v>
      </c>
      <c r="U253" s="118"/>
      <c r="V253" t="s">
        <v>322</v>
      </c>
      <c r="W253" t="s">
        <v>1010</v>
      </c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</row>
    <row r="254" spans="3:40" x14ac:dyDescent="0.25">
      <c r="C254" s="113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 t="s">
        <v>320</v>
      </c>
      <c r="T254" s="118" t="s">
        <v>321</v>
      </c>
      <c r="U254" s="118"/>
      <c r="V254" t="s">
        <v>320</v>
      </c>
      <c r="W254" t="s">
        <v>1011</v>
      </c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</row>
    <row r="255" spans="3:40" x14ac:dyDescent="0.25">
      <c r="C255" s="113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 t="s">
        <v>324</v>
      </c>
      <c r="T255" s="118" t="s">
        <v>325</v>
      </c>
      <c r="U255" s="118"/>
      <c r="V255" t="s">
        <v>324</v>
      </c>
      <c r="W255" t="s">
        <v>1010</v>
      </c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</row>
    <row r="256" spans="3:40" x14ac:dyDescent="0.25">
      <c r="C256" s="113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 t="s">
        <v>344</v>
      </c>
      <c r="T256" s="118" t="s">
        <v>345</v>
      </c>
      <c r="U256" s="118"/>
      <c r="V256" t="s">
        <v>344</v>
      </c>
      <c r="W256" t="s">
        <v>1012</v>
      </c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8"/>
      <c r="AM256" s="118"/>
      <c r="AN256" s="118"/>
    </row>
    <row r="257" spans="3:40" x14ac:dyDescent="0.25">
      <c r="C257" s="113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 t="s">
        <v>346</v>
      </c>
      <c r="T257" s="118" t="s">
        <v>347</v>
      </c>
      <c r="U257" s="118"/>
      <c r="V257" t="s">
        <v>346</v>
      </c>
      <c r="W257" t="s">
        <v>1012</v>
      </c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</row>
    <row r="258" spans="3:40" x14ac:dyDescent="0.25">
      <c r="C258" s="113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 t="s">
        <v>348</v>
      </c>
      <c r="T258" s="118" t="s">
        <v>349</v>
      </c>
      <c r="U258" s="118"/>
      <c r="V258" t="s">
        <v>348</v>
      </c>
      <c r="W258" t="s">
        <v>1012</v>
      </c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</row>
    <row r="259" spans="3:40" x14ac:dyDescent="0.25">
      <c r="C259" s="113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 t="s">
        <v>364</v>
      </c>
      <c r="T259" s="118" t="s">
        <v>365</v>
      </c>
      <c r="U259" s="118"/>
      <c r="V259" t="s">
        <v>364</v>
      </c>
      <c r="W259" t="s">
        <v>1013</v>
      </c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</row>
    <row r="260" spans="3:40" x14ac:dyDescent="0.25">
      <c r="C260" s="113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 t="s">
        <v>366</v>
      </c>
      <c r="T260" s="118" t="s">
        <v>367</v>
      </c>
      <c r="U260" s="118"/>
      <c r="V260" t="s">
        <v>366</v>
      </c>
      <c r="W260" t="s">
        <v>1013</v>
      </c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</row>
    <row r="261" spans="3:40" x14ac:dyDescent="0.25">
      <c r="C261" s="113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 t="s">
        <v>75</v>
      </c>
      <c r="T261" s="118" t="s">
        <v>368</v>
      </c>
      <c r="U261" s="118"/>
      <c r="V261" t="s">
        <v>75</v>
      </c>
      <c r="W261" t="s">
        <v>1013</v>
      </c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</row>
    <row r="262" spans="3:40" x14ac:dyDescent="0.25">
      <c r="C262" s="113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 t="s">
        <v>383</v>
      </c>
      <c r="T262" s="118" t="s">
        <v>384</v>
      </c>
      <c r="U262" s="118"/>
      <c r="V262" t="s">
        <v>383</v>
      </c>
      <c r="W262" t="s">
        <v>1014</v>
      </c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</row>
    <row r="263" spans="3:40" x14ac:dyDescent="0.25">
      <c r="C263" s="113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 t="s">
        <v>381</v>
      </c>
      <c r="T263" s="118" t="s">
        <v>382</v>
      </c>
      <c r="U263" s="118"/>
      <c r="V263" t="s">
        <v>381</v>
      </c>
      <c r="W263" t="s">
        <v>1015</v>
      </c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</row>
    <row r="264" spans="3:40" x14ac:dyDescent="0.25">
      <c r="C264" s="113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 t="s">
        <v>385</v>
      </c>
      <c r="T264" s="118" t="s">
        <v>386</v>
      </c>
      <c r="U264" s="118"/>
      <c r="V264" t="s">
        <v>385</v>
      </c>
      <c r="W264" t="s">
        <v>1016</v>
      </c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</row>
    <row r="265" spans="3:40" x14ac:dyDescent="0.25">
      <c r="C265" s="113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 t="s">
        <v>389</v>
      </c>
      <c r="T265" s="118" t="s">
        <v>390</v>
      </c>
      <c r="U265" s="118"/>
      <c r="V265" t="s">
        <v>389</v>
      </c>
      <c r="W265" t="s">
        <v>1017</v>
      </c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</row>
    <row r="266" spans="3:40" x14ac:dyDescent="0.25">
      <c r="C266" s="113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 t="s">
        <v>393</v>
      </c>
      <c r="T266" s="118" t="s">
        <v>394</v>
      </c>
      <c r="U266" s="118"/>
      <c r="V266" t="s">
        <v>393</v>
      </c>
      <c r="W266" t="s">
        <v>1018</v>
      </c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</row>
    <row r="267" spans="3:40" x14ac:dyDescent="0.25">
      <c r="C267" s="113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 t="s">
        <v>397</v>
      </c>
      <c r="T267" s="118" t="s">
        <v>398</v>
      </c>
      <c r="U267" s="118"/>
      <c r="V267" t="s">
        <v>397</v>
      </c>
      <c r="W267" t="s">
        <v>1019</v>
      </c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/>
      <c r="AM267" s="118"/>
      <c r="AN267" s="118"/>
    </row>
    <row r="268" spans="3:40" x14ac:dyDescent="0.25">
      <c r="C268" s="113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 t="s">
        <v>399</v>
      </c>
      <c r="T268" s="118" t="s">
        <v>400</v>
      </c>
      <c r="U268" s="118"/>
      <c r="V268" t="s">
        <v>399</v>
      </c>
      <c r="W268" t="s">
        <v>1020</v>
      </c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</row>
    <row r="269" spans="3:40" x14ac:dyDescent="0.25">
      <c r="C269" s="113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 t="s">
        <v>401</v>
      </c>
      <c r="T269" s="118" t="s">
        <v>402</v>
      </c>
      <c r="U269" s="118"/>
      <c r="V269" t="s">
        <v>401</v>
      </c>
      <c r="W269" t="s">
        <v>1021</v>
      </c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</row>
    <row r="270" spans="3:40" x14ac:dyDescent="0.25">
      <c r="C270" s="113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 t="s">
        <v>784</v>
      </c>
      <c r="T270" s="118" t="s">
        <v>785</v>
      </c>
      <c r="U270" s="118"/>
      <c r="V270" t="s">
        <v>784</v>
      </c>
      <c r="W270" t="s">
        <v>1013</v>
      </c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</row>
    <row r="271" spans="3:40" x14ac:dyDescent="0.25">
      <c r="C271" s="113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  <c r="AA271" s="118"/>
      <c r="AB271" s="118"/>
      <c r="AC271" s="118"/>
      <c r="AD271" s="118"/>
      <c r="AE271" s="118"/>
      <c r="AF271" s="118"/>
      <c r="AG271" s="118"/>
      <c r="AH271" s="118"/>
      <c r="AI271" s="118"/>
      <c r="AJ271" s="118"/>
      <c r="AK271" s="118"/>
      <c r="AL271" s="118"/>
      <c r="AM271" s="118"/>
      <c r="AN271" s="118"/>
    </row>
    <row r="272" spans="3:40" x14ac:dyDescent="0.25">
      <c r="C272" s="113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</row>
    <row r="273" spans="3:40" x14ac:dyDescent="0.25">
      <c r="C273" s="113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</row>
    <row r="274" spans="3:40" x14ac:dyDescent="0.25">
      <c r="C274" s="113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</row>
    <row r="275" spans="3:40" x14ac:dyDescent="0.25">
      <c r="C275" s="113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</row>
    <row r="276" spans="3:40" x14ac:dyDescent="0.25">
      <c r="C276" s="113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</row>
    <row r="277" spans="3:40" x14ac:dyDescent="0.25">
      <c r="C277" s="113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</row>
    <row r="278" spans="3:40" x14ac:dyDescent="0.25">
      <c r="C278" s="113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</row>
    <row r="279" spans="3:40" x14ac:dyDescent="0.25">
      <c r="C279" s="113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</row>
    <row r="280" spans="3:40" x14ac:dyDescent="0.25">
      <c r="C280" s="113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</row>
    <row r="281" spans="3:40" x14ac:dyDescent="0.25">
      <c r="C281" s="113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</row>
    <row r="282" spans="3:40" x14ac:dyDescent="0.25">
      <c r="C282" s="113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</row>
    <row r="283" spans="3:40" x14ac:dyDescent="0.25">
      <c r="C283" s="113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</row>
    <row r="284" spans="3:40" x14ac:dyDescent="0.25">
      <c r="C284" s="113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</row>
    <row r="285" spans="3:40" x14ac:dyDescent="0.25">
      <c r="C285" s="113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  <c r="AL285" s="118"/>
      <c r="AM285" s="118"/>
      <c r="AN285" s="118"/>
    </row>
    <row r="286" spans="3:40" x14ac:dyDescent="0.25">
      <c r="C286" s="113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</row>
    <row r="287" spans="3:40" x14ac:dyDescent="0.25">
      <c r="C287" s="113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</row>
    <row r="288" spans="3:40" x14ac:dyDescent="0.25">
      <c r="C288" s="113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</row>
    <row r="289" spans="3:40" x14ac:dyDescent="0.25">
      <c r="C289" s="113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</row>
    <row r="290" spans="3:40" x14ac:dyDescent="0.25">
      <c r="C290" s="113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</row>
    <row r="291" spans="3:40" x14ac:dyDescent="0.25">
      <c r="C291" s="113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  <c r="Y291" s="118"/>
      <c r="Z291" s="118"/>
      <c r="AA291" s="118"/>
      <c r="AB291" s="118"/>
      <c r="AC291" s="118"/>
      <c r="AD291" s="118"/>
      <c r="AE291" s="118"/>
      <c r="AF291" s="118"/>
      <c r="AG291" s="118"/>
      <c r="AH291" s="118"/>
      <c r="AI291" s="118"/>
      <c r="AJ291" s="118"/>
      <c r="AK291" s="118"/>
      <c r="AL291" s="118"/>
      <c r="AM291" s="118"/>
      <c r="AN291" s="118"/>
    </row>
    <row r="292" spans="3:40" x14ac:dyDescent="0.25">
      <c r="C292" s="113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</row>
    <row r="293" spans="3:40" x14ac:dyDescent="0.25">
      <c r="C293" s="113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</row>
    <row r="294" spans="3:40" x14ac:dyDescent="0.25">
      <c r="C294" s="113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18"/>
      <c r="AN294" s="118"/>
    </row>
    <row r="295" spans="3:40" x14ac:dyDescent="0.25">
      <c r="C295" s="113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  <c r="AL295" s="118"/>
      <c r="AM295" s="118"/>
      <c r="AN295" s="118"/>
    </row>
    <row r="296" spans="3:40" x14ac:dyDescent="0.25">
      <c r="C296" s="113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</row>
    <row r="297" spans="3:40" x14ac:dyDescent="0.25">
      <c r="C297" s="113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18"/>
      <c r="AN297" s="118"/>
    </row>
    <row r="298" spans="3:40" x14ac:dyDescent="0.25">
      <c r="C298" s="113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18"/>
      <c r="AN298" s="118"/>
    </row>
    <row r="299" spans="3:40" x14ac:dyDescent="0.25">
      <c r="C299" s="113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</row>
    <row r="300" spans="3:40" x14ac:dyDescent="0.25">
      <c r="C300" s="113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/>
      <c r="AM300" s="118"/>
      <c r="AN300" s="118"/>
    </row>
    <row r="301" spans="3:40" x14ac:dyDescent="0.25">
      <c r="C301" s="113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</row>
    <row r="302" spans="3:40" x14ac:dyDescent="0.25">
      <c r="C302" s="113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</row>
    <row r="303" spans="3:40" x14ac:dyDescent="0.25">
      <c r="C303" s="113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18"/>
      <c r="AN303" s="118"/>
    </row>
    <row r="304" spans="3:40" x14ac:dyDescent="0.25">
      <c r="C304" s="113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</row>
    <row r="305" spans="3:40" x14ac:dyDescent="0.25">
      <c r="C305" s="113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18"/>
      <c r="AN305" s="118"/>
    </row>
    <row r="306" spans="3:40" x14ac:dyDescent="0.25">
      <c r="C306" s="113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</row>
    <row r="307" spans="3:40" x14ac:dyDescent="0.25">
      <c r="C307" s="113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</row>
    <row r="308" spans="3:40" x14ac:dyDescent="0.25">
      <c r="C308" s="113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</row>
    <row r="309" spans="3:40" x14ac:dyDescent="0.25">
      <c r="C309" s="113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/>
      <c r="AM309" s="118"/>
      <c r="AN309" s="118"/>
    </row>
    <row r="310" spans="3:40" x14ac:dyDescent="0.25">
      <c r="C310" s="113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18"/>
      <c r="AI310" s="118"/>
      <c r="AJ310" s="118"/>
      <c r="AK310" s="118"/>
      <c r="AL310" s="118"/>
      <c r="AM310" s="118"/>
      <c r="AN310" s="118"/>
    </row>
    <row r="311" spans="3:40" x14ac:dyDescent="0.25">
      <c r="C311" s="113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/>
      <c r="AM311" s="118"/>
      <c r="AN311" s="118"/>
    </row>
    <row r="312" spans="3:40" x14ac:dyDescent="0.25">
      <c r="C312" s="113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18"/>
      <c r="AN312" s="118"/>
    </row>
    <row r="313" spans="3:40" x14ac:dyDescent="0.25">
      <c r="C313" s="113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18"/>
      <c r="AL313" s="118"/>
      <c r="AM313" s="118"/>
      <c r="AN313" s="118"/>
    </row>
    <row r="314" spans="3:40" x14ac:dyDescent="0.25">
      <c r="C314" s="113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</row>
    <row r="315" spans="3:40" x14ac:dyDescent="0.25">
      <c r="C315" s="113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</row>
    <row r="316" spans="3:40" x14ac:dyDescent="0.25">
      <c r="C316" s="113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</row>
    <row r="317" spans="3:40" x14ac:dyDescent="0.25">
      <c r="C317" s="113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</row>
    <row r="318" spans="3:40" x14ac:dyDescent="0.25">
      <c r="C318" s="113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</row>
    <row r="319" spans="3:40" x14ac:dyDescent="0.25">
      <c r="C319" s="113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  <c r="AJ319" s="118"/>
      <c r="AK319" s="118"/>
      <c r="AL319" s="118"/>
      <c r="AM319" s="118"/>
      <c r="AN319" s="118"/>
    </row>
    <row r="320" spans="3:40" x14ac:dyDescent="0.25">
      <c r="C320" s="113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18"/>
      <c r="AN320" s="118"/>
    </row>
    <row r="321" spans="3:40" x14ac:dyDescent="0.25">
      <c r="C321" s="113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18"/>
      <c r="AN321" s="118"/>
    </row>
    <row r="322" spans="3:40" x14ac:dyDescent="0.25">
      <c r="C322" s="113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  <c r="AA322" s="118"/>
      <c r="AB322" s="118"/>
      <c r="AC322" s="118"/>
      <c r="AD322" s="118"/>
      <c r="AE322" s="118"/>
      <c r="AF322" s="118"/>
      <c r="AG322" s="118"/>
      <c r="AH322" s="118"/>
      <c r="AI322" s="118"/>
      <c r="AJ322" s="118"/>
      <c r="AK322" s="118"/>
      <c r="AL322" s="118"/>
      <c r="AM322" s="118"/>
      <c r="AN322" s="118"/>
    </row>
    <row r="323" spans="3:40" x14ac:dyDescent="0.25">
      <c r="C323" s="113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  <c r="AJ323" s="118"/>
      <c r="AK323" s="118"/>
      <c r="AL323" s="118"/>
      <c r="AM323" s="118"/>
      <c r="AN323" s="118"/>
    </row>
    <row r="324" spans="3:40" x14ac:dyDescent="0.25">
      <c r="C324" s="113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8"/>
      <c r="AM324" s="118"/>
      <c r="AN324" s="118"/>
    </row>
    <row r="325" spans="3:40" x14ac:dyDescent="0.25">
      <c r="C325" s="113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8"/>
      <c r="AJ325" s="118"/>
      <c r="AK325" s="118"/>
      <c r="AL325" s="118"/>
      <c r="AM325" s="118"/>
      <c r="AN325" s="118"/>
    </row>
    <row r="326" spans="3:40" x14ac:dyDescent="0.25">
      <c r="C326" s="113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18"/>
      <c r="AN326" s="118"/>
    </row>
    <row r="327" spans="3:40" x14ac:dyDescent="0.25">
      <c r="C327" s="113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8"/>
      <c r="AM327" s="118"/>
      <c r="AN327" s="118"/>
    </row>
    <row r="328" spans="3:40" x14ac:dyDescent="0.25">
      <c r="C328" s="113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</row>
    <row r="329" spans="3:40" x14ac:dyDescent="0.25">
      <c r="C329" s="113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</row>
    <row r="330" spans="3:40" x14ac:dyDescent="0.25">
      <c r="C330" s="113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</row>
    <row r="331" spans="3:40" x14ac:dyDescent="0.25">
      <c r="C331" s="113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</row>
    <row r="332" spans="3:40" x14ac:dyDescent="0.25">
      <c r="C332" s="113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</row>
    <row r="333" spans="3:40" x14ac:dyDescent="0.25">
      <c r="C333" s="113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</row>
    <row r="334" spans="3:40" x14ac:dyDescent="0.25">
      <c r="C334" s="113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</row>
    <row r="335" spans="3:40" x14ac:dyDescent="0.25">
      <c r="C335" s="113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</row>
    <row r="336" spans="3:40" x14ac:dyDescent="0.25">
      <c r="C336" s="113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</row>
    <row r="337" spans="2:40" x14ac:dyDescent="0.25">
      <c r="C337" s="113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</row>
    <row r="338" spans="2:40" x14ac:dyDescent="0.25">
      <c r="C338" s="113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</row>
    <row r="339" spans="2:40" x14ac:dyDescent="0.25">
      <c r="C339" s="113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</row>
    <row r="340" spans="2:40" x14ac:dyDescent="0.25">
      <c r="C340" s="113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8"/>
      <c r="AJ340" s="118"/>
      <c r="AK340" s="118"/>
      <c r="AL340" s="118"/>
      <c r="AM340" s="118"/>
      <c r="AN340" s="118"/>
    </row>
    <row r="341" spans="2:40" x14ac:dyDescent="0.25">
      <c r="C341" s="113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  <c r="AJ341" s="118"/>
      <c r="AK341" s="118"/>
      <c r="AL341" s="118"/>
      <c r="AM341" s="118"/>
      <c r="AN341" s="118"/>
    </row>
    <row r="342" spans="2:40" x14ac:dyDescent="0.25">
      <c r="C342" s="113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</row>
    <row r="343" spans="2:40" x14ac:dyDescent="0.25">
      <c r="C343" s="113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</row>
    <row r="344" spans="2:40" x14ac:dyDescent="0.25">
      <c r="C344" s="113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</row>
    <row r="345" spans="2:40" x14ac:dyDescent="0.25">
      <c r="C345" s="113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</row>
    <row r="346" spans="2:40" x14ac:dyDescent="0.25">
      <c r="C346" s="113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18"/>
      <c r="AN346" s="118"/>
    </row>
    <row r="347" spans="2:40" x14ac:dyDescent="0.25">
      <c r="C347" s="113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8"/>
      <c r="AJ347" s="118"/>
      <c r="AK347" s="118"/>
      <c r="AL347" s="118"/>
      <c r="AM347" s="118"/>
      <c r="AN347" s="118"/>
    </row>
    <row r="348" spans="2:40" x14ac:dyDescent="0.25">
      <c r="C348" s="113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  <c r="Z348" s="118"/>
      <c r="AA348" s="118"/>
      <c r="AB348" s="118"/>
      <c r="AC348" s="118"/>
      <c r="AD348" s="118"/>
      <c r="AE348" s="118"/>
      <c r="AF348" s="118"/>
      <c r="AG348" s="118"/>
      <c r="AH348" s="118"/>
      <c r="AI348" s="118"/>
      <c r="AJ348" s="118"/>
      <c r="AK348" s="118"/>
      <c r="AL348" s="118"/>
      <c r="AM348" s="118"/>
      <c r="AN348" s="118"/>
    </row>
    <row r="349" spans="2:40" x14ac:dyDescent="0.25">
      <c r="C349" s="113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8"/>
      <c r="AM349" s="118"/>
      <c r="AN349" s="118"/>
    </row>
    <row r="350" spans="2:40" x14ac:dyDescent="0.25">
      <c r="B350" s="113"/>
      <c r="C350" s="113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8"/>
      <c r="AK350" s="118"/>
      <c r="AL350" s="118"/>
      <c r="AM350" s="118"/>
      <c r="AN350" s="118"/>
    </row>
    <row r="351" spans="2:40" x14ac:dyDescent="0.25">
      <c r="B351" s="113"/>
      <c r="C351" s="113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18"/>
      <c r="AN351" s="118"/>
    </row>
    <row r="352" spans="2:40" x14ac:dyDescent="0.25">
      <c r="B352" s="113"/>
      <c r="C352" s="113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  <c r="AJ352" s="118"/>
      <c r="AK352" s="118"/>
      <c r="AL352" s="118"/>
      <c r="AM352" s="118"/>
      <c r="AN352" s="118"/>
    </row>
    <row r="353" spans="2:40" x14ac:dyDescent="0.25">
      <c r="B353" s="113"/>
      <c r="C353" s="113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8"/>
      <c r="AM353" s="118"/>
      <c r="AN353" s="118"/>
    </row>
    <row r="354" spans="2:40" x14ac:dyDescent="0.25">
      <c r="B354" s="113"/>
      <c r="C354" s="113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  <c r="AJ354" s="118"/>
      <c r="AK354" s="118"/>
      <c r="AL354" s="118"/>
      <c r="AM354" s="118"/>
      <c r="AN354" s="118"/>
    </row>
    <row r="355" spans="2:40" x14ac:dyDescent="0.25">
      <c r="B355" s="113"/>
      <c r="C355" s="113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18"/>
      <c r="AN355" s="118"/>
    </row>
    <row r="356" spans="2:40" x14ac:dyDescent="0.25">
      <c r="B356" s="113"/>
      <c r="C356" s="113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</row>
    <row r="357" spans="2:40" x14ac:dyDescent="0.25">
      <c r="B357" s="113"/>
      <c r="C357" s="113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18"/>
      <c r="AN357" s="118"/>
    </row>
    <row r="358" spans="2:40" x14ac:dyDescent="0.25">
      <c r="B358" s="113"/>
      <c r="C358" s="113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18"/>
      <c r="AN358" s="118"/>
    </row>
    <row r="359" spans="2:40" x14ac:dyDescent="0.25">
      <c r="B359" s="113"/>
      <c r="C359" s="113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18"/>
      <c r="AN359" s="118"/>
    </row>
    <row r="360" spans="2:40" x14ac:dyDescent="0.25">
      <c r="B360" s="113"/>
      <c r="C360" s="113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18"/>
      <c r="AN360" s="118"/>
    </row>
    <row r="361" spans="2:40" x14ac:dyDescent="0.25">
      <c r="B361" s="113"/>
      <c r="C361" s="113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  <c r="AG361" s="118"/>
      <c r="AH361" s="118"/>
      <c r="AI361" s="118"/>
      <c r="AJ361" s="118"/>
      <c r="AK361" s="118"/>
      <c r="AL361" s="118"/>
      <c r="AM361" s="118"/>
      <c r="AN361" s="118"/>
    </row>
    <row r="362" spans="2:40" x14ac:dyDescent="0.25">
      <c r="B362" s="113"/>
      <c r="C362" s="113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18"/>
      <c r="AI362" s="118"/>
      <c r="AJ362" s="118"/>
      <c r="AK362" s="118"/>
      <c r="AL362" s="118"/>
      <c r="AM362" s="118"/>
      <c r="AN362" s="118"/>
    </row>
    <row r="363" spans="2:40" x14ac:dyDescent="0.25">
      <c r="B363" s="113"/>
      <c r="C363" s="113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  <c r="AG363" s="118"/>
      <c r="AH363" s="118"/>
      <c r="AI363" s="118"/>
      <c r="AJ363" s="118"/>
      <c r="AK363" s="118"/>
      <c r="AL363" s="118"/>
      <c r="AM363" s="118"/>
      <c r="AN363" s="118"/>
    </row>
    <row r="364" spans="2:40" x14ac:dyDescent="0.25">
      <c r="B364" s="113"/>
      <c r="C364" s="113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  <c r="AG364" s="118"/>
      <c r="AH364" s="118"/>
      <c r="AI364" s="118"/>
      <c r="AJ364" s="118"/>
      <c r="AK364" s="118"/>
      <c r="AL364" s="118"/>
      <c r="AM364" s="118"/>
      <c r="AN364" s="118"/>
    </row>
    <row r="365" spans="2:40" x14ac:dyDescent="0.25">
      <c r="B365" s="113"/>
      <c r="C365" s="113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  <c r="AG365" s="118"/>
      <c r="AH365" s="118"/>
      <c r="AI365" s="118"/>
      <c r="AJ365" s="118"/>
      <c r="AK365" s="118"/>
      <c r="AL365" s="118"/>
      <c r="AM365" s="118"/>
      <c r="AN365" s="118"/>
    </row>
    <row r="366" spans="2:40" x14ac:dyDescent="0.25">
      <c r="B366" s="113"/>
      <c r="C366" s="113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  <c r="AH366" s="118"/>
      <c r="AI366" s="118"/>
      <c r="AJ366" s="118"/>
      <c r="AK366" s="118"/>
      <c r="AL366" s="118"/>
      <c r="AM366" s="118"/>
      <c r="AN366" s="118"/>
    </row>
    <row r="367" spans="2:40" x14ac:dyDescent="0.25">
      <c r="B367" s="113"/>
      <c r="C367" s="113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8"/>
      <c r="AM367" s="118"/>
      <c r="AN367" s="118"/>
    </row>
    <row r="368" spans="2:40" x14ac:dyDescent="0.25">
      <c r="B368" s="113"/>
      <c r="C368" s="113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8"/>
      <c r="AK368" s="118"/>
      <c r="AL368" s="118"/>
      <c r="AM368" s="118"/>
      <c r="AN368" s="118"/>
    </row>
    <row r="369" spans="2:40" x14ac:dyDescent="0.25">
      <c r="B369" s="113"/>
      <c r="C369" s="113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  <c r="AJ369" s="118"/>
      <c r="AK369" s="118"/>
      <c r="AL369" s="118"/>
      <c r="AM369" s="118"/>
      <c r="AN369" s="118"/>
    </row>
    <row r="370" spans="2:40" x14ac:dyDescent="0.25">
      <c r="B370" s="113"/>
      <c r="C370" s="113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18"/>
      <c r="AN370" s="118"/>
    </row>
    <row r="371" spans="2:40" x14ac:dyDescent="0.25">
      <c r="B371" s="113"/>
      <c r="C371" s="113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8"/>
      <c r="AM371" s="118"/>
      <c r="AN371" s="118"/>
    </row>
    <row r="372" spans="2:40" x14ac:dyDescent="0.25">
      <c r="B372" s="113"/>
      <c r="C372" s="113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  <c r="AI372" s="118"/>
      <c r="AJ372" s="118"/>
      <c r="AK372" s="118"/>
      <c r="AL372" s="118"/>
      <c r="AM372" s="118"/>
      <c r="AN372" s="118"/>
    </row>
    <row r="373" spans="2:40" x14ac:dyDescent="0.25">
      <c r="B373" s="113"/>
      <c r="C373" s="113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18"/>
      <c r="AN373" s="118"/>
    </row>
    <row r="374" spans="2:40" x14ac:dyDescent="0.25">
      <c r="B374" s="113"/>
      <c r="C374" s="113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18"/>
      <c r="AN374" s="118"/>
    </row>
    <row r="375" spans="2:40" x14ac:dyDescent="0.25">
      <c r="B375" s="113"/>
      <c r="C375" s="113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8"/>
      <c r="AI375" s="118"/>
      <c r="AJ375" s="118"/>
      <c r="AK375" s="118"/>
      <c r="AL375" s="118"/>
      <c r="AM375" s="118"/>
      <c r="AN375" s="118"/>
    </row>
    <row r="376" spans="2:40" x14ac:dyDescent="0.25">
      <c r="B376" s="113"/>
      <c r="C376" s="113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  <c r="AG376" s="118"/>
      <c r="AH376" s="118"/>
      <c r="AI376" s="118"/>
      <c r="AJ376" s="118"/>
      <c r="AK376" s="118"/>
      <c r="AL376" s="118"/>
      <c r="AM376" s="118"/>
      <c r="AN376" s="118"/>
    </row>
    <row r="377" spans="2:40" x14ac:dyDescent="0.25">
      <c r="B377" s="113"/>
      <c r="C377" s="113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8"/>
      <c r="AI377" s="118"/>
      <c r="AJ377" s="118"/>
      <c r="AK377" s="118"/>
      <c r="AL377" s="118"/>
      <c r="AM377" s="118"/>
      <c r="AN377" s="118"/>
    </row>
    <row r="378" spans="2:40" x14ac:dyDescent="0.25">
      <c r="B378" s="113"/>
      <c r="C378" s="113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18"/>
      <c r="AI378" s="118"/>
      <c r="AJ378" s="118"/>
      <c r="AK378" s="118"/>
      <c r="AL378" s="118"/>
      <c r="AM378" s="118"/>
      <c r="AN378" s="118"/>
    </row>
    <row r="379" spans="2:40" x14ac:dyDescent="0.25">
      <c r="B379" s="113"/>
      <c r="C379" s="113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  <c r="AH379" s="118"/>
      <c r="AI379" s="118"/>
      <c r="AJ379" s="118"/>
      <c r="AK379" s="118"/>
      <c r="AL379" s="118"/>
      <c r="AM379" s="118"/>
      <c r="AN379" s="118"/>
    </row>
    <row r="380" spans="2:40" x14ac:dyDescent="0.25">
      <c r="B380" s="113"/>
      <c r="C380" s="113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8"/>
      <c r="AM380" s="118"/>
      <c r="AN380" s="118"/>
    </row>
    <row r="381" spans="2:40" x14ac:dyDescent="0.25">
      <c r="B381" s="113"/>
      <c r="C381" s="113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  <c r="AG381" s="118"/>
      <c r="AH381" s="118"/>
      <c r="AI381" s="118"/>
      <c r="AJ381" s="118"/>
      <c r="AK381" s="118"/>
      <c r="AL381" s="118"/>
      <c r="AM381" s="118"/>
      <c r="AN381" s="118"/>
    </row>
    <row r="382" spans="2:40" x14ac:dyDescent="0.25">
      <c r="B382" s="113"/>
      <c r="C382" s="113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8"/>
      <c r="AI382" s="118"/>
      <c r="AJ382" s="118"/>
      <c r="AK382" s="118"/>
      <c r="AL382" s="118"/>
      <c r="AM382" s="118"/>
      <c r="AN382" s="118"/>
    </row>
    <row r="383" spans="2:40" x14ac:dyDescent="0.25">
      <c r="B383" s="113"/>
      <c r="C383" s="113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  <c r="W383" s="118"/>
      <c r="X383" s="118"/>
      <c r="Y383" s="118"/>
      <c r="Z383" s="118"/>
      <c r="AA383" s="118"/>
      <c r="AB383" s="118"/>
      <c r="AC383" s="118"/>
      <c r="AD383" s="118"/>
      <c r="AE383" s="118"/>
      <c r="AF383" s="118"/>
      <c r="AG383" s="118"/>
      <c r="AH383" s="118"/>
      <c r="AI383" s="118"/>
      <c r="AJ383" s="118"/>
      <c r="AK383" s="118"/>
      <c r="AL383" s="118"/>
      <c r="AM383" s="118"/>
      <c r="AN383" s="118"/>
    </row>
    <row r="384" spans="2:40" x14ac:dyDescent="0.25">
      <c r="B384" s="113"/>
      <c r="C384" s="113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18"/>
      <c r="AN384" s="118"/>
    </row>
    <row r="385" spans="2:40" x14ac:dyDescent="0.25">
      <c r="B385" s="113"/>
      <c r="C385" s="113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18"/>
      <c r="AN385" s="118"/>
    </row>
    <row r="386" spans="2:40" x14ac:dyDescent="0.25">
      <c r="B386" s="113"/>
      <c r="C386" s="113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118"/>
      <c r="AK386" s="118"/>
      <c r="AL386" s="118"/>
      <c r="AM386" s="118"/>
      <c r="AN386" s="118"/>
    </row>
    <row r="387" spans="2:40" x14ac:dyDescent="0.25">
      <c r="B387" s="113"/>
      <c r="C387" s="113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8"/>
      <c r="AM387" s="118"/>
      <c r="AN387" s="118"/>
    </row>
    <row r="388" spans="2:40" x14ac:dyDescent="0.25">
      <c r="B388" s="113"/>
      <c r="C388" s="113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118"/>
      <c r="AK388" s="118"/>
      <c r="AL388" s="118"/>
      <c r="AM388" s="118"/>
      <c r="AN388" s="118"/>
    </row>
    <row r="389" spans="2:40" x14ac:dyDescent="0.25">
      <c r="B389" s="113"/>
      <c r="C389" s="113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  <c r="AG389" s="118"/>
      <c r="AH389" s="118"/>
      <c r="AI389" s="118"/>
      <c r="AJ389" s="118"/>
      <c r="AK389" s="118"/>
      <c r="AL389" s="118"/>
      <c r="AM389" s="118"/>
      <c r="AN389" s="118"/>
    </row>
    <row r="390" spans="2:40" x14ac:dyDescent="0.25">
      <c r="B390" s="113"/>
      <c r="C390" s="113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  <c r="AG390" s="118"/>
      <c r="AH390" s="118"/>
      <c r="AI390" s="118"/>
      <c r="AJ390" s="118"/>
      <c r="AK390" s="118"/>
      <c r="AL390" s="118"/>
      <c r="AM390" s="118"/>
      <c r="AN390" s="118"/>
    </row>
    <row r="391" spans="2:40" x14ac:dyDescent="0.25">
      <c r="B391" s="113"/>
      <c r="C391" s="113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/>
      <c r="AL391" s="118"/>
      <c r="AM391" s="118"/>
      <c r="AN391" s="118"/>
    </row>
    <row r="392" spans="2:40" x14ac:dyDescent="0.25">
      <c r="B392" s="113"/>
      <c r="C392" s="113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  <c r="AG392" s="118"/>
      <c r="AH392" s="118"/>
      <c r="AI392" s="118"/>
      <c r="AJ392" s="118"/>
      <c r="AK392" s="118"/>
      <c r="AL392" s="118"/>
      <c r="AM392" s="118"/>
      <c r="AN392" s="118"/>
    </row>
    <row r="393" spans="2:40" x14ac:dyDescent="0.25">
      <c r="B393" s="113"/>
      <c r="C393" s="113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  <c r="AG393" s="118"/>
      <c r="AH393" s="118"/>
      <c r="AI393" s="118"/>
      <c r="AJ393" s="118"/>
      <c r="AK393" s="118"/>
      <c r="AL393" s="118"/>
      <c r="AM393" s="118"/>
      <c r="AN393" s="118"/>
    </row>
    <row r="394" spans="2:40" x14ac:dyDescent="0.25">
      <c r="B394" s="113"/>
      <c r="C394" s="113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18"/>
      <c r="AI394" s="118"/>
      <c r="AJ394" s="118"/>
      <c r="AK394" s="118"/>
      <c r="AL394" s="118"/>
      <c r="AM394" s="118"/>
      <c r="AN394" s="118"/>
    </row>
    <row r="395" spans="2:40" x14ac:dyDescent="0.25">
      <c r="B395" s="113"/>
      <c r="C395" s="113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  <c r="AG395" s="118"/>
      <c r="AH395" s="118"/>
      <c r="AI395" s="118"/>
      <c r="AJ395" s="118"/>
      <c r="AK395" s="118"/>
      <c r="AL395" s="118"/>
      <c r="AM395" s="118"/>
      <c r="AN395" s="118"/>
    </row>
    <row r="396" spans="2:40" x14ac:dyDescent="0.25">
      <c r="B396" s="113"/>
      <c r="C396" s="113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  <c r="AG396" s="118"/>
      <c r="AH396" s="118"/>
      <c r="AI396" s="118"/>
      <c r="AJ396" s="118"/>
      <c r="AK396" s="118"/>
      <c r="AL396" s="118"/>
      <c r="AM396" s="118"/>
      <c r="AN396" s="118"/>
    </row>
    <row r="397" spans="2:40" x14ac:dyDescent="0.25">
      <c r="B397" s="113"/>
      <c r="C397" s="113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  <c r="AH397" s="118"/>
      <c r="AI397" s="118"/>
      <c r="AJ397" s="118"/>
      <c r="AK397" s="118"/>
      <c r="AL397" s="118"/>
      <c r="AM397" s="118"/>
      <c r="AN397" s="118"/>
    </row>
    <row r="398" spans="2:40" x14ac:dyDescent="0.25">
      <c r="B398" s="113"/>
      <c r="C398" s="113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  <c r="AJ398" s="118"/>
      <c r="AK398" s="118"/>
      <c r="AL398" s="118"/>
      <c r="AM398" s="118"/>
      <c r="AN398" s="118"/>
    </row>
    <row r="399" spans="2:40" x14ac:dyDescent="0.25">
      <c r="B399" s="113"/>
      <c r="C399" s="113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  <c r="AJ399" s="118"/>
      <c r="AK399" s="118"/>
      <c r="AL399" s="118"/>
      <c r="AM399" s="118"/>
      <c r="AN399" s="118"/>
    </row>
    <row r="400" spans="2:40" x14ac:dyDescent="0.25">
      <c r="B400" s="113"/>
      <c r="C400" s="113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118"/>
      <c r="AK400" s="118"/>
      <c r="AL400" s="118"/>
      <c r="AM400" s="118"/>
      <c r="AN400" s="118"/>
    </row>
    <row r="401" spans="2:40" x14ac:dyDescent="0.25">
      <c r="B401" s="113"/>
      <c r="C401" s="113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/>
      <c r="AL401" s="118"/>
      <c r="AM401" s="118"/>
      <c r="AN401" s="118"/>
    </row>
    <row r="402" spans="2:40" x14ac:dyDescent="0.25">
      <c r="B402" s="113"/>
      <c r="C402" s="113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  <c r="AJ402" s="118"/>
      <c r="AK402" s="118"/>
      <c r="AL402" s="118"/>
      <c r="AM402" s="118"/>
      <c r="AN402" s="118"/>
    </row>
    <row r="403" spans="2:40" x14ac:dyDescent="0.25">
      <c r="B403" s="113"/>
      <c r="C403" s="113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  <c r="AG403" s="118"/>
      <c r="AH403" s="118"/>
      <c r="AI403" s="118"/>
      <c r="AJ403" s="118"/>
      <c r="AK403" s="118"/>
      <c r="AL403" s="118"/>
      <c r="AM403" s="118"/>
      <c r="AN403" s="118"/>
    </row>
    <row r="404" spans="2:40" x14ac:dyDescent="0.25">
      <c r="B404" s="113"/>
      <c r="C404" s="113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8"/>
      <c r="AI404" s="118"/>
      <c r="AJ404" s="118"/>
      <c r="AK404" s="118"/>
      <c r="AL404" s="118"/>
      <c r="AM404" s="118"/>
      <c r="AN404" s="118"/>
    </row>
    <row r="405" spans="2:40" x14ac:dyDescent="0.25">
      <c r="B405" s="113"/>
      <c r="C405" s="113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  <c r="AG405" s="118"/>
      <c r="AH405" s="118"/>
      <c r="AI405" s="118"/>
      <c r="AJ405" s="118"/>
      <c r="AK405" s="118"/>
      <c r="AL405" s="118"/>
      <c r="AM405" s="118"/>
      <c r="AN405" s="118"/>
    </row>
    <row r="406" spans="2:40" x14ac:dyDescent="0.25">
      <c r="B406" s="113"/>
      <c r="C406" s="113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  <c r="AG406" s="118"/>
      <c r="AH406" s="118"/>
      <c r="AI406" s="118"/>
      <c r="AJ406" s="118"/>
      <c r="AK406" s="118"/>
      <c r="AL406" s="118"/>
      <c r="AM406" s="118"/>
      <c r="AN406" s="118"/>
    </row>
    <row r="407" spans="2:40" x14ac:dyDescent="0.25">
      <c r="B407" s="113"/>
      <c r="C407" s="113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18"/>
      <c r="AI407" s="118"/>
      <c r="AJ407" s="118"/>
      <c r="AK407" s="118"/>
      <c r="AL407" s="118"/>
      <c r="AM407" s="118"/>
      <c r="AN407" s="118"/>
    </row>
    <row r="408" spans="2:40" x14ac:dyDescent="0.25">
      <c r="B408" s="113"/>
      <c r="C408" s="113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  <c r="AG408" s="118"/>
      <c r="AH408" s="118"/>
      <c r="AI408" s="118"/>
      <c r="AJ408" s="118"/>
      <c r="AK408" s="118"/>
      <c r="AL408" s="118"/>
      <c r="AM408" s="118"/>
      <c r="AN408" s="118"/>
    </row>
    <row r="409" spans="2:40" x14ac:dyDescent="0.25">
      <c r="B409" s="113"/>
      <c r="C409" s="113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18"/>
      <c r="AI409" s="118"/>
      <c r="AJ409" s="118"/>
      <c r="AK409" s="118"/>
      <c r="AL409" s="118"/>
      <c r="AM409" s="118"/>
      <c r="AN409" s="118"/>
    </row>
    <row r="410" spans="2:40" x14ac:dyDescent="0.25">
      <c r="B410" s="113"/>
      <c r="C410" s="113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  <c r="AG410" s="118"/>
      <c r="AH410" s="118"/>
      <c r="AI410" s="118"/>
      <c r="AJ410" s="118"/>
      <c r="AK410" s="118"/>
      <c r="AL410" s="118"/>
      <c r="AM410" s="118"/>
      <c r="AN410" s="118"/>
    </row>
    <row r="411" spans="2:40" x14ac:dyDescent="0.25">
      <c r="B411" s="113"/>
      <c r="C411" s="113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  <c r="AG411" s="118"/>
      <c r="AH411" s="118"/>
      <c r="AI411" s="118"/>
      <c r="AJ411" s="118"/>
      <c r="AK411" s="118"/>
      <c r="AL411" s="118"/>
      <c r="AM411" s="118"/>
      <c r="AN411" s="118"/>
    </row>
    <row r="412" spans="2:40" x14ac:dyDescent="0.25">
      <c r="B412" s="113"/>
      <c r="C412" s="113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  <c r="AG412" s="118"/>
      <c r="AH412" s="118"/>
      <c r="AI412" s="118"/>
      <c r="AJ412" s="118"/>
      <c r="AK412" s="118"/>
      <c r="AL412" s="118"/>
      <c r="AM412" s="118"/>
      <c r="AN412" s="118"/>
    </row>
    <row r="413" spans="2:40" x14ac:dyDescent="0.25">
      <c r="B413" s="113"/>
      <c r="C413" s="113"/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  <c r="AG413" s="118"/>
      <c r="AH413" s="118"/>
      <c r="AI413" s="118"/>
      <c r="AJ413" s="118"/>
      <c r="AK413" s="118"/>
      <c r="AL413" s="118"/>
      <c r="AM413" s="118"/>
      <c r="AN413" s="118"/>
    </row>
    <row r="414" spans="2:40" x14ac:dyDescent="0.25">
      <c r="B414" s="113"/>
      <c r="C414" s="113"/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  <c r="AG414" s="118"/>
      <c r="AH414" s="118"/>
      <c r="AI414" s="118"/>
      <c r="AJ414" s="118"/>
      <c r="AK414" s="118"/>
      <c r="AL414" s="118"/>
      <c r="AM414" s="118"/>
      <c r="AN414" s="118"/>
    </row>
    <row r="415" spans="2:40" x14ac:dyDescent="0.25">
      <c r="B415" s="113"/>
      <c r="C415" s="113"/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  <c r="V415" s="118"/>
      <c r="W415" s="118"/>
      <c r="X415" s="118"/>
      <c r="Y415" s="118"/>
      <c r="Z415" s="118"/>
      <c r="AA415" s="118"/>
      <c r="AB415" s="118"/>
      <c r="AC415" s="118"/>
      <c r="AD415" s="118"/>
      <c r="AE415" s="118"/>
      <c r="AF415" s="118"/>
      <c r="AG415" s="118"/>
      <c r="AH415" s="118"/>
      <c r="AI415" s="118"/>
      <c r="AJ415" s="118"/>
      <c r="AK415" s="118"/>
      <c r="AL415" s="118"/>
      <c r="AM415" s="118"/>
      <c r="AN415" s="118"/>
    </row>
    <row r="416" spans="2:40" x14ac:dyDescent="0.25">
      <c r="B416" s="113"/>
      <c r="C416" s="113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  <c r="AG416" s="118"/>
      <c r="AH416" s="118"/>
      <c r="AI416" s="118"/>
      <c r="AJ416" s="118"/>
      <c r="AK416" s="118"/>
      <c r="AL416" s="118"/>
      <c r="AM416" s="118"/>
      <c r="AN416" s="118"/>
    </row>
    <row r="417" spans="2:40" x14ac:dyDescent="0.25">
      <c r="B417" s="113"/>
      <c r="C417" s="113"/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8"/>
      <c r="AI417" s="118"/>
      <c r="AJ417" s="118"/>
      <c r="AK417" s="118"/>
      <c r="AL417" s="118"/>
      <c r="AM417" s="118"/>
      <c r="AN417" s="118"/>
    </row>
    <row r="418" spans="2:40" x14ac:dyDescent="0.25">
      <c r="B418" s="113"/>
      <c r="C418" s="113"/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  <c r="AG418" s="118"/>
      <c r="AH418" s="118"/>
      <c r="AI418" s="118"/>
      <c r="AJ418" s="118"/>
      <c r="AK418" s="118"/>
      <c r="AL418" s="118"/>
      <c r="AM418" s="118"/>
      <c r="AN418" s="118"/>
    </row>
    <row r="419" spans="2:40" x14ac:dyDescent="0.25">
      <c r="B419" s="113"/>
      <c r="C419" s="113"/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  <c r="AG419" s="118"/>
      <c r="AH419" s="118"/>
      <c r="AI419" s="118"/>
      <c r="AJ419" s="118"/>
      <c r="AK419" s="118"/>
      <c r="AL419" s="118"/>
      <c r="AM419" s="118"/>
      <c r="AN419" s="118"/>
    </row>
    <row r="420" spans="2:40" x14ac:dyDescent="0.25">
      <c r="B420" s="113"/>
      <c r="C420" s="113"/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  <c r="AG420" s="118"/>
      <c r="AH420" s="118"/>
      <c r="AI420" s="118"/>
      <c r="AJ420" s="118"/>
      <c r="AK420" s="118"/>
      <c r="AL420" s="118"/>
      <c r="AM420" s="118"/>
      <c r="AN420" s="118"/>
    </row>
    <row r="421" spans="2:40" x14ac:dyDescent="0.25">
      <c r="B421" s="113"/>
      <c r="C421" s="113"/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  <c r="AG421" s="118"/>
      <c r="AH421" s="118"/>
      <c r="AI421" s="118"/>
      <c r="AJ421" s="118"/>
      <c r="AK421" s="118"/>
      <c r="AL421" s="118"/>
      <c r="AM421" s="118"/>
      <c r="AN421" s="118"/>
    </row>
    <row r="422" spans="2:40" x14ac:dyDescent="0.25">
      <c r="B422" s="113"/>
      <c r="C422" s="113"/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  <c r="AG422" s="118"/>
      <c r="AH422" s="118"/>
      <c r="AI422" s="118"/>
      <c r="AJ422" s="118"/>
      <c r="AK422" s="118"/>
      <c r="AL422" s="118"/>
      <c r="AM422" s="118"/>
      <c r="AN422" s="118"/>
    </row>
    <row r="423" spans="2:40" x14ac:dyDescent="0.25">
      <c r="B423" s="113"/>
      <c r="C423" s="113"/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8"/>
      <c r="AI423" s="118"/>
      <c r="AJ423" s="118"/>
      <c r="AK423" s="118"/>
      <c r="AL423" s="118"/>
      <c r="AM423" s="118"/>
      <c r="AN423" s="118"/>
    </row>
    <row r="424" spans="2:40" x14ac:dyDescent="0.25">
      <c r="B424" s="113"/>
      <c r="C424" s="113"/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  <c r="AG424" s="118"/>
      <c r="AH424" s="118"/>
      <c r="AI424" s="118"/>
      <c r="AJ424" s="118"/>
      <c r="AK424" s="118"/>
      <c r="AL424" s="118"/>
      <c r="AM424" s="118"/>
      <c r="AN424" s="118"/>
    </row>
    <row r="425" spans="2:40" x14ac:dyDescent="0.25">
      <c r="B425" s="113"/>
      <c r="C425" s="113"/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  <c r="AG425" s="118"/>
      <c r="AH425" s="118"/>
      <c r="AI425" s="118"/>
      <c r="AJ425" s="118"/>
      <c r="AK425" s="118"/>
      <c r="AL425" s="118"/>
      <c r="AM425" s="118"/>
      <c r="AN425" s="118"/>
    </row>
    <row r="426" spans="2:40" x14ac:dyDescent="0.25">
      <c r="B426" s="113"/>
      <c r="C426" s="113"/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  <c r="AG426" s="118"/>
      <c r="AH426" s="118"/>
      <c r="AI426" s="118"/>
      <c r="AJ426" s="118"/>
      <c r="AK426" s="118"/>
      <c r="AL426" s="118"/>
      <c r="AM426" s="118"/>
      <c r="AN426" s="118"/>
    </row>
    <row r="427" spans="2:40" x14ac:dyDescent="0.25">
      <c r="B427" s="113"/>
      <c r="C427" s="113"/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18"/>
      <c r="AI427" s="118"/>
      <c r="AJ427" s="118"/>
      <c r="AK427" s="118"/>
      <c r="AL427" s="118"/>
      <c r="AM427" s="118"/>
      <c r="AN427" s="118"/>
    </row>
    <row r="428" spans="2:40" x14ac:dyDescent="0.25">
      <c r="B428" s="113"/>
      <c r="C428" s="113"/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  <c r="S428" s="118"/>
      <c r="T428" s="118"/>
      <c r="U428" s="118"/>
      <c r="V428" s="118"/>
      <c r="W428" s="118"/>
      <c r="X428" s="118"/>
      <c r="Y428" s="118"/>
      <c r="Z428" s="118"/>
      <c r="AA428" s="118"/>
      <c r="AB428" s="118"/>
      <c r="AC428" s="118"/>
      <c r="AD428" s="118"/>
      <c r="AE428" s="118"/>
      <c r="AF428" s="118"/>
      <c r="AG428" s="118"/>
      <c r="AH428" s="118"/>
      <c r="AI428" s="118"/>
      <c r="AJ428" s="118"/>
      <c r="AK428" s="118"/>
      <c r="AL428" s="118"/>
      <c r="AM428" s="118"/>
      <c r="AN428" s="118"/>
    </row>
    <row r="429" spans="2:40" x14ac:dyDescent="0.25">
      <c r="B429" s="113"/>
      <c r="C429" s="113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  <c r="AG429" s="118"/>
      <c r="AH429" s="118"/>
      <c r="AI429" s="118"/>
      <c r="AJ429" s="118"/>
      <c r="AK429" s="118"/>
      <c r="AL429" s="118"/>
      <c r="AM429" s="118"/>
      <c r="AN429" s="118"/>
    </row>
    <row r="430" spans="2:40" x14ac:dyDescent="0.25">
      <c r="B430" s="113"/>
      <c r="C430" s="113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  <c r="AG430" s="118"/>
      <c r="AH430" s="118"/>
      <c r="AI430" s="118"/>
      <c r="AJ430" s="118"/>
      <c r="AK430" s="118"/>
      <c r="AL430" s="118"/>
      <c r="AM430" s="118"/>
      <c r="AN430" s="118"/>
    </row>
    <row r="431" spans="2:40" x14ac:dyDescent="0.25">
      <c r="B431" s="113"/>
      <c r="C431" s="113"/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118"/>
      <c r="AK431" s="118"/>
      <c r="AL431" s="118"/>
      <c r="AM431" s="118"/>
      <c r="AN431" s="118"/>
    </row>
    <row r="432" spans="2:40" x14ac:dyDescent="0.25">
      <c r="B432" s="113"/>
      <c r="C432" s="113"/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  <c r="AG432" s="118"/>
      <c r="AH432" s="118"/>
      <c r="AI432" s="118"/>
      <c r="AJ432" s="118"/>
      <c r="AK432" s="118"/>
      <c r="AL432" s="118"/>
      <c r="AM432" s="118"/>
      <c r="AN432" s="118"/>
    </row>
    <row r="433" spans="2:40" x14ac:dyDescent="0.25">
      <c r="B433" s="113"/>
      <c r="C433" s="113"/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118"/>
      <c r="AK433" s="118"/>
      <c r="AL433" s="118"/>
      <c r="AM433" s="118"/>
      <c r="AN433" s="118"/>
    </row>
    <row r="434" spans="2:40" x14ac:dyDescent="0.25">
      <c r="B434" s="113"/>
      <c r="C434" s="113"/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  <c r="AG434" s="118"/>
      <c r="AH434" s="118"/>
      <c r="AI434" s="118"/>
      <c r="AJ434" s="118"/>
      <c r="AK434" s="118"/>
      <c r="AL434" s="118"/>
      <c r="AM434" s="118"/>
      <c r="AN434" s="118"/>
    </row>
    <row r="435" spans="2:40" x14ac:dyDescent="0.25">
      <c r="B435" s="113"/>
      <c r="C435" s="113"/>
      <c r="D435" s="118"/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  <c r="S435" s="118"/>
      <c r="T435" s="118"/>
      <c r="U435" s="118"/>
      <c r="V435" s="118"/>
      <c r="W435" s="118"/>
      <c r="X435" s="118"/>
      <c r="Y435" s="118"/>
      <c r="Z435" s="118"/>
      <c r="AA435" s="118"/>
      <c r="AB435" s="118"/>
      <c r="AC435" s="118"/>
      <c r="AD435" s="118"/>
      <c r="AE435" s="118"/>
      <c r="AF435" s="118"/>
      <c r="AG435" s="118"/>
      <c r="AH435" s="118"/>
      <c r="AI435" s="118"/>
      <c r="AJ435" s="118"/>
      <c r="AK435" s="118"/>
      <c r="AL435" s="118"/>
      <c r="AM435" s="118"/>
      <c r="AN435" s="118"/>
    </row>
    <row r="436" spans="2:40" x14ac:dyDescent="0.25">
      <c r="B436" s="113"/>
      <c r="C436" s="113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  <c r="AG436" s="118"/>
      <c r="AH436" s="118"/>
      <c r="AI436" s="118"/>
      <c r="AJ436" s="118"/>
      <c r="AK436" s="118"/>
      <c r="AL436" s="118"/>
      <c r="AM436" s="118"/>
      <c r="AN436" s="118"/>
    </row>
    <row r="437" spans="2:40" x14ac:dyDescent="0.25">
      <c r="B437" s="113"/>
      <c r="C437" s="113"/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/>
      <c r="AG437" s="118"/>
      <c r="AH437" s="118"/>
      <c r="AI437" s="118"/>
      <c r="AJ437" s="118"/>
      <c r="AK437" s="118"/>
      <c r="AL437" s="118"/>
      <c r="AM437" s="118"/>
      <c r="AN437" s="118"/>
    </row>
    <row r="438" spans="2:40" x14ac:dyDescent="0.25">
      <c r="B438" s="113"/>
      <c r="C438" s="113"/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  <c r="AG438" s="118"/>
      <c r="AH438" s="118"/>
      <c r="AI438" s="118"/>
      <c r="AJ438" s="118"/>
      <c r="AK438" s="118"/>
      <c r="AL438" s="118"/>
      <c r="AM438" s="118"/>
      <c r="AN438" s="118"/>
    </row>
    <row r="439" spans="2:40" x14ac:dyDescent="0.25">
      <c r="B439" s="113"/>
      <c r="C439" s="113"/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  <c r="AG439" s="118"/>
      <c r="AH439" s="118"/>
      <c r="AI439" s="118"/>
      <c r="AJ439" s="118"/>
      <c r="AK439" s="118"/>
      <c r="AL439" s="118"/>
      <c r="AM439" s="118"/>
      <c r="AN439" s="118"/>
    </row>
    <row r="440" spans="2:40" x14ac:dyDescent="0.25">
      <c r="B440" s="113"/>
      <c r="C440" s="113"/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  <c r="AG440" s="118"/>
      <c r="AH440" s="118"/>
      <c r="AI440" s="118"/>
      <c r="AJ440" s="118"/>
      <c r="AK440" s="118"/>
      <c r="AL440" s="118"/>
      <c r="AM440" s="118"/>
      <c r="AN440" s="118"/>
    </row>
    <row r="441" spans="2:40" x14ac:dyDescent="0.25">
      <c r="B441" s="113"/>
      <c r="C441" s="113"/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  <c r="AG441" s="118"/>
      <c r="AH441" s="118"/>
      <c r="AI441" s="118"/>
      <c r="AJ441" s="118"/>
      <c r="AK441" s="118"/>
      <c r="AL441" s="118"/>
      <c r="AM441" s="118"/>
      <c r="AN441" s="118"/>
    </row>
    <row r="442" spans="2:40" x14ac:dyDescent="0.25">
      <c r="B442" s="113"/>
      <c r="C442" s="113"/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  <c r="AG442" s="118"/>
      <c r="AH442" s="118"/>
      <c r="AI442" s="118"/>
      <c r="AJ442" s="118"/>
      <c r="AK442" s="118"/>
      <c r="AL442" s="118"/>
      <c r="AM442" s="118"/>
      <c r="AN442" s="118"/>
    </row>
    <row r="443" spans="2:40" x14ac:dyDescent="0.25">
      <c r="B443" s="113"/>
      <c r="C443" s="113"/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  <c r="AG443" s="118"/>
      <c r="AH443" s="118"/>
      <c r="AI443" s="118"/>
      <c r="AJ443" s="118"/>
      <c r="AK443" s="118"/>
      <c r="AL443" s="118"/>
      <c r="AM443" s="118"/>
      <c r="AN443" s="118"/>
    </row>
    <row r="444" spans="2:40" x14ac:dyDescent="0.25">
      <c r="B444" s="113"/>
      <c r="C444" s="113"/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  <c r="AG444" s="118"/>
      <c r="AH444" s="118"/>
      <c r="AI444" s="118"/>
      <c r="AJ444" s="118"/>
      <c r="AK444" s="118"/>
      <c r="AL444" s="118"/>
      <c r="AM444" s="118"/>
      <c r="AN444" s="118"/>
    </row>
    <row r="445" spans="2:40" x14ac:dyDescent="0.25">
      <c r="B445" s="113"/>
      <c r="C445" s="113"/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  <c r="AG445" s="118"/>
      <c r="AH445" s="118"/>
      <c r="AI445" s="118"/>
      <c r="AJ445" s="118"/>
      <c r="AK445" s="118"/>
      <c r="AL445" s="118"/>
      <c r="AM445" s="118"/>
      <c r="AN445" s="118"/>
    </row>
    <row r="446" spans="2:40" x14ac:dyDescent="0.25">
      <c r="B446" s="113"/>
      <c r="C446" s="113"/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8"/>
      <c r="AI446" s="118"/>
      <c r="AJ446" s="118"/>
      <c r="AK446" s="118"/>
      <c r="AL446" s="118"/>
      <c r="AM446" s="118"/>
      <c r="AN446" s="118"/>
    </row>
    <row r="447" spans="2:40" x14ac:dyDescent="0.25">
      <c r="B447" s="113"/>
      <c r="C447" s="113"/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  <c r="AG447" s="118"/>
      <c r="AH447" s="118"/>
      <c r="AI447" s="118"/>
      <c r="AJ447" s="118"/>
      <c r="AK447" s="118"/>
      <c r="AL447" s="118"/>
      <c r="AM447" s="118"/>
      <c r="AN447" s="118"/>
    </row>
    <row r="448" spans="2:40" x14ac:dyDescent="0.25">
      <c r="B448" s="113"/>
      <c r="C448" s="113"/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  <c r="AG448" s="118"/>
      <c r="AH448" s="118"/>
      <c r="AI448" s="118"/>
      <c r="AJ448" s="118"/>
      <c r="AK448" s="118"/>
      <c r="AL448" s="118"/>
      <c r="AM448" s="118"/>
      <c r="AN448" s="118"/>
    </row>
    <row r="449" spans="2:40" x14ac:dyDescent="0.25">
      <c r="B449" s="113"/>
      <c r="C449" s="113"/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  <c r="AG449" s="118"/>
      <c r="AH449" s="118"/>
      <c r="AI449" s="118"/>
      <c r="AJ449" s="118"/>
      <c r="AK449" s="118"/>
      <c r="AL449" s="118"/>
      <c r="AM449" s="118"/>
      <c r="AN449" s="118"/>
    </row>
    <row r="450" spans="2:40" x14ac:dyDescent="0.25">
      <c r="B450" s="113"/>
      <c r="C450" s="113"/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  <c r="AA450" s="118"/>
      <c r="AB450" s="118"/>
      <c r="AC450" s="118"/>
      <c r="AD450" s="118"/>
      <c r="AE450" s="118"/>
      <c r="AF450" s="118"/>
      <c r="AG450" s="118"/>
      <c r="AH450" s="118"/>
      <c r="AI450" s="118"/>
      <c r="AJ450" s="118"/>
      <c r="AK450" s="118"/>
      <c r="AL450" s="118"/>
      <c r="AM450" s="118"/>
      <c r="AN450" s="118"/>
    </row>
    <row r="451" spans="2:40" x14ac:dyDescent="0.25">
      <c r="B451" s="113"/>
      <c r="C451" s="113"/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  <c r="AG451" s="118"/>
      <c r="AH451" s="118"/>
      <c r="AI451" s="118"/>
      <c r="AJ451" s="118"/>
      <c r="AK451" s="118"/>
      <c r="AL451" s="118"/>
      <c r="AM451" s="118"/>
      <c r="AN451" s="118"/>
    </row>
    <row r="452" spans="2:40" x14ac:dyDescent="0.25">
      <c r="B452" s="113"/>
      <c r="C452" s="113"/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  <c r="AG452" s="118"/>
      <c r="AH452" s="118"/>
      <c r="AI452" s="118"/>
      <c r="AJ452" s="118"/>
      <c r="AK452" s="118"/>
      <c r="AL452" s="118"/>
      <c r="AM452" s="118"/>
      <c r="AN452" s="118"/>
    </row>
    <row r="453" spans="2:40" x14ac:dyDescent="0.25">
      <c r="B453" s="113"/>
      <c r="C453" s="113"/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  <c r="AG453" s="118"/>
      <c r="AH453" s="118"/>
      <c r="AI453" s="118"/>
      <c r="AJ453" s="118"/>
      <c r="AK453" s="118"/>
      <c r="AL453" s="118"/>
      <c r="AM453" s="118"/>
      <c r="AN453" s="118"/>
    </row>
    <row r="454" spans="2:40" x14ac:dyDescent="0.25">
      <c r="B454" s="113"/>
      <c r="C454" s="113"/>
      <c r="D454" s="118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  <c r="AG454" s="118"/>
      <c r="AH454" s="118"/>
      <c r="AI454" s="118"/>
      <c r="AJ454" s="118"/>
      <c r="AK454" s="118"/>
      <c r="AL454" s="118"/>
      <c r="AM454" s="118"/>
      <c r="AN454" s="118"/>
    </row>
    <row r="455" spans="2:40" x14ac:dyDescent="0.25">
      <c r="B455" s="113"/>
      <c r="C455" s="113"/>
      <c r="D455" s="118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  <c r="AG455" s="118"/>
      <c r="AH455" s="118"/>
      <c r="AI455" s="118"/>
      <c r="AJ455" s="118"/>
      <c r="AK455" s="118"/>
      <c r="AL455" s="118"/>
      <c r="AM455" s="118"/>
      <c r="AN455" s="118"/>
    </row>
    <row r="456" spans="2:40" x14ac:dyDescent="0.25">
      <c r="B456" s="113"/>
      <c r="C456" s="113"/>
      <c r="D456" s="118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  <c r="AG456" s="118"/>
      <c r="AH456" s="118"/>
      <c r="AI456" s="118"/>
      <c r="AJ456" s="118"/>
      <c r="AK456" s="118"/>
      <c r="AL456" s="118"/>
      <c r="AM456" s="118"/>
      <c r="AN456" s="118"/>
    </row>
    <row r="457" spans="2:40" x14ac:dyDescent="0.25">
      <c r="B457" s="113"/>
      <c r="C457" s="113"/>
      <c r="D457" s="118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  <c r="AG457" s="118"/>
      <c r="AH457" s="118"/>
      <c r="AI457" s="118"/>
      <c r="AJ457" s="118"/>
      <c r="AK457" s="118"/>
      <c r="AL457" s="118"/>
      <c r="AM457" s="118"/>
      <c r="AN457" s="118"/>
    </row>
    <row r="458" spans="2:40" x14ac:dyDescent="0.25">
      <c r="B458" s="113"/>
      <c r="C458" s="113"/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  <c r="AG458" s="118"/>
      <c r="AH458" s="118"/>
      <c r="AI458" s="118"/>
      <c r="AJ458" s="118"/>
      <c r="AK458" s="118"/>
      <c r="AL458" s="118"/>
      <c r="AM458" s="118"/>
      <c r="AN458" s="118"/>
    </row>
    <row r="459" spans="2:40" x14ac:dyDescent="0.25">
      <c r="B459" s="113"/>
      <c r="C459" s="113"/>
      <c r="D459" s="118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  <c r="AG459" s="118"/>
      <c r="AH459" s="118"/>
      <c r="AI459" s="118"/>
      <c r="AJ459" s="118"/>
      <c r="AK459" s="118"/>
      <c r="AL459" s="118"/>
      <c r="AM459" s="118"/>
      <c r="AN459" s="118"/>
    </row>
    <row r="460" spans="2:40" x14ac:dyDescent="0.25">
      <c r="B460" s="113"/>
      <c r="C460" s="113"/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  <c r="AG460" s="118"/>
      <c r="AH460" s="118"/>
      <c r="AI460" s="118"/>
      <c r="AJ460" s="118"/>
      <c r="AK460" s="118"/>
      <c r="AL460" s="118"/>
      <c r="AM460" s="118"/>
      <c r="AN460" s="118"/>
    </row>
    <row r="461" spans="2:40" x14ac:dyDescent="0.25">
      <c r="B461" s="113"/>
      <c r="C461" s="113"/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  <c r="AG461" s="118"/>
      <c r="AH461" s="118"/>
      <c r="AI461" s="118"/>
      <c r="AJ461" s="118"/>
      <c r="AK461" s="118"/>
      <c r="AL461" s="118"/>
      <c r="AM461" s="118"/>
      <c r="AN461" s="118"/>
    </row>
    <row r="462" spans="2:40" x14ac:dyDescent="0.25">
      <c r="B462" s="113"/>
      <c r="C462" s="113"/>
      <c r="D462" s="118"/>
      <c r="E462" s="118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  <c r="S462" s="118"/>
      <c r="T462" s="118"/>
      <c r="U462" s="118"/>
      <c r="V462" s="118"/>
      <c r="W462" s="118"/>
      <c r="X462" s="118"/>
      <c r="Y462" s="118"/>
      <c r="Z462" s="118"/>
      <c r="AA462" s="118"/>
      <c r="AB462" s="118"/>
      <c r="AC462" s="118"/>
      <c r="AD462" s="118"/>
      <c r="AE462" s="118"/>
      <c r="AF462" s="118"/>
      <c r="AG462" s="118"/>
      <c r="AH462" s="118"/>
      <c r="AI462" s="118"/>
      <c r="AJ462" s="118"/>
      <c r="AK462" s="118"/>
      <c r="AL462" s="118"/>
      <c r="AM462" s="118"/>
      <c r="AN462" s="118"/>
    </row>
    <row r="463" spans="2:40" x14ac:dyDescent="0.25">
      <c r="B463" s="113"/>
      <c r="C463" s="113"/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  <c r="AG463" s="118"/>
      <c r="AH463" s="118"/>
      <c r="AI463" s="118"/>
      <c r="AJ463" s="118"/>
      <c r="AK463" s="118"/>
      <c r="AL463" s="118"/>
      <c r="AM463" s="118"/>
      <c r="AN463" s="118"/>
    </row>
    <row r="464" spans="2:40" x14ac:dyDescent="0.25">
      <c r="B464" s="113"/>
      <c r="C464" s="113"/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  <c r="AG464" s="118"/>
      <c r="AH464" s="118"/>
      <c r="AI464" s="118"/>
      <c r="AJ464" s="118"/>
      <c r="AK464" s="118"/>
      <c r="AL464" s="118"/>
      <c r="AM464" s="118"/>
      <c r="AN464" s="118"/>
    </row>
    <row r="465" spans="2:40" x14ac:dyDescent="0.25">
      <c r="B465" s="113"/>
      <c r="C465" s="113"/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  <c r="AG465" s="118"/>
      <c r="AH465" s="118"/>
      <c r="AI465" s="118"/>
      <c r="AJ465" s="118"/>
      <c r="AK465" s="118"/>
      <c r="AL465" s="118"/>
      <c r="AM465" s="118"/>
      <c r="AN465" s="118"/>
    </row>
    <row r="466" spans="2:40" x14ac:dyDescent="0.25">
      <c r="B466" s="113"/>
      <c r="C466" s="113"/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8"/>
      <c r="AC466" s="118"/>
      <c r="AD466" s="118"/>
      <c r="AE466" s="118"/>
      <c r="AF466" s="118"/>
      <c r="AG466" s="118"/>
      <c r="AH466" s="118"/>
      <c r="AI466" s="118"/>
      <c r="AJ466" s="118"/>
      <c r="AK466" s="118"/>
      <c r="AL466" s="118"/>
      <c r="AM466" s="118"/>
      <c r="AN466" s="118"/>
    </row>
    <row r="467" spans="2:40" x14ac:dyDescent="0.25">
      <c r="B467" s="113"/>
      <c r="C467" s="113"/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  <c r="AG467" s="118"/>
      <c r="AH467" s="118"/>
      <c r="AI467" s="118"/>
      <c r="AJ467" s="118"/>
      <c r="AK467" s="118"/>
      <c r="AL467" s="118"/>
      <c r="AM467" s="118"/>
      <c r="AN467" s="118"/>
    </row>
    <row r="468" spans="2:40" x14ac:dyDescent="0.25">
      <c r="B468" s="113"/>
      <c r="C468" s="113"/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8"/>
      <c r="AI468" s="118"/>
      <c r="AJ468" s="118"/>
      <c r="AK468" s="118"/>
      <c r="AL468" s="118"/>
      <c r="AM468" s="118"/>
      <c r="AN468" s="118"/>
    </row>
    <row r="469" spans="2:40" x14ac:dyDescent="0.25">
      <c r="B469" s="113"/>
      <c r="C469" s="113"/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  <c r="AG469" s="118"/>
      <c r="AH469" s="118"/>
      <c r="AI469" s="118"/>
      <c r="AJ469" s="118"/>
      <c r="AK469" s="118"/>
      <c r="AL469" s="118"/>
      <c r="AM469" s="118"/>
      <c r="AN469" s="118"/>
    </row>
    <row r="470" spans="2:40" x14ac:dyDescent="0.25">
      <c r="B470" s="113"/>
      <c r="C470" s="113"/>
      <c r="D470" s="118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  <c r="AL470" s="118"/>
      <c r="AM470" s="118"/>
      <c r="AN470" s="118"/>
    </row>
    <row r="471" spans="2:40" x14ac:dyDescent="0.25">
      <c r="B471" s="113"/>
      <c r="C471" s="113"/>
      <c r="D471" s="118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  <c r="AG471" s="118"/>
      <c r="AH471" s="118"/>
      <c r="AI471" s="118"/>
      <c r="AJ471" s="118"/>
      <c r="AK471" s="118"/>
      <c r="AL471" s="118"/>
      <c r="AM471" s="118"/>
      <c r="AN471" s="118"/>
    </row>
    <row r="472" spans="2:40" x14ac:dyDescent="0.25">
      <c r="B472" s="113"/>
      <c r="C472" s="113"/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  <c r="AG472" s="118"/>
      <c r="AH472" s="118"/>
      <c r="AI472" s="118"/>
      <c r="AJ472" s="118"/>
      <c r="AK472" s="118"/>
      <c r="AL472" s="118"/>
      <c r="AM472" s="118"/>
      <c r="AN472" s="118"/>
    </row>
    <row r="473" spans="2:40" x14ac:dyDescent="0.25">
      <c r="B473" s="113"/>
      <c r="C473" s="113"/>
      <c r="D473" s="118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18"/>
      <c r="AE473" s="118"/>
      <c r="AF473" s="118"/>
      <c r="AG473" s="118"/>
      <c r="AH473" s="118"/>
      <c r="AI473" s="118"/>
      <c r="AJ473" s="118"/>
      <c r="AK473" s="118"/>
      <c r="AL473" s="118"/>
      <c r="AM473" s="118"/>
      <c r="AN473" s="118"/>
    </row>
    <row r="474" spans="2:40" x14ac:dyDescent="0.25">
      <c r="B474" s="113"/>
      <c r="C474" s="113"/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  <c r="AG474" s="118"/>
      <c r="AH474" s="118"/>
      <c r="AI474" s="118"/>
      <c r="AJ474" s="118"/>
      <c r="AK474" s="118"/>
      <c r="AL474" s="118"/>
      <c r="AM474" s="118"/>
      <c r="AN474" s="118"/>
    </row>
    <row r="475" spans="2:40" x14ac:dyDescent="0.25">
      <c r="B475" s="113"/>
      <c r="C475" s="113"/>
      <c r="D475" s="118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  <c r="AG475" s="118"/>
      <c r="AH475" s="118"/>
      <c r="AI475" s="118"/>
      <c r="AJ475" s="118"/>
      <c r="AK475" s="118"/>
      <c r="AL475" s="118"/>
      <c r="AM475" s="118"/>
      <c r="AN475" s="118"/>
    </row>
    <row r="476" spans="2:40" x14ac:dyDescent="0.25">
      <c r="B476" s="113"/>
      <c r="C476" s="113"/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8"/>
      <c r="AM476" s="118"/>
      <c r="AN476" s="118"/>
    </row>
    <row r="477" spans="2:40" x14ac:dyDescent="0.25">
      <c r="B477" s="113"/>
      <c r="C477" s="113"/>
      <c r="D477" s="118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  <c r="AG477" s="118"/>
      <c r="AH477" s="118"/>
      <c r="AI477" s="118"/>
      <c r="AJ477" s="118"/>
      <c r="AK477" s="118"/>
      <c r="AL477" s="118"/>
      <c r="AM477" s="118"/>
      <c r="AN477" s="118"/>
    </row>
    <row r="478" spans="2:40" x14ac:dyDescent="0.25">
      <c r="B478" s="113"/>
      <c r="C478" s="113"/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  <c r="AG478" s="118"/>
      <c r="AH478" s="118"/>
      <c r="AI478" s="118"/>
      <c r="AJ478" s="118"/>
      <c r="AK478" s="118"/>
      <c r="AL478" s="118"/>
      <c r="AM478" s="118"/>
      <c r="AN478" s="118"/>
    </row>
    <row r="479" spans="2:40" x14ac:dyDescent="0.25">
      <c r="B479" s="113"/>
      <c r="C479" s="113"/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  <c r="AG479" s="118"/>
      <c r="AH479" s="118"/>
      <c r="AI479" s="118"/>
      <c r="AJ479" s="118"/>
      <c r="AK479" s="118"/>
      <c r="AL479" s="118"/>
      <c r="AM479" s="118"/>
      <c r="AN479" s="118"/>
    </row>
    <row r="480" spans="2:40" x14ac:dyDescent="0.25">
      <c r="B480" s="113"/>
      <c r="C480" s="113"/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  <c r="AG480" s="118"/>
      <c r="AH480" s="118"/>
      <c r="AI480" s="118"/>
      <c r="AJ480" s="118"/>
      <c r="AK480" s="118"/>
      <c r="AL480" s="118"/>
      <c r="AM480" s="118"/>
      <c r="AN480" s="118"/>
    </row>
    <row r="481" spans="2:40" x14ac:dyDescent="0.25">
      <c r="B481" s="113"/>
      <c r="C481" s="113"/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  <c r="AG481" s="118"/>
      <c r="AH481" s="118"/>
      <c r="AI481" s="118"/>
      <c r="AJ481" s="118"/>
      <c r="AK481" s="118"/>
      <c r="AL481" s="118"/>
      <c r="AM481" s="118"/>
      <c r="AN481" s="118"/>
    </row>
    <row r="482" spans="2:40" x14ac:dyDescent="0.25">
      <c r="B482" s="113"/>
      <c r="C482" s="113"/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  <c r="AG482" s="118"/>
      <c r="AH482" s="118"/>
      <c r="AI482" s="118"/>
      <c r="AJ482" s="118"/>
      <c r="AK482" s="118"/>
      <c r="AL482" s="118"/>
      <c r="AM482" s="118"/>
      <c r="AN482" s="118"/>
    </row>
    <row r="483" spans="2:40" x14ac:dyDescent="0.25">
      <c r="B483" s="113"/>
      <c r="C483" s="113"/>
      <c r="D483" s="118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  <c r="AG483" s="118"/>
      <c r="AH483" s="118"/>
      <c r="AI483" s="118"/>
      <c r="AJ483" s="118"/>
      <c r="AK483" s="118"/>
      <c r="AL483" s="118"/>
      <c r="AM483" s="118"/>
      <c r="AN483" s="118"/>
    </row>
    <row r="484" spans="2:40" x14ac:dyDescent="0.25">
      <c r="B484" s="113"/>
      <c r="C484" s="113"/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  <c r="AG484" s="118"/>
      <c r="AH484" s="118"/>
      <c r="AI484" s="118"/>
      <c r="AJ484" s="118"/>
      <c r="AK484" s="118"/>
      <c r="AL484" s="118"/>
      <c r="AM484" s="118"/>
      <c r="AN484" s="118"/>
    </row>
    <row r="485" spans="2:40" x14ac:dyDescent="0.25">
      <c r="B485" s="113"/>
      <c r="C485" s="113"/>
      <c r="D485" s="118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  <c r="AG485" s="118"/>
      <c r="AH485" s="118"/>
      <c r="AI485" s="118"/>
      <c r="AJ485" s="118"/>
      <c r="AK485" s="118"/>
      <c r="AL485" s="118"/>
      <c r="AM485" s="118"/>
      <c r="AN485" s="118"/>
    </row>
    <row r="486" spans="2:40" x14ac:dyDescent="0.25">
      <c r="B486" s="113"/>
      <c r="C486" s="113"/>
      <c r="D486" s="118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  <c r="AG486" s="118"/>
      <c r="AH486" s="118"/>
      <c r="AI486" s="118"/>
      <c r="AJ486" s="118"/>
      <c r="AK486" s="118"/>
      <c r="AL486" s="118"/>
      <c r="AM486" s="118"/>
      <c r="AN486" s="118"/>
    </row>
    <row r="487" spans="2:40" x14ac:dyDescent="0.25">
      <c r="B487" s="113"/>
      <c r="C487" s="113"/>
      <c r="D487" s="118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  <c r="AG487" s="118"/>
      <c r="AH487" s="118"/>
      <c r="AI487" s="118"/>
      <c r="AJ487" s="118"/>
      <c r="AK487" s="118"/>
      <c r="AL487" s="118"/>
      <c r="AM487" s="118"/>
      <c r="AN487" s="118"/>
    </row>
    <row r="488" spans="2:40" x14ac:dyDescent="0.25">
      <c r="B488" s="113"/>
      <c r="C488" s="113"/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  <c r="AG488" s="118"/>
      <c r="AH488" s="118"/>
      <c r="AI488" s="118"/>
      <c r="AJ488" s="118"/>
      <c r="AK488" s="118"/>
      <c r="AL488" s="118"/>
      <c r="AM488" s="118"/>
      <c r="AN488" s="118"/>
    </row>
    <row r="489" spans="2:40" x14ac:dyDescent="0.25">
      <c r="B489" s="113"/>
      <c r="C489" s="113"/>
      <c r="D489" s="118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  <c r="AG489" s="118"/>
      <c r="AH489" s="118"/>
      <c r="AI489" s="118"/>
      <c r="AJ489" s="118"/>
      <c r="AK489" s="118"/>
      <c r="AL489" s="118"/>
      <c r="AM489" s="118"/>
      <c r="AN489" s="118"/>
    </row>
    <row r="490" spans="2:40" x14ac:dyDescent="0.25">
      <c r="B490" s="113"/>
      <c r="C490" s="113"/>
      <c r="D490" s="118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  <c r="AG490" s="118"/>
      <c r="AH490" s="118"/>
      <c r="AI490" s="118"/>
      <c r="AJ490" s="118"/>
      <c r="AK490" s="118"/>
      <c r="AL490" s="118"/>
      <c r="AM490" s="118"/>
      <c r="AN490" s="118"/>
    </row>
    <row r="491" spans="2:40" x14ac:dyDescent="0.25">
      <c r="B491" s="113"/>
      <c r="C491" s="113"/>
      <c r="D491" s="118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  <c r="AG491" s="118"/>
      <c r="AH491" s="118"/>
      <c r="AI491" s="118"/>
      <c r="AJ491" s="118"/>
      <c r="AK491" s="118"/>
      <c r="AL491" s="118"/>
      <c r="AM491" s="118"/>
      <c r="AN491" s="118"/>
    </row>
    <row r="492" spans="2:40" x14ac:dyDescent="0.25">
      <c r="B492" s="113"/>
      <c r="C492" s="113"/>
      <c r="D492" s="118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  <c r="AG492" s="118"/>
      <c r="AH492" s="118"/>
      <c r="AI492" s="118"/>
      <c r="AJ492" s="118"/>
      <c r="AK492" s="118"/>
      <c r="AL492" s="118"/>
      <c r="AM492" s="118"/>
      <c r="AN492" s="118"/>
    </row>
    <row r="493" spans="2:40" x14ac:dyDescent="0.25">
      <c r="B493" s="113"/>
      <c r="C493" s="113"/>
      <c r="D493" s="118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  <c r="AG493" s="118"/>
      <c r="AH493" s="118"/>
      <c r="AI493" s="118"/>
      <c r="AJ493" s="118"/>
      <c r="AK493" s="118"/>
      <c r="AL493" s="118"/>
      <c r="AM493" s="118"/>
      <c r="AN493" s="118"/>
    </row>
    <row r="494" spans="2:40" x14ac:dyDescent="0.25">
      <c r="B494" s="113"/>
      <c r="C494" s="113"/>
      <c r="D494" s="118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8"/>
      <c r="AI494" s="118"/>
      <c r="AJ494" s="118"/>
      <c r="AK494" s="118"/>
      <c r="AL494" s="118"/>
      <c r="AM494" s="118"/>
      <c r="AN494" s="118"/>
    </row>
    <row r="495" spans="2:40" x14ac:dyDescent="0.25">
      <c r="B495" s="113"/>
      <c r="C495" s="113"/>
      <c r="D495" s="118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  <c r="AG495" s="118"/>
      <c r="AH495" s="118"/>
      <c r="AI495" s="118"/>
      <c r="AJ495" s="118"/>
      <c r="AK495" s="118"/>
      <c r="AL495" s="118"/>
      <c r="AM495" s="118"/>
      <c r="AN495" s="118"/>
    </row>
    <row r="496" spans="2:40" x14ac:dyDescent="0.25">
      <c r="B496" s="113"/>
      <c r="C496" s="113"/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  <c r="AJ496" s="118"/>
      <c r="AK496" s="118"/>
      <c r="AL496" s="118"/>
      <c r="AM496" s="118"/>
      <c r="AN496" s="118"/>
    </row>
    <row r="497" spans="2:40" x14ac:dyDescent="0.25">
      <c r="B497" s="113"/>
      <c r="C497" s="113"/>
      <c r="D497" s="118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</row>
    <row r="498" spans="2:40" x14ac:dyDescent="0.25">
      <c r="B498" s="113"/>
      <c r="C498" s="113"/>
      <c r="D498" s="118"/>
      <c r="E498" s="118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  <c r="Y498" s="118"/>
      <c r="Z498" s="118"/>
      <c r="AA498" s="118"/>
      <c r="AB498" s="118"/>
      <c r="AC498" s="118"/>
      <c r="AD498" s="118"/>
      <c r="AE498" s="118"/>
      <c r="AF498" s="118"/>
      <c r="AG498" s="118"/>
      <c r="AH498" s="118"/>
      <c r="AI498" s="118"/>
      <c r="AJ498" s="118"/>
      <c r="AK498" s="118"/>
      <c r="AL498" s="118"/>
      <c r="AM498" s="118"/>
      <c r="AN498" s="118"/>
    </row>
    <row r="499" spans="2:40" x14ac:dyDescent="0.25">
      <c r="B499" s="113"/>
      <c r="C499" s="113"/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  <c r="AL499" s="118"/>
      <c r="AM499" s="118"/>
      <c r="AN499" s="118"/>
    </row>
    <row r="500" spans="2:40" x14ac:dyDescent="0.25">
      <c r="B500" s="113"/>
      <c r="C500" s="113"/>
      <c r="D500" s="118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  <c r="AG500" s="118"/>
      <c r="AH500" s="118"/>
      <c r="AI500" s="118"/>
      <c r="AJ500" s="118"/>
      <c r="AK500" s="118"/>
      <c r="AL500" s="118"/>
      <c r="AM500" s="118"/>
      <c r="AN500" s="118"/>
    </row>
    <row r="501" spans="2:40" x14ac:dyDescent="0.25">
      <c r="B501" s="113"/>
      <c r="C501" s="113"/>
      <c r="D501" s="118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  <c r="AG501" s="118"/>
      <c r="AH501" s="118"/>
      <c r="AI501" s="118"/>
      <c r="AJ501" s="118"/>
      <c r="AK501" s="118"/>
      <c r="AL501" s="118"/>
      <c r="AM501" s="118"/>
      <c r="AN501" s="118"/>
    </row>
    <row r="502" spans="2:40" x14ac:dyDescent="0.25">
      <c r="B502" s="113"/>
      <c r="C502" s="113"/>
      <c r="D502" s="118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  <c r="AG502" s="118"/>
      <c r="AH502" s="118"/>
      <c r="AI502" s="118"/>
      <c r="AJ502" s="118"/>
      <c r="AK502" s="118"/>
      <c r="AL502" s="118"/>
      <c r="AM502" s="118"/>
      <c r="AN502" s="118"/>
    </row>
    <row r="503" spans="2:40" x14ac:dyDescent="0.25">
      <c r="B503" s="113"/>
      <c r="C503" s="113"/>
      <c r="D503" s="118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  <c r="AG503" s="118"/>
      <c r="AH503" s="118"/>
      <c r="AI503" s="118"/>
      <c r="AJ503" s="118"/>
      <c r="AK503" s="118"/>
      <c r="AL503" s="118"/>
      <c r="AM503" s="118"/>
      <c r="AN503" s="118"/>
    </row>
    <row r="504" spans="2:40" x14ac:dyDescent="0.25">
      <c r="B504" s="113"/>
      <c r="C504" s="113"/>
      <c r="D504" s="118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  <c r="AG504" s="118"/>
      <c r="AH504" s="118"/>
      <c r="AI504" s="118"/>
      <c r="AJ504" s="118"/>
      <c r="AK504" s="118"/>
      <c r="AL504" s="118"/>
      <c r="AM504" s="118"/>
      <c r="AN504" s="118"/>
    </row>
    <row r="505" spans="2:40" x14ac:dyDescent="0.25">
      <c r="B505" s="113"/>
      <c r="C505" s="113"/>
      <c r="D505" s="118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  <c r="AG505" s="118"/>
      <c r="AH505" s="118"/>
      <c r="AI505" s="118"/>
      <c r="AJ505" s="118"/>
      <c r="AK505" s="118"/>
      <c r="AL505" s="118"/>
      <c r="AM505" s="118"/>
      <c r="AN505" s="118"/>
    </row>
    <row r="506" spans="2:40" x14ac:dyDescent="0.25">
      <c r="B506" s="113"/>
      <c r="C506" s="113"/>
      <c r="D506" s="118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  <c r="AG506" s="118"/>
      <c r="AH506" s="118"/>
      <c r="AI506" s="118"/>
      <c r="AJ506" s="118"/>
      <c r="AK506" s="118"/>
      <c r="AL506" s="118"/>
      <c r="AM506" s="118"/>
      <c r="AN506" s="118"/>
    </row>
    <row r="507" spans="2:40" x14ac:dyDescent="0.25">
      <c r="B507" s="113"/>
      <c r="C507" s="113"/>
      <c r="D507" s="118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  <c r="AG507" s="118"/>
      <c r="AH507" s="118"/>
      <c r="AI507" s="118"/>
      <c r="AJ507" s="118"/>
      <c r="AK507" s="118"/>
      <c r="AL507" s="118"/>
      <c r="AM507" s="118"/>
      <c r="AN507" s="118"/>
    </row>
    <row r="508" spans="2:40" x14ac:dyDescent="0.25">
      <c r="B508" s="113"/>
      <c r="C508" s="113"/>
      <c r="D508" s="118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  <c r="AG508" s="118"/>
      <c r="AH508" s="118"/>
      <c r="AI508" s="118"/>
      <c r="AJ508" s="118"/>
      <c r="AK508" s="118"/>
      <c r="AL508" s="118"/>
      <c r="AM508" s="118"/>
      <c r="AN508" s="118"/>
    </row>
    <row r="509" spans="2:40" x14ac:dyDescent="0.25">
      <c r="B509" s="113"/>
      <c r="C509" s="113"/>
      <c r="D509" s="118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  <c r="AG509" s="118"/>
      <c r="AH509" s="118"/>
      <c r="AI509" s="118"/>
      <c r="AJ509" s="118"/>
      <c r="AK509" s="118"/>
      <c r="AL509" s="118"/>
      <c r="AM509" s="118"/>
      <c r="AN509" s="118"/>
    </row>
    <row r="510" spans="2:40" x14ac:dyDescent="0.25">
      <c r="B510" s="113"/>
      <c r="C510" s="113"/>
      <c r="D510" s="118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  <c r="AG510" s="118"/>
      <c r="AH510" s="118"/>
      <c r="AI510" s="118"/>
      <c r="AJ510" s="118"/>
      <c r="AK510" s="118"/>
      <c r="AL510" s="118"/>
      <c r="AM510" s="118"/>
      <c r="AN510" s="118"/>
    </row>
    <row r="511" spans="2:40" x14ac:dyDescent="0.25">
      <c r="B511" s="113"/>
      <c r="C511" s="113"/>
      <c r="D511" s="118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  <c r="AG511" s="118"/>
      <c r="AH511" s="118"/>
      <c r="AI511" s="118"/>
      <c r="AJ511" s="118"/>
      <c r="AK511" s="118"/>
      <c r="AL511" s="118"/>
      <c r="AM511" s="118"/>
      <c r="AN511" s="118"/>
    </row>
    <row r="512" spans="2:40" x14ac:dyDescent="0.25">
      <c r="B512" s="113"/>
      <c r="C512" s="113"/>
      <c r="D512" s="118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  <c r="AG512" s="118"/>
      <c r="AH512" s="118"/>
      <c r="AI512" s="118"/>
      <c r="AJ512" s="118"/>
      <c r="AK512" s="118"/>
      <c r="AL512" s="118"/>
      <c r="AM512" s="118"/>
      <c r="AN512" s="118"/>
    </row>
    <row r="513" spans="2:40" x14ac:dyDescent="0.25">
      <c r="B513" s="113"/>
      <c r="C513" s="113"/>
      <c r="D513" s="118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  <c r="AG513" s="118"/>
      <c r="AH513" s="118"/>
      <c r="AI513" s="118"/>
      <c r="AJ513" s="118"/>
      <c r="AK513" s="118"/>
      <c r="AL513" s="118"/>
      <c r="AM513" s="118"/>
      <c r="AN513" s="118"/>
    </row>
    <row r="514" spans="2:40" x14ac:dyDescent="0.25">
      <c r="B514" s="113"/>
      <c r="C514" s="113"/>
      <c r="D514" s="118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  <c r="AG514" s="118"/>
      <c r="AH514" s="118"/>
      <c r="AI514" s="118"/>
      <c r="AJ514" s="118"/>
      <c r="AK514" s="118"/>
      <c r="AL514" s="118"/>
      <c r="AM514" s="118"/>
      <c r="AN514" s="118"/>
    </row>
    <row r="515" spans="2:40" x14ac:dyDescent="0.25">
      <c r="B515" s="113"/>
      <c r="C515" s="113"/>
      <c r="D515" s="118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  <c r="AG515" s="118"/>
      <c r="AH515" s="118"/>
      <c r="AI515" s="118"/>
      <c r="AJ515" s="118"/>
      <c r="AK515" s="118"/>
      <c r="AL515" s="118"/>
      <c r="AM515" s="118"/>
      <c r="AN515" s="118"/>
    </row>
    <row r="516" spans="2:40" x14ac:dyDescent="0.25">
      <c r="B516" s="113"/>
      <c r="C516" s="113"/>
      <c r="D516" s="118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  <c r="AG516" s="118"/>
      <c r="AH516" s="118"/>
      <c r="AI516" s="118"/>
      <c r="AJ516" s="118"/>
      <c r="AK516" s="118"/>
      <c r="AL516" s="118"/>
      <c r="AM516" s="118"/>
      <c r="AN516" s="118"/>
    </row>
    <row r="517" spans="2:40" x14ac:dyDescent="0.25">
      <c r="B517" s="113"/>
      <c r="C517" s="113"/>
      <c r="D517" s="118"/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  <c r="AG517" s="118"/>
      <c r="AH517" s="118"/>
      <c r="AI517" s="118"/>
      <c r="AJ517" s="118"/>
      <c r="AK517" s="118"/>
      <c r="AL517" s="118"/>
      <c r="AM517" s="118"/>
      <c r="AN517" s="118"/>
    </row>
    <row r="518" spans="2:40" x14ac:dyDescent="0.25">
      <c r="B518" s="113"/>
      <c r="C518" s="113"/>
      <c r="D518" s="118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  <c r="AG518" s="118"/>
      <c r="AH518" s="118"/>
      <c r="AI518" s="118"/>
      <c r="AJ518" s="118"/>
      <c r="AK518" s="118"/>
      <c r="AL518" s="118"/>
      <c r="AM518" s="118"/>
      <c r="AN518" s="118"/>
    </row>
    <row r="519" spans="2:40" x14ac:dyDescent="0.25">
      <c r="B519" s="113"/>
      <c r="C519" s="113"/>
      <c r="D519" s="118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  <c r="AG519" s="118"/>
      <c r="AH519" s="118"/>
      <c r="AI519" s="118"/>
      <c r="AJ519" s="118"/>
      <c r="AK519" s="118"/>
      <c r="AL519" s="118"/>
      <c r="AM519" s="118"/>
      <c r="AN519" s="118"/>
    </row>
    <row r="520" spans="2:40" x14ac:dyDescent="0.25">
      <c r="B520" s="113"/>
      <c r="C520" s="113"/>
      <c r="D520" s="118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  <c r="AL520" s="118"/>
      <c r="AM520" s="118"/>
      <c r="AN520" s="118"/>
    </row>
    <row r="521" spans="2:40" x14ac:dyDescent="0.25">
      <c r="B521" s="113"/>
      <c r="C521" s="113"/>
      <c r="D521" s="118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  <c r="AG521" s="118"/>
      <c r="AH521" s="118"/>
      <c r="AI521" s="118"/>
      <c r="AJ521" s="118"/>
      <c r="AK521" s="118"/>
      <c r="AL521" s="118"/>
      <c r="AM521" s="118"/>
      <c r="AN521" s="118"/>
    </row>
    <row r="522" spans="2:40" x14ac:dyDescent="0.25">
      <c r="B522" s="113"/>
      <c r="C522" s="113"/>
      <c r="D522" s="118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  <c r="AG522" s="118"/>
      <c r="AH522" s="118"/>
      <c r="AI522" s="118"/>
      <c r="AJ522" s="118"/>
      <c r="AK522" s="118"/>
      <c r="AL522" s="118"/>
      <c r="AM522" s="118"/>
      <c r="AN522" s="118"/>
    </row>
    <row r="523" spans="2:40" x14ac:dyDescent="0.25">
      <c r="B523" s="113"/>
      <c r="C523" s="113"/>
      <c r="D523" s="118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  <c r="AG523" s="118"/>
      <c r="AH523" s="118"/>
      <c r="AI523" s="118"/>
      <c r="AJ523" s="118"/>
      <c r="AK523" s="118"/>
      <c r="AL523" s="118"/>
      <c r="AM523" s="118"/>
      <c r="AN523" s="118"/>
    </row>
    <row r="524" spans="2:40" x14ac:dyDescent="0.25">
      <c r="B524" s="113"/>
      <c r="C524" s="113"/>
      <c r="D524" s="118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  <c r="AG524" s="118"/>
      <c r="AH524" s="118"/>
      <c r="AI524" s="118"/>
      <c r="AJ524" s="118"/>
      <c r="AK524" s="118"/>
      <c r="AL524" s="118"/>
      <c r="AM524" s="118"/>
      <c r="AN524" s="118"/>
    </row>
    <row r="525" spans="2:40" x14ac:dyDescent="0.25">
      <c r="B525" s="113"/>
      <c r="C525" s="113"/>
      <c r="D525" s="118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8"/>
      <c r="AI525" s="118"/>
      <c r="AJ525" s="118"/>
      <c r="AK525" s="118"/>
      <c r="AL525" s="118"/>
      <c r="AM525" s="118"/>
      <c r="AN525" s="118"/>
    </row>
    <row r="526" spans="2:40" x14ac:dyDescent="0.25">
      <c r="B526" s="113"/>
      <c r="C526" s="113"/>
      <c r="D526" s="118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  <c r="AG526" s="118"/>
      <c r="AH526" s="118"/>
      <c r="AI526" s="118"/>
      <c r="AJ526" s="118"/>
      <c r="AK526" s="118"/>
      <c r="AL526" s="118"/>
      <c r="AM526" s="118"/>
      <c r="AN526" s="118"/>
    </row>
    <row r="527" spans="2:40" x14ac:dyDescent="0.25">
      <c r="B527" s="113"/>
      <c r="C527" s="113"/>
      <c r="D527" s="118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  <c r="AG527" s="118"/>
      <c r="AH527" s="118"/>
      <c r="AI527" s="118"/>
      <c r="AJ527" s="118"/>
      <c r="AK527" s="118"/>
      <c r="AL527" s="118"/>
      <c r="AM527" s="118"/>
      <c r="AN527" s="118"/>
    </row>
    <row r="528" spans="2:40" x14ac:dyDescent="0.25">
      <c r="B528" s="113"/>
      <c r="C528" s="113"/>
      <c r="D528" s="118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  <c r="AG528" s="118"/>
      <c r="AH528" s="118"/>
      <c r="AI528" s="118"/>
      <c r="AJ528" s="118"/>
      <c r="AK528" s="118"/>
      <c r="AL528" s="118"/>
      <c r="AM528" s="118"/>
      <c r="AN528" s="118"/>
    </row>
    <row r="529" spans="2:40" x14ac:dyDescent="0.25">
      <c r="B529" s="113"/>
      <c r="C529" s="113"/>
      <c r="D529" s="118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  <c r="AG529" s="118"/>
      <c r="AH529" s="118"/>
      <c r="AI529" s="118"/>
      <c r="AJ529" s="118"/>
      <c r="AK529" s="118"/>
      <c r="AL529" s="118"/>
      <c r="AM529" s="118"/>
      <c r="AN529" s="118"/>
    </row>
    <row r="530" spans="2:40" x14ac:dyDescent="0.25">
      <c r="B530" s="113"/>
      <c r="C530" s="113"/>
      <c r="D530" s="118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  <c r="AG530" s="118"/>
      <c r="AH530" s="118"/>
      <c r="AI530" s="118"/>
      <c r="AJ530" s="118"/>
      <c r="AK530" s="118"/>
      <c r="AL530" s="118"/>
      <c r="AM530" s="118"/>
      <c r="AN530" s="118"/>
    </row>
    <row r="531" spans="2:40" x14ac:dyDescent="0.25">
      <c r="B531" s="113"/>
      <c r="C531" s="113"/>
      <c r="D531" s="118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  <c r="AG531" s="118"/>
      <c r="AH531" s="118"/>
      <c r="AI531" s="118"/>
      <c r="AJ531" s="118"/>
      <c r="AK531" s="118"/>
      <c r="AL531" s="118"/>
      <c r="AM531" s="118"/>
      <c r="AN531" s="118"/>
    </row>
    <row r="532" spans="2:40" x14ac:dyDescent="0.25">
      <c r="B532" s="113"/>
      <c r="C532" s="113"/>
      <c r="D532" s="118"/>
      <c r="E532" s="118"/>
      <c r="F532" s="118"/>
      <c r="G532" s="118"/>
      <c r="H532" s="118"/>
      <c r="I532" s="118"/>
      <c r="J532" s="118"/>
      <c r="K532" s="118"/>
      <c r="L532" s="118"/>
      <c r="M532" s="118"/>
      <c r="N532" s="118"/>
      <c r="O532" s="118"/>
      <c r="P532" s="118"/>
      <c r="Q532" s="118"/>
      <c r="R532" s="118"/>
      <c r="S532" s="118"/>
      <c r="T532" s="118"/>
      <c r="U532" s="118"/>
      <c r="V532" s="118"/>
      <c r="W532" s="118"/>
      <c r="X532" s="118"/>
      <c r="Y532" s="118"/>
      <c r="Z532" s="118"/>
      <c r="AA532" s="118"/>
      <c r="AB532" s="118"/>
      <c r="AC532" s="118"/>
      <c r="AD532" s="118"/>
      <c r="AE532" s="118"/>
      <c r="AF532" s="118"/>
      <c r="AG532" s="118"/>
      <c r="AH532" s="118"/>
      <c r="AI532" s="118"/>
      <c r="AJ532" s="118"/>
      <c r="AK532" s="118"/>
      <c r="AL532" s="118"/>
      <c r="AM532" s="118"/>
      <c r="AN532" s="118"/>
    </row>
    <row r="533" spans="2:40" x14ac:dyDescent="0.25">
      <c r="B533" s="113"/>
      <c r="C533" s="113"/>
      <c r="D533" s="118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  <c r="AG533" s="118"/>
      <c r="AH533" s="118"/>
      <c r="AI533" s="118"/>
      <c r="AJ533" s="118"/>
      <c r="AK533" s="118"/>
      <c r="AL533" s="118"/>
      <c r="AM533" s="118"/>
      <c r="AN533" s="118"/>
    </row>
    <row r="534" spans="2:40" x14ac:dyDescent="0.25">
      <c r="B534" s="113"/>
      <c r="C534" s="113"/>
      <c r="D534" s="118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  <c r="AG534" s="118"/>
      <c r="AH534" s="118"/>
      <c r="AI534" s="118"/>
      <c r="AJ534" s="118"/>
      <c r="AK534" s="118"/>
      <c r="AL534" s="118"/>
      <c r="AM534" s="118"/>
      <c r="AN534" s="118"/>
    </row>
    <row r="535" spans="2:40" x14ac:dyDescent="0.25">
      <c r="B535" s="113"/>
      <c r="C535" s="113"/>
      <c r="D535" s="118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  <c r="AG535" s="118"/>
      <c r="AH535" s="118"/>
      <c r="AI535" s="118"/>
      <c r="AJ535" s="118"/>
      <c r="AK535" s="118"/>
      <c r="AL535" s="118"/>
      <c r="AM535" s="118"/>
      <c r="AN535" s="118"/>
    </row>
    <row r="536" spans="2:40" x14ac:dyDescent="0.25">
      <c r="B536" s="113"/>
      <c r="C536" s="113"/>
      <c r="D536" s="118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  <c r="AG536" s="118"/>
      <c r="AH536" s="118"/>
      <c r="AI536" s="118"/>
      <c r="AJ536" s="118"/>
      <c r="AK536" s="118"/>
      <c r="AL536" s="118"/>
      <c r="AM536" s="118"/>
      <c r="AN536" s="118"/>
    </row>
    <row r="537" spans="2:40" x14ac:dyDescent="0.25">
      <c r="B537" s="113"/>
      <c r="C537" s="113"/>
      <c r="D537" s="118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/>
      <c r="AG537" s="118"/>
      <c r="AH537" s="118"/>
      <c r="AI537" s="118"/>
      <c r="AJ537" s="118"/>
      <c r="AK537" s="118"/>
      <c r="AL537" s="118"/>
      <c r="AM537" s="118"/>
      <c r="AN537" s="118"/>
    </row>
    <row r="538" spans="2:40" x14ac:dyDescent="0.25">
      <c r="B538" s="113"/>
      <c r="C538" s="113"/>
      <c r="D538" s="118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18"/>
      <c r="AB538" s="118"/>
      <c r="AC538" s="118"/>
      <c r="AD538" s="118"/>
      <c r="AE538" s="118"/>
      <c r="AF538" s="118"/>
      <c r="AG538" s="118"/>
      <c r="AH538" s="118"/>
      <c r="AI538" s="118"/>
      <c r="AJ538" s="118"/>
      <c r="AK538" s="118"/>
      <c r="AL538" s="118"/>
      <c r="AM538" s="118"/>
      <c r="AN538" s="118"/>
    </row>
    <row r="539" spans="2:40" x14ac:dyDescent="0.25">
      <c r="B539" s="113"/>
      <c r="C539" s="113"/>
      <c r="D539" s="118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/>
      <c r="AG539" s="118"/>
      <c r="AH539" s="118"/>
      <c r="AI539" s="118"/>
      <c r="AJ539" s="118"/>
      <c r="AK539" s="118"/>
      <c r="AL539" s="118"/>
      <c r="AM539" s="118"/>
      <c r="AN539" s="118"/>
    </row>
    <row r="540" spans="2:40" x14ac:dyDescent="0.25">
      <c r="B540" s="113"/>
      <c r="C540" s="113"/>
      <c r="D540" s="118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  <c r="AA540" s="118"/>
      <c r="AB540" s="118"/>
      <c r="AC540" s="118"/>
      <c r="AD540" s="118"/>
      <c r="AE540" s="118"/>
      <c r="AF540" s="118"/>
      <c r="AG540" s="118"/>
      <c r="AH540" s="118"/>
      <c r="AI540" s="118"/>
      <c r="AJ540" s="118"/>
      <c r="AK540" s="118"/>
      <c r="AL540" s="118"/>
      <c r="AM540" s="118"/>
      <c r="AN540" s="118"/>
    </row>
    <row r="541" spans="2:40" x14ac:dyDescent="0.25">
      <c r="B541" s="113"/>
      <c r="C541" s="113"/>
      <c r="D541" s="118"/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/>
      <c r="AG541" s="118"/>
      <c r="AH541" s="118"/>
      <c r="AI541" s="118"/>
      <c r="AJ541" s="118"/>
      <c r="AK541" s="118"/>
      <c r="AL541" s="118"/>
      <c r="AM541" s="118"/>
      <c r="AN541" s="118"/>
    </row>
    <row r="542" spans="2:40" x14ac:dyDescent="0.25">
      <c r="B542" s="113"/>
      <c r="C542" s="113"/>
      <c r="D542" s="118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  <c r="AG542" s="118"/>
      <c r="AH542" s="118"/>
      <c r="AI542" s="118"/>
      <c r="AJ542" s="118"/>
      <c r="AK542" s="118"/>
      <c r="AL542" s="118"/>
      <c r="AM542" s="118"/>
      <c r="AN542" s="118"/>
    </row>
    <row r="543" spans="2:40" x14ac:dyDescent="0.25">
      <c r="B543" s="113"/>
      <c r="C543" s="113"/>
      <c r="D543" s="118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  <c r="AG543" s="118"/>
      <c r="AH543" s="118"/>
      <c r="AI543" s="118"/>
      <c r="AJ543" s="118"/>
      <c r="AK543" s="118"/>
      <c r="AL543" s="118"/>
      <c r="AM543" s="118"/>
      <c r="AN543" s="118"/>
    </row>
    <row r="544" spans="2:40" x14ac:dyDescent="0.25">
      <c r="B544" s="113"/>
      <c r="C544" s="113"/>
      <c r="D544" s="118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  <c r="AG544" s="118"/>
      <c r="AH544" s="118"/>
      <c r="AI544" s="118"/>
      <c r="AJ544" s="118"/>
      <c r="AK544" s="118"/>
      <c r="AL544" s="118"/>
      <c r="AM544" s="118"/>
      <c r="AN544" s="118"/>
    </row>
    <row r="545" spans="2:40" x14ac:dyDescent="0.25">
      <c r="B545" s="113"/>
      <c r="C545" s="113"/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  <c r="AG545" s="118"/>
      <c r="AH545" s="118"/>
      <c r="AI545" s="118"/>
      <c r="AJ545" s="118"/>
      <c r="AK545" s="118"/>
      <c r="AL545" s="118"/>
      <c r="AM545" s="118"/>
      <c r="AN545" s="118"/>
    </row>
    <row r="546" spans="2:40" x14ac:dyDescent="0.25">
      <c r="B546" s="113"/>
      <c r="C546" s="113"/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  <c r="AG546" s="118"/>
      <c r="AH546" s="118"/>
      <c r="AI546" s="118"/>
      <c r="AJ546" s="118"/>
      <c r="AK546" s="118"/>
      <c r="AL546" s="118"/>
      <c r="AM546" s="118"/>
      <c r="AN546" s="118"/>
    </row>
    <row r="547" spans="2:40" x14ac:dyDescent="0.25">
      <c r="B547" s="113"/>
      <c r="C547" s="113"/>
      <c r="D547" s="118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  <c r="AG547" s="118"/>
      <c r="AH547" s="118"/>
      <c r="AI547" s="118"/>
      <c r="AJ547" s="118"/>
      <c r="AK547" s="118"/>
      <c r="AL547" s="118"/>
      <c r="AM547" s="118"/>
      <c r="AN547" s="118"/>
    </row>
    <row r="548" spans="2:40" x14ac:dyDescent="0.25">
      <c r="B548" s="113"/>
      <c r="C548" s="113"/>
      <c r="D548" s="118"/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  <c r="AG548" s="118"/>
      <c r="AH548" s="118"/>
      <c r="AI548" s="118"/>
      <c r="AJ548" s="118"/>
      <c r="AK548" s="118"/>
      <c r="AL548" s="118"/>
      <c r="AM548" s="118"/>
      <c r="AN548" s="118"/>
    </row>
    <row r="549" spans="2:40" x14ac:dyDescent="0.25">
      <c r="B549" s="113"/>
      <c r="C549" s="113"/>
      <c r="D549" s="118"/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  <c r="AG549" s="118"/>
      <c r="AH549" s="118"/>
      <c r="AI549" s="118"/>
      <c r="AJ549" s="118"/>
      <c r="AK549" s="118"/>
      <c r="AL549" s="118"/>
      <c r="AM549" s="118"/>
      <c r="AN549" s="118"/>
    </row>
    <row r="550" spans="2:40" x14ac:dyDescent="0.25">
      <c r="B550" s="113"/>
      <c r="C550" s="113"/>
      <c r="D550" s="118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  <c r="AG550" s="118"/>
      <c r="AH550" s="118"/>
      <c r="AI550" s="118"/>
      <c r="AJ550" s="118"/>
      <c r="AK550" s="118"/>
      <c r="AL550" s="118"/>
      <c r="AM550" s="118"/>
      <c r="AN550" s="118"/>
    </row>
    <row r="551" spans="2:40" x14ac:dyDescent="0.25">
      <c r="B551" s="113"/>
      <c r="C551" s="113"/>
      <c r="D551" s="118"/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  <c r="AA551" s="118"/>
      <c r="AB551" s="118"/>
      <c r="AC551" s="118"/>
      <c r="AD551" s="118"/>
      <c r="AE551" s="118"/>
      <c r="AF551" s="118"/>
      <c r="AG551" s="118"/>
      <c r="AH551" s="118"/>
      <c r="AI551" s="118"/>
      <c r="AJ551" s="118"/>
      <c r="AK551" s="118"/>
      <c r="AL551" s="118"/>
      <c r="AM551" s="118"/>
      <c r="AN551" s="118"/>
    </row>
    <row r="552" spans="2:40" x14ac:dyDescent="0.25">
      <c r="B552" s="113"/>
      <c r="C552" s="113"/>
      <c r="D552" s="118"/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  <c r="AG552" s="118"/>
      <c r="AH552" s="118"/>
      <c r="AI552" s="118"/>
      <c r="AJ552" s="118"/>
      <c r="AK552" s="118"/>
      <c r="AL552" s="118"/>
      <c r="AM552" s="118"/>
      <c r="AN552" s="118"/>
    </row>
    <row r="553" spans="2:40" x14ac:dyDescent="0.25">
      <c r="B553" s="113"/>
      <c r="C553" s="113"/>
      <c r="D553" s="118"/>
      <c r="E553" s="118"/>
      <c r="F553" s="118"/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  <c r="S553" s="118"/>
      <c r="T553" s="118"/>
      <c r="U553" s="118"/>
      <c r="V553" s="118"/>
      <c r="W553" s="118"/>
      <c r="X553" s="118"/>
      <c r="Y553" s="118"/>
      <c r="Z553" s="118"/>
      <c r="AA553" s="118"/>
      <c r="AB553" s="118"/>
      <c r="AC553" s="118"/>
      <c r="AD553" s="118"/>
      <c r="AE553" s="118"/>
      <c r="AF553" s="118"/>
      <c r="AG553" s="118"/>
      <c r="AH553" s="118"/>
      <c r="AI553" s="118"/>
      <c r="AJ553" s="118"/>
      <c r="AK553" s="118"/>
      <c r="AL553" s="118"/>
      <c r="AM553" s="118"/>
      <c r="AN553" s="118"/>
    </row>
    <row r="554" spans="2:40" x14ac:dyDescent="0.25">
      <c r="B554" s="113"/>
      <c r="C554" s="113"/>
      <c r="D554" s="118"/>
      <c r="E554" s="118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  <c r="AA554" s="118"/>
      <c r="AB554" s="118"/>
      <c r="AC554" s="118"/>
      <c r="AD554" s="118"/>
      <c r="AE554" s="118"/>
      <c r="AF554" s="118"/>
      <c r="AG554" s="118"/>
      <c r="AH554" s="118"/>
      <c r="AI554" s="118"/>
      <c r="AJ554" s="118"/>
      <c r="AK554" s="118"/>
      <c r="AL554" s="118"/>
      <c r="AM554" s="118"/>
      <c r="AN554" s="118"/>
    </row>
    <row r="555" spans="2:40" x14ac:dyDescent="0.25">
      <c r="B555" s="113"/>
      <c r="C555" s="113"/>
      <c r="D555" s="118"/>
      <c r="E555" s="118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  <c r="AA555" s="118"/>
      <c r="AB555" s="118"/>
      <c r="AC555" s="118"/>
      <c r="AD555" s="118"/>
      <c r="AE555" s="118"/>
      <c r="AF555" s="118"/>
      <c r="AG555" s="118"/>
      <c r="AH555" s="118"/>
      <c r="AI555" s="118"/>
      <c r="AJ555" s="118"/>
      <c r="AK555" s="118"/>
      <c r="AL555" s="118"/>
      <c r="AM555" s="118"/>
      <c r="AN555" s="118"/>
    </row>
    <row r="556" spans="2:40" x14ac:dyDescent="0.25">
      <c r="B556" s="113"/>
      <c r="C556" s="113"/>
      <c r="D556" s="118"/>
      <c r="E556" s="118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  <c r="AA556" s="118"/>
      <c r="AB556" s="118"/>
      <c r="AC556" s="118"/>
      <c r="AD556" s="118"/>
      <c r="AE556" s="118"/>
      <c r="AF556" s="118"/>
      <c r="AG556" s="118"/>
      <c r="AH556" s="118"/>
      <c r="AI556" s="118"/>
      <c r="AJ556" s="118"/>
      <c r="AK556" s="118"/>
      <c r="AL556" s="118"/>
      <c r="AM556" s="118"/>
      <c r="AN556" s="118"/>
    </row>
    <row r="557" spans="2:40" x14ac:dyDescent="0.25">
      <c r="B557" s="113"/>
      <c r="C557" s="113"/>
      <c r="D557" s="118"/>
      <c r="E557" s="118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  <c r="W557" s="118"/>
      <c r="X557" s="118"/>
      <c r="Y557" s="118"/>
      <c r="Z557" s="118"/>
      <c r="AA557" s="118"/>
      <c r="AB557" s="118"/>
      <c r="AC557" s="118"/>
      <c r="AD557" s="118"/>
      <c r="AE557" s="118"/>
      <c r="AF557" s="118"/>
      <c r="AG557" s="118"/>
      <c r="AH557" s="118"/>
      <c r="AI557" s="118"/>
      <c r="AJ557" s="118"/>
      <c r="AK557" s="118"/>
      <c r="AL557" s="118"/>
      <c r="AM557" s="118"/>
      <c r="AN557" s="118"/>
    </row>
    <row r="558" spans="2:40" x14ac:dyDescent="0.25">
      <c r="B558" s="113"/>
      <c r="C558" s="113"/>
      <c r="D558" s="118"/>
      <c r="E558" s="118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  <c r="AA558" s="118"/>
      <c r="AB558" s="118"/>
      <c r="AC558" s="118"/>
      <c r="AD558" s="118"/>
      <c r="AE558" s="118"/>
      <c r="AF558" s="118"/>
      <c r="AG558" s="118"/>
      <c r="AH558" s="118"/>
      <c r="AI558" s="118"/>
      <c r="AJ558" s="118"/>
      <c r="AK558" s="118"/>
      <c r="AL558" s="118"/>
      <c r="AM558" s="118"/>
      <c r="AN558" s="118"/>
    </row>
    <row r="559" spans="2:40" x14ac:dyDescent="0.25">
      <c r="B559" s="113"/>
      <c r="C559" s="113"/>
      <c r="D559" s="118"/>
      <c r="E559" s="118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118"/>
      <c r="Y559" s="118"/>
      <c r="Z559" s="118"/>
      <c r="AA559" s="118"/>
      <c r="AB559" s="118"/>
      <c r="AC559" s="118"/>
      <c r="AD559" s="118"/>
      <c r="AE559" s="118"/>
      <c r="AF559" s="118"/>
      <c r="AG559" s="118"/>
      <c r="AH559" s="118"/>
      <c r="AI559" s="118"/>
      <c r="AJ559" s="118"/>
      <c r="AK559" s="118"/>
      <c r="AL559" s="118"/>
      <c r="AM559" s="118"/>
      <c r="AN559" s="118"/>
    </row>
    <row r="560" spans="2:40" x14ac:dyDescent="0.25">
      <c r="B560" s="113"/>
      <c r="C560" s="113"/>
      <c r="D560" s="118"/>
      <c r="E560" s="118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  <c r="Z560" s="118"/>
      <c r="AA560" s="118"/>
      <c r="AB560" s="118"/>
      <c r="AC560" s="118"/>
      <c r="AD560" s="118"/>
      <c r="AE560" s="118"/>
      <c r="AF560" s="118"/>
      <c r="AG560" s="118"/>
      <c r="AH560" s="118"/>
      <c r="AI560" s="118"/>
      <c r="AJ560" s="118"/>
      <c r="AK560" s="118"/>
      <c r="AL560" s="118"/>
      <c r="AM560" s="118"/>
      <c r="AN560" s="118"/>
    </row>
    <row r="561" spans="2:40" x14ac:dyDescent="0.25">
      <c r="B561" s="113"/>
      <c r="C561" s="113"/>
      <c r="D561" s="118"/>
      <c r="E561" s="118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  <c r="Y561" s="118"/>
      <c r="Z561" s="118"/>
      <c r="AA561" s="118"/>
      <c r="AB561" s="118"/>
      <c r="AC561" s="118"/>
      <c r="AD561" s="118"/>
      <c r="AE561" s="118"/>
      <c r="AF561" s="118"/>
      <c r="AG561" s="118"/>
      <c r="AH561" s="118"/>
      <c r="AI561" s="118"/>
      <c r="AJ561" s="118"/>
      <c r="AK561" s="118"/>
      <c r="AL561" s="118"/>
      <c r="AM561" s="118"/>
      <c r="AN561" s="118"/>
    </row>
    <row r="562" spans="2:40" x14ac:dyDescent="0.25">
      <c r="B562" s="113"/>
      <c r="C562" s="113"/>
      <c r="D562" s="118"/>
      <c r="E562" s="118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  <c r="Z562" s="118"/>
      <c r="AA562" s="118"/>
      <c r="AB562" s="118"/>
      <c r="AC562" s="118"/>
      <c r="AD562" s="118"/>
      <c r="AE562" s="118"/>
      <c r="AF562" s="118"/>
      <c r="AG562" s="118"/>
      <c r="AH562" s="118"/>
      <c r="AI562" s="118"/>
      <c r="AJ562" s="118"/>
      <c r="AK562" s="118"/>
      <c r="AL562" s="118"/>
      <c r="AM562" s="118"/>
      <c r="AN562" s="118"/>
    </row>
    <row r="563" spans="2:40" x14ac:dyDescent="0.25">
      <c r="B563" s="113"/>
      <c r="C563" s="113"/>
      <c r="D563" s="118"/>
      <c r="E563" s="118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  <c r="AA563" s="118"/>
      <c r="AB563" s="118"/>
      <c r="AC563" s="118"/>
      <c r="AD563" s="118"/>
      <c r="AE563" s="118"/>
      <c r="AF563" s="118"/>
      <c r="AG563" s="118"/>
      <c r="AH563" s="118"/>
      <c r="AI563" s="118"/>
      <c r="AJ563" s="118"/>
      <c r="AK563" s="118"/>
      <c r="AL563" s="118"/>
      <c r="AM563" s="118"/>
      <c r="AN563" s="118"/>
    </row>
    <row r="564" spans="2:40" x14ac:dyDescent="0.25">
      <c r="B564" s="113"/>
      <c r="C564" s="113"/>
      <c r="D564" s="118"/>
      <c r="E564" s="118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  <c r="Z564" s="118"/>
      <c r="AA564" s="118"/>
      <c r="AB564" s="118"/>
      <c r="AC564" s="118"/>
      <c r="AD564" s="118"/>
      <c r="AE564" s="118"/>
      <c r="AF564" s="118"/>
      <c r="AG564" s="118"/>
      <c r="AH564" s="118"/>
      <c r="AI564" s="118"/>
      <c r="AJ564" s="118"/>
      <c r="AK564" s="118"/>
      <c r="AL564" s="118"/>
      <c r="AM564" s="118"/>
      <c r="AN564" s="118"/>
    </row>
    <row r="565" spans="2:40" x14ac:dyDescent="0.25">
      <c r="B565" s="113"/>
      <c r="C565" s="113"/>
      <c r="D565" s="118"/>
      <c r="E565" s="118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  <c r="Z565" s="118"/>
      <c r="AA565" s="118"/>
      <c r="AB565" s="118"/>
      <c r="AC565" s="118"/>
      <c r="AD565" s="118"/>
      <c r="AE565" s="118"/>
      <c r="AF565" s="118"/>
      <c r="AG565" s="118"/>
      <c r="AH565" s="118"/>
      <c r="AI565" s="118"/>
      <c r="AJ565" s="118"/>
      <c r="AK565" s="118"/>
      <c r="AL565" s="118"/>
      <c r="AM565" s="118"/>
      <c r="AN565" s="118"/>
    </row>
    <row r="566" spans="2:40" x14ac:dyDescent="0.25">
      <c r="B566" s="113"/>
      <c r="C566" s="113"/>
      <c r="D566" s="118"/>
      <c r="E566" s="118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  <c r="Z566" s="118"/>
      <c r="AA566" s="118"/>
      <c r="AB566" s="118"/>
      <c r="AC566" s="118"/>
      <c r="AD566" s="118"/>
      <c r="AE566" s="118"/>
      <c r="AF566" s="118"/>
      <c r="AG566" s="118"/>
      <c r="AH566" s="118"/>
      <c r="AI566" s="118"/>
      <c r="AJ566" s="118"/>
      <c r="AK566" s="118"/>
      <c r="AL566" s="118"/>
      <c r="AM566" s="118"/>
      <c r="AN566" s="118"/>
    </row>
    <row r="567" spans="2:40" x14ac:dyDescent="0.25">
      <c r="B567" s="113"/>
      <c r="C567" s="113"/>
      <c r="D567" s="118"/>
      <c r="E567" s="118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  <c r="Z567" s="118"/>
      <c r="AA567" s="118"/>
      <c r="AB567" s="118"/>
      <c r="AC567" s="118"/>
      <c r="AD567" s="118"/>
      <c r="AE567" s="118"/>
      <c r="AF567" s="118"/>
      <c r="AG567" s="118"/>
      <c r="AH567" s="118"/>
      <c r="AI567" s="118"/>
      <c r="AJ567" s="118"/>
      <c r="AK567" s="118"/>
      <c r="AL567" s="118"/>
      <c r="AM567" s="118"/>
      <c r="AN567" s="118"/>
    </row>
    <row r="568" spans="2:40" x14ac:dyDescent="0.25">
      <c r="B568" s="113"/>
      <c r="C568" s="113"/>
      <c r="D568" s="118"/>
      <c r="E568" s="118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  <c r="Z568" s="118"/>
      <c r="AA568" s="118"/>
      <c r="AB568" s="118"/>
      <c r="AC568" s="118"/>
      <c r="AD568" s="118"/>
      <c r="AE568" s="118"/>
      <c r="AF568" s="118"/>
      <c r="AG568" s="118"/>
      <c r="AH568" s="118"/>
      <c r="AI568" s="118"/>
      <c r="AJ568" s="118"/>
      <c r="AK568" s="118"/>
      <c r="AL568" s="118"/>
      <c r="AM568" s="118"/>
      <c r="AN568" s="118"/>
    </row>
    <row r="569" spans="2:40" x14ac:dyDescent="0.25">
      <c r="B569" s="113"/>
      <c r="C569" s="113"/>
      <c r="D569" s="118"/>
      <c r="E569" s="118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  <c r="Y569" s="118"/>
      <c r="Z569" s="118"/>
      <c r="AA569" s="118"/>
      <c r="AB569" s="118"/>
      <c r="AC569" s="118"/>
      <c r="AD569" s="118"/>
      <c r="AE569" s="118"/>
      <c r="AF569" s="118"/>
      <c r="AG569" s="118"/>
      <c r="AH569" s="118"/>
      <c r="AI569" s="118"/>
      <c r="AJ569" s="118"/>
      <c r="AK569" s="118"/>
      <c r="AL569" s="118"/>
      <c r="AM569" s="118"/>
      <c r="AN569" s="118"/>
    </row>
    <row r="570" spans="2:40" x14ac:dyDescent="0.25">
      <c r="B570" s="113"/>
      <c r="C570" s="113"/>
      <c r="D570" s="118"/>
      <c r="E570" s="118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  <c r="AA570" s="118"/>
      <c r="AB570" s="118"/>
      <c r="AC570" s="118"/>
      <c r="AD570" s="118"/>
      <c r="AE570" s="118"/>
      <c r="AF570" s="118"/>
      <c r="AG570" s="118"/>
      <c r="AH570" s="118"/>
      <c r="AI570" s="118"/>
      <c r="AJ570" s="118"/>
      <c r="AK570" s="118"/>
      <c r="AL570" s="118"/>
      <c r="AM570" s="118"/>
      <c r="AN570" s="118"/>
    </row>
    <row r="571" spans="2:40" x14ac:dyDescent="0.25">
      <c r="B571" s="113"/>
      <c r="C571" s="113"/>
      <c r="D571" s="118"/>
      <c r="E571" s="118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  <c r="Z571" s="118"/>
      <c r="AA571" s="118"/>
      <c r="AB571" s="118"/>
      <c r="AC571" s="118"/>
      <c r="AD571" s="118"/>
      <c r="AE571" s="118"/>
      <c r="AF571" s="118"/>
      <c r="AG571" s="118"/>
      <c r="AH571" s="118"/>
      <c r="AI571" s="118"/>
      <c r="AJ571" s="118"/>
      <c r="AK571" s="118"/>
      <c r="AL571" s="118"/>
      <c r="AM571" s="118"/>
      <c r="AN571" s="118"/>
    </row>
    <row r="572" spans="2:40" x14ac:dyDescent="0.25">
      <c r="B572" s="113"/>
      <c r="C572" s="113"/>
      <c r="D572" s="118"/>
      <c r="E572" s="118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  <c r="Y572" s="118"/>
      <c r="Z572" s="118"/>
      <c r="AA572" s="118"/>
      <c r="AB572" s="118"/>
      <c r="AC572" s="118"/>
      <c r="AD572" s="118"/>
      <c r="AE572" s="118"/>
      <c r="AF572" s="118"/>
      <c r="AG572" s="118"/>
      <c r="AH572" s="118"/>
      <c r="AI572" s="118"/>
      <c r="AJ572" s="118"/>
      <c r="AK572" s="118"/>
      <c r="AL572" s="118"/>
      <c r="AM572" s="118"/>
      <c r="AN572" s="118"/>
    </row>
    <row r="573" spans="2:40" x14ac:dyDescent="0.25">
      <c r="B573" s="113"/>
      <c r="C573" s="113"/>
      <c r="D573" s="118"/>
      <c r="E573" s="118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  <c r="Z573" s="118"/>
      <c r="AA573" s="118"/>
      <c r="AB573" s="118"/>
      <c r="AC573" s="118"/>
      <c r="AD573" s="118"/>
      <c r="AE573" s="118"/>
      <c r="AF573" s="118"/>
      <c r="AG573" s="118"/>
      <c r="AH573" s="118"/>
      <c r="AI573" s="118"/>
      <c r="AJ573" s="118"/>
      <c r="AK573" s="118"/>
      <c r="AL573" s="118"/>
      <c r="AM573" s="118"/>
      <c r="AN573" s="118"/>
    </row>
    <row r="574" spans="2:40" x14ac:dyDescent="0.25">
      <c r="B574" s="113"/>
      <c r="C574" s="113"/>
      <c r="D574" s="118"/>
      <c r="E574" s="118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  <c r="Z574" s="118"/>
      <c r="AA574" s="118"/>
      <c r="AB574" s="118"/>
      <c r="AC574" s="118"/>
      <c r="AD574" s="118"/>
      <c r="AE574" s="118"/>
      <c r="AF574" s="118"/>
      <c r="AG574" s="118"/>
      <c r="AH574" s="118"/>
      <c r="AI574" s="118"/>
      <c r="AJ574" s="118"/>
      <c r="AK574" s="118"/>
      <c r="AL574" s="118"/>
      <c r="AM574" s="118"/>
      <c r="AN574" s="118"/>
    </row>
    <row r="575" spans="2:40" x14ac:dyDescent="0.25">
      <c r="B575" s="113"/>
      <c r="C575" s="113"/>
      <c r="D575" s="118"/>
      <c r="E575" s="118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  <c r="Z575" s="118"/>
      <c r="AA575" s="118"/>
      <c r="AB575" s="118"/>
      <c r="AC575" s="118"/>
      <c r="AD575" s="118"/>
      <c r="AE575" s="118"/>
      <c r="AF575" s="118"/>
      <c r="AG575" s="118"/>
      <c r="AH575" s="118"/>
      <c r="AI575" s="118"/>
      <c r="AJ575" s="118"/>
      <c r="AK575" s="118"/>
      <c r="AL575" s="118"/>
      <c r="AM575" s="118"/>
      <c r="AN575" s="118"/>
    </row>
    <row r="576" spans="2:40" x14ac:dyDescent="0.25">
      <c r="B576" s="113"/>
      <c r="C576" s="113"/>
      <c r="D576" s="118"/>
      <c r="E576" s="118"/>
      <c r="F576" s="118"/>
      <c r="G576" s="118"/>
      <c r="H576" s="118"/>
      <c r="I576" s="118"/>
      <c r="J576" s="118"/>
      <c r="K576" s="118"/>
      <c r="L576" s="118"/>
      <c r="M576" s="118"/>
      <c r="N576" s="118"/>
      <c r="O576" s="118"/>
      <c r="P576" s="118"/>
      <c r="Q576" s="118"/>
      <c r="R576" s="118"/>
      <c r="S576" s="118"/>
      <c r="T576" s="118"/>
      <c r="U576" s="118"/>
      <c r="V576" s="118"/>
      <c r="W576" s="118"/>
      <c r="X576" s="118"/>
      <c r="Y576" s="118"/>
      <c r="Z576" s="118"/>
      <c r="AA576" s="118"/>
      <c r="AB576" s="118"/>
      <c r="AC576" s="118"/>
      <c r="AD576" s="118"/>
      <c r="AE576" s="118"/>
      <c r="AF576" s="118"/>
      <c r="AG576" s="118"/>
      <c r="AH576" s="118"/>
      <c r="AI576" s="118"/>
      <c r="AJ576" s="118"/>
      <c r="AK576" s="118"/>
      <c r="AL576" s="118"/>
      <c r="AM576" s="118"/>
      <c r="AN576" s="118"/>
    </row>
    <row r="577" spans="2:40" x14ac:dyDescent="0.25">
      <c r="B577" s="113"/>
      <c r="C577" s="113"/>
      <c r="D577" s="118"/>
      <c r="E577" s="118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  <c r="Z577" s="118"/>
      <c r="AA577" s="118"/>
      <c r="AB577" s="118"/>
      <c r="AC577" s="118"/>
      <c r="AD577" s="118"/>
      <c r="AE577" s="118"/>
      <c r="AF577" s="118"/>
      <c r="AG577" s="118"/>
      <c r="AH577" s="118"/>
      <c r="AI577" s="118"/>
      <c r="AJ577" s="118"/>
      <c r="AK577" s="118"/>
      <c r="AL577" s="118"/>
      <c r="AM577" s="118"/>
      <c r="AN577" s="118"/>
    </row>
    <row r="578" spans="2:40" x14ac:dyDescent="0.25">
      <c r="B578" s="113"/>
      <c r="C578" s="113"/>
      <c r="D578" s="118"/>
      <c r="E578" s="118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  <c r="Z578" s="118"/>
      <c r="AA578" s="118"/>
      <c r="AB578" s="118"/>
      <c r="AC578" s="118"/>
      <c r="AD578" s="118"/>
      <c r="AE578" s="118"/>
      <c r="AF578" s="118"/>
      <c r="AG578" s="118"/>
      <c r="AH578" s="118"/>
      <c r="AI578" s="118"/>
      <c r="AJ578" s="118"/>
      <c r="AK578" s="118"/>
      <c r="AL578" s="118"/>
      <c r="AM578" s="118"/>
      <c r="AN578" s="118"/>
    </row>
    <row r="579" spans="2:40" x14ac:dyDescent="0.25">
      <c r="B579" s="113"/>
      <c r="C579" s="113"/>
      <c r="D579" s="118"/>
      <c r="E579" s="118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118"/>
      <c r="Y579" s="118"/>
      <c r="Z579" s="118"/>
      <c r="AA579" s="118"/>
      <c r="AB579" s="118"/>
      <c r="AC579" s="118"/>
      <c r="AD579" s="118"/>
      <c r="AE579" s="118"/>
      <c r="AF579" s="118"/>
      <c r="AG579" s="118"/>
      <c r="AH579" s="118"/>
      <c r="AI579" s="118"/>
      <c r="AJ579" s="118"/>
      <c r="AK579" s="118"/>
      <c r="AL579" s="118"/>
      <c r="AM579" s="118"/>
      <c r="AN579" s="118"/>
    </row>
    <row r="580" spans="2:40" x14ac:dyDescent="0.25">
      <c r="B580" s="113"/>
      <c r="C580" s="113"/>
      <c r="D580" s="118"/>
      <c r="E580" s="118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  <c r="Z580" s="118"/>
      <c r="AA580" s="118"/>
      <c r="AB580" s="118"/>
      <c r="AC580" s="118"/>
      <c r="AD580" s="118"/>
      <c r="AE580" s="118"/>
      <c r="AF580" s="118"/>
      <c r="AG580" s="118"/>
      <c r="AH580" s="118"/>
      <c r="AI580" s="118"/>
      <c r="AJ580" s="118"/>
      <c r="AK580" s="118"/>
      <c r="AL580" s="118"/>
      <c r="AM580" s="118"/>
      <c r="AN580" s="118"/>
    </row>
    <row r="581" spans="2:40" x14ac:dyDescent="0.25">
      <c r="B581" s="113"/>
      <c r="C581" s="113"/>
      <c r="D581" s="118"/>
      <c r="E581" s="118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  <c r="Z581" s="118"/>
      <c r="AA581" s="118"/>
      <c r="AB581" s="118"/>
      <c r="AC581" s="118"/>
      <c r="AD581" s="118"/>
      <c r="AE581" s="118"/>
      <c r="AF581" s="118"/>
      <c r="AG581" s="118"/>
      <c r="AH581" s="118"/>
      <c r="AI581" s="118"/>
      <c r="AJ581" s="118"/>
      <c r="AK581" s="118"/>
      <c r="AL581" s="118"/>
      <c r="AM581" s="118"/>
      <c r="AN581" s="118"/>
    </row>
    <row r="582" spans="2:40" x14ac:dyDescent="0.25">
      <c r="B582" s="113"/>
      <c r="C582" s="113"/>
      <c r="D582" s="118"/>
      <c r="E582" s="118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  <c r="Z582" s="118"/>
      <c r="AA582" s="118"/>
      <c r="AB582" s="118"/>
      <c r="AC582" s="118"/>
      <c r="AD582" s="118"/>
      <c r="AE582" s="118"/>
      <c r="AF582" s="118"/>
      <c r="AG582" s="118"/>
      <c r="AH582" s="118"/>
      <c r="AI582" s="118"/>
      <c r="AJ582" s="118"/>
      <c r="AK582" s="118"/>
      <c r="AL582" s="118"/>
      <c r="AM582" s="118"/>
      <c r="AN582" s="118"/>
    </row>
    <row r="583" spans="2:40" x14ac:dyDescent="0.25">
      <c r="B583" s="113"/>
      <c r="C583" s="113"/>
      <c r="D583" s="118"/>
      <c r="E583" s="118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118"/>
      <c r="X583" s="118"/>
      <c r="Y583" s="118"/>
      <c r="Z583" s="118"/>
      <c r="AA583" s="118"/>
      <c r="AB583" s="118"/>
      <c r="AC583" s="118"/>
      <c r="AD583" s="118"/>
      <c r="AE583" s="118"/>
      <c r="AF583" s="118"/>
      <c r="AG583" s="118"/>
      <c r="AH583" s="118"/>
      <c r="AI583" s="118"/>
      <c r="AJ583" s="118"/>
      <c r="AK583" s="118"/>
      <c r="AL583" s="118"/>
      <c r="AM583" s="118"/>
      <c r="AN583" s="118"/>
    </row>
    <row r="584" spans="2:40" x14ac:dyDescent="0.25">
      <c r="B584" s="113"/>
      <c r="C584" s="113"/>
      <c r="D584" s="118"/>
      <c r="E584" s="118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  <c r="Z584" s="118"/>
      <c r="AA584" s="118"/>
      <c r="AB584" s="118"/>
      <c r="AC584" s="118"/>
      <c r="AD584" s="118"/>
      <c r="AE584" s="118"/>
      <c r="AF584" s="118"/>
      <c r="AG584" s="118"/>
      <c r="AH584" s="118"/>
      <c r="AI584" s="118"/>
      <c r="AJ584" s="118"/>
      <c r="AK584" s="118"/>
      <c r="AL584" s="118"/>
      <c r="AM584" s="118"/>
      <c r="AN584" s="118"/>
    </row>
    <row r="585" spans="2:40" x14ac:dyDescent="0.25">
      <c r="B585" s="113"/>
      <c r="C585" s="113"/>
      <c r="D585" s="118"/>
      <c r="E585" s="118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  <c r="Z585" s="118"/>
      <c r="AA585" s="118"/>
      <c r="AB585" s="118"/>
      <c r="AC585" s="118"/>
      <c r="AD585" s="118"/>
      <c r="AE585" s="118"/>
      <c r="AF585" s="118"/>
      <c r="AG585" s="118"/>
      <c r="AH585" s="118"/>
      <c r="AI585" s="118"/>
      <c r="AJ585" s="118"/>
      <c r="AK585" s="118"/>
      <c r="AL585" s="118"/>
      <c r="AM585" s="118"/>
      <c r="AN585" s="118"/>
    </row>
    <row r="586" spans="2:40" x14ac:dyDescent="0.25">
      <c r="B586" s="113"/>
      <c r="C586" s="113"/>
      <c r="D586" s="118"/>
      <c r="E586" s="118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  <c r="Y586" s="118"/>
      <c r="Z586" s="118"/>
      <c r="AA586" s="118"/>
      <c r="AB586" s="118"/>
      <c r="AC586" s="118"/>
      <c r="AD586" s="118"/>
      <c r="AE586" s="118"/>
      <c r="AF586" s="118"/>
      <c r="AG586" s="118"/>
      <c r="AH586" s="118"/>
      <c r="AI586" s="118"/>
      <c r="AJ586" s="118"/>
      <c r="AK586" s="118"/>
      <c r="AL586" s="118"/>
      <c r="AM586" s="118"/>
      <c r="AN586" s="118"/>
    </row>
    <row r="587" spans="2:40" x14ac:dyDescent="0.25">
      <c r="B587" s="113"/>
      <c r="C587" s="113"/>
      <c r="D587" s="118"/>
      <c r="E587" s="118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  <c r="Z587" s="118"/>
      <c r="AA587" s="118"/>
      <c r="AB587" s="118"/>
      <c r="AC587" s="118"/>
      <c r="AD587" s="118"/>
      <c r="AE587" s="118"/>
      <c r="AF587" s="118"/>
      <c r="AG587" s="118"/>
      <c r="AH587" s="118"/>
      <c r="AI587" s="118"/>
      <c r="AJ587" s="118"/>
      <c r="AK587" s="118"/>
      <c r="AL587" s="118"/>
      <c r="AM587" s="118"/>
      <c r="AN587" s="118"/>
    </row>
    <row r="588" spans="2:40" x14ac:dyDescent="0.25">
      <c r="B588" s="113"/>
      <c r="C588" s="113"/>
      <c r="D588" s="118"/>
      <c r="E588" s="118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  <c r="AA588" s="118"/>
      <c r="AB588" s="118"/>
      <c r="AC588" s="118"/>
      <c r="AD588" s="118"/>
      <c r="AE588" s="118"/>
      <c r="AF588" s="118"/>
      <c r="AG588" s="118"/>
      <c r="AH588" s="118"/>
      <c r="AI588" s="118"/>
      <c r="AJ588" s="118"/>
      <c r="AK588" s="118"/>
      <c r="AL588" s="118"/>
      <c r="AM588" s="118"/>
      <c r="AN588" s="118"/>
    </row>
    <row r="589" spans="2:40" x14ac:dyDescent="0.25">
      <c r="B589" s="113"/>
      <c r="C589" s="113"/>
      <c r="D589" s="118"/>
      <c r="E589" s="118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  <c r="Z589" s="118"/>
      <c r="AA589" s="118"/>
      <c r="AB589" s="118"/>
      <c r="AC589" s="118"/>
      <c r="AD589" s="118"/>
      <c r="AE589" s="118"/>
      <c r="AF589" s="118"/>
      <c r="AG589" s="118"/>
      <c r="AH589" s="118"/>
      <c r="AI589" s="118"/>
      <c r="AJ589" s="118"/>
      <c r="AK589" s="118"/>
      <c r="AL589" s="118"/>
      <c r="AM589" s="118"/>
      <c r="AN589" s="118"/>
    </row>
    <row r="590" spans="2:40" x14ac:dyDescent="0.25">
      <c r="B590" s="113"/>
      <c r="C590" s="113"/>
      <c r="D590" s="118"/>
      <c r="E590" s="118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  <c r="AA590" s="118"/>
      <c r="AB590" s="118"/>
      <c r="AC590" s="118"/>
      <c r="AD590" s="118"/>
      <c r="AE590" s="118"/>
      <c r="AF590" s="118"/>
      <c r="AG590" s="118"/>
      <c r="AH590" s="118"/>
      <c r="AI590" s="118"/>
      <c r="AJ590" s="118"/>
      <c r="AK590" s="118"/>
      <c r="AL590" s="118"/>
      <c r="AM590" s="118"/>
      <c r="AN590" s="118"/>
    </row>
    <row r="591" spans="2:40" x14ac:dyDescent="0.25">
      <c r="B591" s="113"/>
      <c r="C591" s="113"/>
      <c r="D591" s="118"/>
      <c r="E591" s="118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  <c r="S591" s="118"/>
      <c r="T591" s="118"/>
      <c r="U591" s="118"/>
      <c r="V591" s="118"/>
      <c r="W591" s="118"/>
      <c r="X591" s="118"/>
      <c r="Y591" s="118"/>
      <c r="Z591" s="118"/>
      <c r="AA591" s="118"/>
      <c r="AB591" s="118"/>
      <c r="AC591" s="118"/>
      <c r="AD591" s="118"/>
      <c r="AE591" s="118"/>
      <c r="AF591" s="118"/>
      <c r="AG591" s="118"/>
      <c r="AH591" s="118"/>
      <c r="AI591" s="118"/>
      <c r="AJ591" s="118"/>
      <c r="AK591" s="118"/>
      <c r="AL591" s="118"/>
      <c r="AM591" s="118"/>
      <c r="AN591" s="118"/>
    </row>
    <row r="592" spans="2:40" x14ac:dyDescent="0.25">
      <c r="B592" s="113"/>
      <c r="C592" s="113"/>
      <c r="D592" s="118"/>
      <c r="E592" s="118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  <c r="X592" s="118"/>
      <c r="Y592" s="118"/>
      <c r="Z592" s="118"/>
      <c r="AA592" s="118"/>
      <c r="AB592" s="118"/>
      <c r="AC592" s="118"/>
      <c r="AD592" s="118"/>
      <c r="AE592" s="118"/>
      <c r="AF592" s="118"/>
      <c r="AG592" s="118"/>
      <c r="AH592" s="118"/>
      <c r="AI592" s="118"/>
      <c r="AJ592" s="118"/>
      <c r="AK592" s="118"/>
      <c r="AL592" s="118"/>
      <c r="AM592" s="118"/>
      <c r="AN592" s="118"/>
    </row>
    <row r="593" spans="2:40" x14ac:dyDescent="0.25">
      <c r="B593" s="113"/>
      <c r="C593" s="113"/>
      <c r="D593" s="118"/>
      <c r="E593" s="118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18"/>
      <c r="X593" s="118"/>
      <c r="Y593" s="118"/>
      <c r="Z593" s="118"/>
      <c r="AA593" s="118"/>
      <c r="AB593" s="118"/>
      <c r="AC593" s="118"/>
      <c r="AD593" s="118"/>
      <c r="AE593" s="118"/>
      <c r="AF593" s="118"/>
      <c r="AG593" s="118"/>
      <c r="AH593" s="118"/>
      <c r="AI593" s="118"/>
      <c r="AJ593" s="118"/>
      <c r="AK593" s="118"/>
      <c r="AL593" s="118"/>
      <c r="AM593" s="118"/>
      <c r="AN593" s="118"/>
    </row>
    <row r="594" spans="2:40" x14ac:dyDescent="0.25">
      <c r="B594" s="113"/>
      <c r="C594" s="113"/>
      <c r="D594" s="118"/>
      <c r="E594" s="118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  <c r="Y594" s="118"/>
      <c r="Z594" s="118"/>
      <c r="AA594" s="118"/>
      <c r="AB594" s="118"/>
      <c r="AC594" s="118"/>
      <c r="AD594" s="118"/>
      <c r="AE594" s="118"/>
      <c r="AF594" s="118"/>
      <c r="AG594" s="118"/>
      <c r="AH594" s="118"/>
      <c r="AI594" s="118"/>
      <c r="AJ594" s="118"/>
      <c r="AK594" s="118"/>
      <c r="AL594" s="118"/>
      <c r="AM594" s="118"/>
      <c r="AN594" s="118"/>
    </row>
    <row r="595" spans="2:40" x14ac:dyDescent="0.25">
      <c r="B595" s="113"/>
      <c r="C595" s="113"/>
      <c r="D595" s="118"/>
      <c r="E595" s="118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  <c r="W595" s="118"/>
      <c r="X595" s="118"/>
      <c r="Y595" s="118"/>
      <c r="Z595" s="118"/>
      <c r="AA595" s="118"/>
      <c r="AB595" s="118"/>
      <c r="AC595" s="118"/>
      <c r="AD595" s="118"/>
      <c r="AE595" s="118"/>
      <c r="AF595" s="118"/>
      <c r="AG595" s="118"/>
      <c r="AH595" s="118"/>
      <c r="AI595" s="118"/>
      <c r="AJ595" s="118"/>
      <c r="AK595" s="118"/>
      <c r="AL595" s="118"/>
      <c r="AM595" s="118"/>
      <c r="AN595" s="118"/>
    </row>
    <row r="596" spans="2:40" x14ac:dyDescent="0.25">
      <c r="B596" s="113"/>
      <c r="C596" s="113"/>
      <c r="D596" s="118"/>
      <c r="E596" s="118"/>
      <c r="F596" s="118"/>
      <c r="G596" s="118"/>
      <c r="H596" s="118"/>
      <c r="I596" s="118"/>
      <c r="J596" s="118"/>
      <c r="K596" s="118"/>
      <c r="L596" s="118"/>
      <c r="M596" s="118"/>
      <c r="N596" s="118"/>
      <c r="O596" s="118"/>
      <c r="P596" s="118"/>
      <c r="Q596" s="118"/>
      <c r="R596" s="118"/>
      <c r="S596" s="118"/>
      <c r="T596" s="118"/>
      <c r="U596" s="118"/>
      <c r="V596" s="118"/>
      <c r="W596" s="118"/>
      <c r="X596" s="118"/>
      <c r="Y596" s="118"/>
      <c r="Z596" s="118"/>
      <c r="AA596" s="118"/>
      <c r="AB596" s="118"/>
      <c r="AC596" s="118"/>
      <c r="AD596" s="118"/>
      <c r="AE596" s="118"/>
      <c r="AF596" s="118"/>
      <c r="AG596" s="118"/>
      <c r="AH596" s="118"/>
      <c r="AI596" s="118"/>
      <c r="AJ596" s="118"/>
      <c r="AK596" s="118"/>
      <c r="AL596" s="118"/>
      <c r="AM596" s="118"/>
      <c r="AN596" s="118"/>
    </row>
    <row r="597" spans="2:40" x14ac:dyDescent="0.25">
      <c r="B597" s="113"/>
      <c r="C597" s="113"/>
      <c r="D597" s="118"/>
      <c r="E597" s="118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  <c r="Z597" s="118"/>
      <c r="AA597" s="118"/>
      <c r="AB597" s="118"/>
      <c r="AC597" s="118"/>
      <c r="AD597" s="118"/>
      <c r="AE597" s="118"/>
      <c r="AF597" s="118"/>
      <c r="AG597" s="118"/>
      <c r="AH597" s="118"/>
      <c r="AI597" s="118"/>
      <c r="AJ597" s="118"/>
      <c r="AK597" s="118"/>
      <c r="AL597" s="118"/>
      <c r="AM597" s="118"/>
      <c r="AN597" s="118"/>
    </row>
    <row r="598" spans="2:40" x14ac:dyDescent="0.25">
      <c r="B598" s="113"/>
      <c r="C598" s="113"/>
      <c r="D598" s="118"/>
      <c r="E598" s="118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  <c r="AA598" s="118"/>
      <c r="AB598" s="118"/>
      <c r="AC598" s="118"/>
      <c r="AD598" s="118"/>
      <c r="AE598" s="118"/>
      <c r="AF598" s="118"/>
      <c r="AG598" s="118"/>
      <c r="AH598" s="118"/>
      <c r="AI598" s="118"/>
      <c r="AJ598" s="118"/>
      <c r="AK598" s="118"/>
      <c r="AL598" s="118"/>
      <c r="AM598" s="118"/>
      <c r="AN598" s="118"/>
    </row>
    <row r="599" spans="2:40" x14ac:dyDescent="0.25">
      <c r="B599" s="113"/>
      <c r="C599" s="113"/>
      <c r="D599" s="118"/>
      <c r="E599" s="118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  <c r="Z599" s="118"/>
      <c r="AA599" s="118"/>
      <c r="AB599" s="118"/>
      <c r="AC599" s="118"/>
      <c r="AD599" s="118"/>
      <c r="AE599" s="118"/>
      <c r="AF599" s="118"/>
      <c r="AG599" s="118"/>
      <c r="AH599" s="118"/>
      <c r="AI599" s="118"/>
      <c r="AJ599" s="118"/>
      <c r="AK599" s="118"/>
      <c r="AL599" s="118"/>
      <c r="AM599" s="118"/>
      <c r="AN599" s="118"/>
    </row>
    <row r="600" spans="2:40" x14ac:dyDescent="0.25">
      <c r="B600" s="113"/>
      <c r="C600" s="113"/>
      <c r="D600" s="118"/>
      <c r="E600" s="118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  <c r="Y600" s="118"/>
      <c r="Z600" s="118"/>
      <c r="AA600" s="118"/>
      <c r="AB600" s="118"/>
      <c r="AC600" s="118"/>
      <c r="AD600" s="118"/>
      <c r="AE600" s="118"/>
      <c r="AF600" s="118"/>
      <c r="AG600" s="118"/>
      <c r="AH600" s="118"/>
      <c r="AI600" s="118"/>
      <c r="AJ600" s="118"/>
      <c r="AK600" s="118"/>
      <c r="AL600" s="118"/>
      <c r="AM600" s="118"/>
      <c r="AN600" s="118"/>
    </row>
    <row r="601" spans="2:40" x14ac:dyDescent="0.25">
      <c r="B601" s="113"/>
      <c r="C601" s="113"/>
      <c r="D601" s="118"/>
      <c r="E601" s="118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  <c r="Z601" s="118"/>
      <c r="AA601" s="118"/>
      <c r="AB601" s="118"/>
      <c r="AC601" s="118"/>
      <c r="AD601" s="118"/>
      <c r="AE601" s="118"/>
      <c r="AF601" s="118"/>
      <c r="AG601" s="118"/>
      <c r="AH601" s="118"/>
      <c r="AI601" s="118"/>
      <c r="AJ601" s="118"/>
      <c r="AK601" s="118"/>
      <c r="AL601" s="118"/>
      <c r="AM601" s="118"/>
      <c r="AN601" s="118"/>
    </row>
    <row r="602" spans="2:40" x14ac:dyDescent="0.25">
      <c r="B602" s="113"/>
      <c r="C602" s="113"/>
      <c r="D602" s="118"/>
      <c r="E602" s="118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  <c r="Z602" s="118"/>
      <c r="AA602" s="118"/>
      <c r="AB602" s="118"/>
      <c r="AC602" s="118"/>
      <c r="AD602" s="118"/>
      <c r="AE602" s="118"/>
      <c r="AF602" s="118"/>
      <c r="AG602" s="118"/>
      <c r="AH602" s="118"/>
      <c r="AI602" s="118"/>
      <c r="AJ602" s="118"/>
      <c r="AK602" s="118"/>
      <c r="AL602" s="118"/>
      <c r="AM602" s="118"/>
      <c r="AN602" s="118"/>
    </row>
    <row r="603" spans="2:40" x14ac:dyDescent="0.25">
      <c r="B603" s="113"/>
      <c r="C603" s="113"/>
      <c r="D603" s="118"/>
      <c r="E603" s="118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X603" s="118"/>
      <c r="Y603" s="118"/>
      <c r="Z603" s="118"/>
      <c r="AA603" s="118"/>
      <c r="AB603" s="118"/>
      <c r="AC603" s="118"/>
      <c r="AD603" s="118"/>
      <c r="AE603" s="118"/>
      <c r="AF603" s="118"/>
      <c r="AG603" s="118"/>
      <c r="AH603" s="118"/>
      <c r="AI603" s="118"/>
      <c r="AJ603" s="118"/>
      <c r="AK603" s="118"/>
      <c r="AL603" s="118"/>
      <c r="AM603" s="118"/>
      <c r="AN603" s="118"/>
    </row>
    <row r="604" spans="2:40" x14ac:dyDescent="0.25">
      <c r="B604" s="113"/>
      <c r="C604" s="113"/>
      <c r="D604" s="118"/>
      <c r="E604" s="118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  <c r="Z604" s="118"/>
      <c r="AA604" s="118"/>
      <c r="AB604" s="118"/>
      <c r="AC604" s="118"/>
      <c r="AD604" s="118"/>
      <c r="AE604" s="118"/>
      <c r="AF604" s="118"/>
      <c r="AG604" s="118"/>
      <c r="AH604" s="118"/>
      <c r="AI604" s="118"/>
      <c r="AJ604" s="118"/>
      <c r="AK604" s="118"/>
      <c r="AL604" s="118"/>
      <c r="AM604" s="118"/>
      <c r="AN604" s="118"/>
    </row>
    <row r="605" spans="2:40" x14ac:dyDescent="0.25">
      <c r="B605" s="113"/>
      <c r="C605" s="113"/>
      <c r="D605" s="118"/>
      <c r="E605" s="118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118"/>
      <c r="X605" s="118"/>
      <c r="Y605" s="118"/>
      <c r="Z605" s="118"/>
      <c r="AA605" s="118"/>
      <c r="AB605" s="118"/>
      <c r="AC605" s="118"/>
      <c r="AD605" s="118"/>
      <c r="AE605" s="118"/>
      <c r="AF605" s="118"/>
      <c r="AG605" s="118"/>
      <c r="AH605" s="118"/>
      <c r="AI605" s="118"/>
      <c r="AJ605" s="118"/>
      <c r="AK605" s="118"/>
      <c r="AL605" s="118"/>
      <c r="AM605" s="118"/>
      <c r="AN605" s="118"/>
    </row>
    <row r="606" spans="2:40" x14ac:dyDescent="0.25">
      <c r="B606" s="113"/>
      <c r="C606" s="113"/>
      <c r="D606" s="118"/>
      <c r="E606" s="118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  <c r="Z606" s="118"/>
      <c r="AA606" s="118"/>
      <c r="AB606" s="118"/>
      <c r="AC606" s="118"/>
      <c r="AD606" s="118"/>
      <c r="AE606" s="118"/>
      <c r="AF606" s="118"/>
      <c r="AG606" s="118"/>
      <c r="AH606" s="118"/>
      <c r="AI606" s="118"/>
      <c r="AJ606" s="118"/>
      <c r="AK606" s="118"/>
      <c r="AL606" s="118"/>
      <c r="AM606" s="118"/>
      <c r="AN606" s="118"/>
    </row>
    <row r="607" spans="2:40" x14ac:dyDescent="0.25">
      <c r="B607" s="113"/>
      <c r="C607" s="113"/>
      <c r="D607" s="118"/>
      <c r="E607" s="118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  <c r="W607" s="118"/>
      <c r="X607" s="118"/>
      <c r="Y607" s="118"/>
      <c r="Z607" s="118"/>
      <c r="AA607" s="118"/>
      <c r="AB607" s="118"/>
      <c r="AC607" s="118"/>
      <c r="AD607" s="118"/>
      <c r="AE607" s="118"/>
      <c r="AF607" s="118"/>
      <c r="AG607" s="118"/>
      <c r="AH607" s="118"/>
      <c r="AI607" s="118"/>
      <c r="AJ607" s="118"/>
      <c r="AK607" s="118"/>
      <c r="AL607" s="118"/>
      <c r="AM607" s="118"/>
      <c r="AN607" s="118"/>
    </row>
    <row r="608" spans="2:40" x14ac:dyDescent="0.25">
      <c r="B608" s="113"/>
      <c r="C608" s="113"/>
      <c r="D608" s="118"/>
      <c r="E608" s="118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  <c r="T608" s="118"/>
      <c r="U608" s="118"/>
      <c r="V608" s="118"/>
      <c r="W608" s="118"/>
      <c r="X608" s="118"/>
      <c r="Y608" s="118"/>
      <c r="Z608" s="118"/>
      <c r="AA608" s="118"/>
      <c r="AB608" s="118"/>
      <c r="AC608" s="118"/>
      <c r="AD608" s="118"/>
      <c r="AE608" s="118"/>
      <c r="AF608" s="118"/>
      <c r="AG608" s="118"/>
      <c r="AH608" s="118"/>
      <c r="AI608" s="118"/>
      <c r="AJ608" s="118"/>
      <c r="AK608" s="118"/>
      <c r="AL608" s="118"/>
      <c r="AM608" s="118"/>
      <c r="AN608" s="118"/>
    </row>
    <row r="609" spans="2:40" x14ac:dyDescent="0.25">
      <c r="B609" s="113"/>
      <c r="C609" s="113"/>
      <c r="D609" s="118"/>
      <c r="E609" s="118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  <c r="W609" s="118"/>
      <c r="X609" s="118"/>
      <c r="Y609" s="118"/>
      <c r="Z609" s="118"/>
      <c r="AA609" s="118"/>
      <c r="AB609" s="118"/>
      <c r="AC609" s="118"/>
      <c r="AD609" s="118"/>
      <c r="AE609" s="118"/>
      <c r="AF609" s="118"/>
      <c r="AG609" s="118"/>
      <c r="AH609" s="118"/>
      <c r="AI609" s="118"/>
      <c r="AJ609" s="118"/>
      <c r="AK609" s="118"/>
      <c r="AL609" s="118"/>
      <c r="AM609" s="118"/>
      <c r="AN609" s="118"/>
    </row>
    <row r="610" spans="2:40" x14ac:dyDescent="0.25">
      <c r="B610" s="113"/>
      <c r="C610" s="113"/>
      <c r="D610" s="118"/>
      <c r="E610" s="118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  <c r="Z610" s="118"/>
      <c r="AA610" s="118"/>
      <c r="AB610" s="118"/>
      <c r="AC610" s="118"/>
      <c r="AD610" s="118"/>
      <c r="AE610" s="118"/>
      <c r="AF610" s="118"/>
      <c r="AG610" s="118"/>
      <c r="AH610" s="118"/>
      <c r="AI610" s="118"/>
      <c r="AJ610" s="118"/>
      <c r="AK610" s="118"/>
      <c r="AL610" s="118"/>
      <c r="AM610" s="118"/>
      <c r="AN610" s="118"/>
    </row>
    <row r="611" spans="2:40" x14ac:dyDescent="0.25">
      <c r="B611" s="113"/>
      <c r="C611" s="113"/>
      <c r="D611" s="118"/>
      <c r="E611" s="118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  <c r="W611" s="118"/>
      <c r="X611" s="118"/>
      <c r="Y611" s="118"/>
      <c r="Z611" s="118"/>
      <c r="AA611" s="118"/>
      <c r="AB611" s="118"/>
      <c r="AC611" s="118"/>
      <c r="AD611" s="118"/>
      <c r="AE611" s="118"/>
      <c r="AF611" s="118"/>
      <c r="AG611" s="118"/>
      <c r="AH611" s="118"/>
      <c r="AI611" s="118"/>
      <c r="AJ611" s="118"/>
      <c r="AK611" s="118"/>
      <c r="AL611" s="118"/>
      <c r="AM611" s="118"/>
      <c r="AN611" s="118"/>
    </row>
    <row r="612" spans="2:40" x14ac:dyDescent="0.25">
      <c r="B612" s="113"/>
      <c r="C612" s="113"/>
      <c r="D612" s="118"/>
      <c r="E612" s="118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  <c r="W612" s="118"/>
      <c r="X612" s="118"/>
      <c r="Y612" s="118"/>
      <c r="Z612" s="118"/>
      <c r="AA612" s="118"/>
      <c r="AB612" s="118"/>
      <c r="AC612" s="118"/>
      <c r="AD612" s="118"/>
      <c r="AE612" s="118"/>
      <c r="AF612" s="118"/>
      <c r="AG612" s="118"/>
      <c r="AH612" s="118"/>
      <c r="AI612" s="118"/>
      <c r="AJ612" s="118"/>
      <c r="AK612" s="118"/>
      <c r="AL612" s="118"/>
      <c r="AM612" s="118"/>
      <c r="AN612" s="118"/>
    </row>
    <row r="613" spans="2:40" x14ac:dyDescent="0.25">
      <c r="B613" s="113"/>
      <c r="C613" s="113"/>
      <c r="D613" s="118"/>
      <c r="E613" s="118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8"/>
      <c r="Z613" s="118"/>
      <c r="AA613" s="118"/>
      <c r="AB613" s="118"/>
      <c r="AC613" s="118"/>
      <c r="AD613" s="118"/>
      <c r="AE613" s="118"/>
      <c r="AF613" s="118"/>
      <c r="AG613" s="118"/>
      <c r="AH613" s="118"/>
      <c r="AI613" s="118"/>
      <c r="AJ613" s="118"/>
      <c r="AK613" s="118"/>
      <c r="AL613" s="118"/>
      <c r="AM613" s="118"/>
      <c r="AN613" s="118"/>
    </row>
    <row r="614" spans="2:40" x14ac:dyDescent="0.25">
      <c r="B614" s="113"/>
      <c r="C614" s="113"/>
      <c r="D614" s="118"/>
      <c r="E614" s="118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  <c r="Y614" s="118"/>
      <c r="Z614" s="118"/>
      <c r="AA614" s="118"/>
      <c r="AB614" s="118"/>
      <c r="AC614" s="118"/>
      <c r="AD614" s="118"/>
      <c r="AE614" s="118"/>
      <c r="AF614" s="118"/>
      <c r="AG614" s="118"/>
      <c r="AH614" s="118"/>
      <c r="AI614" s="118"/>
      <c r="AJ614" s="118"/>
      <c r="AK614" s="118"/>
      <c r="AL614" s="118"/>
      <c r="AM614" s="118"/>
      <c r="AN614" s="118"/>
    </row>
    <row r="615" spans="2:40" x14ac:dyDescent="0.25">
      <c r="B615" s="113"/>
      <c r="C615" s="113"/>
      <c r="D615" s="118"/>
      <c r="E615" s="118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118"/>
      <c r="Z615" s="118"/>
      <c r="AA615" s="118"/>
      <c r="AB615" s="118"/>
      <c r="AC615" s="118"/>
      <c r="AD615" s="118"/>
      <c r="AE615" s="118"/>
      <c r="AF615" s="118"/>
      <c r="AG615" s="118"/>
      <c r="AH615" s="118"/>
      <c r="AI615" s="118"/>
      <c r="AJ615" s="118"/>
      <c r="AK615" s="118"/>
      <c r="AL615" s="118"/>
      <c r="AM615" s="118"/>
      <c r="AN615" s="118"/>
    </row>
    <row r="616" spans="2:40" x14ac:dyDescent="0.25">
      <c r="B616" s="113"/>
      <c r="C616" s="113"/>
      <c r="D616" s="118"/>
      <c r="E616" s="118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118"/>
      <c r="Y616" s="118"/>
      <c r="Z616" s="118"/>
      <c r="AA616" s="118"/>
      <c r="AB616" s="118"/>
      <c r="AC616" s="118"/>
      <c r="AD616" s="118"/>
      <c r="AE616" s="118"/>
      <c r="AF616" s="118"/>
      <c r="AG616" s="118"/>
      <c r="AH616" s="118"/>
      <c r="AI616" s="118"/>
      <c r="AJ616" s="118"/>
      <c r="AK616" s="118"/>
      <c r="AL616" s="118"/>
      <c r="AM616" s="118"/>
      <c r="AN616" s="118"/>
    </row>
    <row r="617" spans="2:40" x14ac:dyDescent="0.25">
      <c r="B617" s="113"/>
      <c r="C617" s="113"/>
      <c r="D617" s="118"/>
      <c r="E617" s="118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  <c r="Y617" s="118"/>
      <c r="Z617" s="118"/>
      <c r="AA617" s="118"/>
      <c r="AB617" s="118"/>
      <c r="AC617" s="118"/>
      <c r="AD617" s="118"/>
      <c r="AE617" s="118"/>
      <c r="AF617" s="118"/>
      <c r="AG617" s="118"/>
      <c r="AH617" s="118"/>
      <c r="AI617" s="118"/>
      <c r="AJ617" s="118"/>
      <c r="AK617" s="118"/>
      <c r="AL617" s="118"/>
      <c r="AM617" s="118"/>
      <c r="AN617" s="118"/>
    </row>
    <row r="618" spans="2:40" x14ac:dyDescent="0.25">
      <c r="B618" s="113"/>
      <c r="C618" s="113"/>
      <c r="D618" s="118"/>
      <c r="E618" s="118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  <c r="Y618" s="118"/>
      <c r="Z618" s="118"/>
      <c r="AA618" s="118"/>
      <c r="AB618" s="118"/>
      <c r="AC618" s="118"/>
      <c r="AD618" s="118"/>
      <c r="AE618" s="118"/>
      <c r="AF618" s="118"/>
      <c r="AG618" s="118"/>
      <c r="AH618" s="118"/>
      <c r="AI618" s="118"/>
      <c r="AJ618" s="118"/>
      <c r="AK618" s="118"/>
      <c r="AL618" s="118"/>
      <c r="AM618" s="118"/>
      <c r="AN618" s="118"/>
    </row>
    <row r="619" spans="2:40" x14ac:dyDescent="0.25">
      <c r="B619" s="113"/>
      <c r="C619" s="113"/>
      <c r="D619" s="118"/>
      <c r="E619" s="118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118"/>
      <c r="Y619" s="118"/>
      <c r="Z619" s="118"/>
      <c r="AA619" s="118"/>
      <c r="AB619" s="118"/>
      <c r="AC619" s="118"/>
      <c r="AD619" s="118"/>
      <c r="AE619" s="118"/>
      <c r="AF619" s="118"/>
      <c r="AG619" s="118"/>
      <c r="AH619" s="118"/>
      <c r="AI619" s="118"/>
      <c r="AJ619" s="118"/>
      <c r="AK619" s="118"/>
      <c r="AL619" s="118"/>
      <c r="AM619" s="118"/>
      <c r="AN619" s="118"/>
    </row>
    <row r="620" spans="2:40" x14ac:dyDescent="0.25">
      <c r="B620" s="113"/>
      <c r="C620" s="113"/>
      <c r="D620" s="118"/>
      <c r="E620" s="118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  <c r="Z620" s="118"/>
      <c r="AA620" s="118"/>
      <c r="AB620" s="118"/>
      <c r="AC620" s="118"/>
      <c r="AD620" s="118"/>
      <c r="AE620" s="118"/>
      <c r="AF620" s="118"/>
      <c r="AG620" s="118"/>
      <c r="AH620" s="118"/>
      <c r="AI620" s="118"/>
      <c r="AJ620" s="118"/>
      <c r="AK620" s="118"/>
      <c r="AL620" s="118"/>
      <c r="AM620" s="118"/>
      <c r="AN620" s="118"/>
    </row>
    <row r="621" spans="2:40" x14ac:dyDescent="0.25">
      <c r="B621" s="113"/>
      <c r="C621" s="113"/>
      <c r="D621" s="118"/>
      <c r="E621" s="118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  <c r="Y621" s="118"/>
      <c r="Z621" s="118"/>
      <c r="AA621" s="118"/>
      <c r="AB621" s="118"/>
      <c r="AC621" s="118"/>
      <c r="AD621" s="118"/>
      <c r="AE621" s="118"/>
      <c r="AF621" s="118"/>
      <c r="AG621" s="118"/>
      <c r="AH621" s="118"/>
      <c r="AI621" s="118"/>
      <c r="AJ621" s="118"/>
      <c r="AK621" s="118"/>
      <c r="AL621" s="118"/>
      <c r="AM621" s="118"/>
      <c r="AN621" s="118"/>
    </row>
    <row r="622" spans="2:40" x14ac:dyDescent="0.25">
      <c r="B622" s="113"/>
      <c r="C622" s="113"/>
      <c r="D622" s="118"/>
      <c r="E622" s="118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  <c r="AA622" s="118"/>
      <c r="AB622" s="118"/>
      <c r="AC622" s="118"/>
      <c r="AD622" s="118"/>
      <c r="AE622" s="118"/>
      <c r="AF622" s="118"/>
      <c r="AG622" s="118"/>
      <c r="AH622" s="118"/>
      <c r="AI622" s="118"/>
      <c r="AJ622" s="118"/>
      <c r="AK622" s="118"/>
      <c r="AL622" s="118"/>
      <c r="AM622" s="118"/>
      <c r="AN622" s="118"/>
    </row>
    <row r="623" spans="2:40" x14ac:dyDescent="0.25">
      <c r="B623" s="113"/>
      <c r="C623" s="113"/>
      <c r="D623" s="118"/>
      <c r="E623" s="118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  <c r="Z623" s="118"/>
      <c r="AA623" s="118"/>
      <c r="AB623" s="118"/>
      <c r="AC623" s="118"/>
      <c r="AD623" s="118"/>
      <c r="AE623" s="118"/>
      <c r="AF623" s="118"/>
      <c r="AG623" s="118"/>
      <c r="AH623" s="118"/>
      <c r="AI623" s="118"/>
      <c r="AJ623" s="118"/>
      <c r="AK623" s="118"/>
      <c r="AL623" s="118"/>
      <c r="AM623" s="118"/>
      <c r="AN623" s="118"/>
    </row>
    <row r="624" spans="2:40" x14ac:dyDescent="0.25">
      <c r="B624" s="113"/>
      <c r="C624" s="113"/>
      <c r="D624" s="118"/>
      <c r="E624" s="118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  <c r="AA624" s="118"/>
      <c r="AB624" s="118"/>
      <c r="AC624" s="118"/>
      <c r="AD624" s="118"/>
      <c r="AE624" s="118"/>
      <c r="AF624" s="118"/>
      <c r="AG624" s="118"/>
      <c r="AH624" s="118"/>
      <c r="AI624" s="118"/>
      <c r="AJ624" s="118"/>
      <c r="AK624" s="118"/>
      <c r="AL624" s="118"/>
      <c r="AM624" s="118"/>
      <c r="AN624" s="118"/>
    </row>
    <row r="625" spans="2:40" x14ac:dyDescent="0.25">
      <c r="B625" s="113"/>
      <c r="C625" s="113"/>
      <c r="D625" s="118"/>
      <c r="E625" s="118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  <c r="AA625" s="118"/>
      <c r="AB625" s="118"/>
      <c r="AC625" s="118"/>
      <c r="AD625" s="118"/>
      <c r="AE625" s="118"/>
      <c r="AF625" s="118"/>
      <c r="AG625" s="118"/>
      <c r="AH625" s="118"/>
      <c r="AI625" s="118"/>
      <c r="AJ625" s="118"/>
      <c r="AK625" s="118"/>
      <c r="AL625" s="118"/>
      <c r="AM625" s="118"/>
      <c r="AN625" s="118"/>
    </row>
    <row r="626" spans="2:40" x14ac:dyDescent="0.25">
      <c r="B626" s="113"/>
      <c r="C626" s="113"/>
      <c r="D626" s="118"/>
      <c r="E626" s="118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  <c r="Z626" s="118"/>
      <c r="AA626" s="118"/>
      <c r="AB626" s="118"/>
      <c r="AC626" s="118"/>
      <c r="AD626" s="118"/>
      <c r="AE626" s="118"/>
      <c r="AF626" s="118"/>
      <c r="AG626" s="118"/>
      <c r="AH626" s="118"/>
      <c r="AI626" s="118"/>
      <c r="AJ626" s="118"/>
      <c r="AK626" s="118"/>
      <c r="AL626" s="118"/>
      <c r="AM626" s="118"/>
      <c r="AN626" s="118"/>
    </row>
    <row r="627" spans="2:40" x14ac:dyDescent="0.25">
      <c r="B627" s="113"/>
      <c r="C627" s="113"/>
      <c r="D627" s="118"/>
      <c r="E627" s="118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  <c r="Z627" s="118"/>
      <c r="AA627" s="118"/>
      <c r="AB627" s="118"/>
      <c r="AC627" s="118"/>
      <c r="AD627" s="118"/>
      <c r="AE627" s="118"/>
      <c r="AF627" s="118"/>
      <c r="AG627" s="118"/>
      <c r="AH627" s="118"/>
      <c r="AI627" s="118"/>
      <c r="AJ627" s="118"/>
      <c r="AK627" s="118"/>
      <c r="AL627" s="118"/>
      <c r="AM627" s="118"/>
      <c r="AN627" s="118"/>
    </row>
    <row r="628" spans="2:40" x14ac:dyDescent="0.25">
      <c r="B628" s="113"/>
      <c r="C628" s="113"/>
      <c r="D628" s="118"/>
      <c r="E628" s="118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118"/>
      <c r="Y628" s="118"/>
      <c r="Z628" s="118"/>
      <c r="AA628" s="118"/>
      <c r="AB628" s="118"/>
      <c r="AC628" s="118"/>
      <c r="AD628" s="118"/>
      <c r="AE628" s="118"/>
      <c r="AF628" s="118"/>
      <c r="AG628" s="118"/>
      <c r="AH628" s="118"/>
      <c r="AI628" s="118"/>
      <c r="AJ628" s="118"/>
      <c r="AK628" s="118"/>
      <c r="AL628" s="118"/>
      <c r="AM628" s="118"/>
      <c r="AN628" s="118"/>
    </row>
    <row r="629" spans="2:40" x14ac:dyDescent="0.25">
      <c r="B629" s="113"/>
      <c r="C629" s="113"/>
      <c r="D629" s="118"/>
      <c r="E629" s="118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118"/>
      <c r="Y629" s="118"/>
      <c r="Z629" s="118"/>
      <c r="AA629" s="118"/>
      <c r="AB629" s="118"/>
      <c r="AC629" s="118"/>
      <c r="AD629" s="118"/>
      <c r="AE629" s="118"/>
      <c r="AF629" s="118"/>
      <c r="AG629" s="118"/>
      <c r="AH629" s="118"/>
      <c r="AI629" s="118"/>
      <c r="AJ629" s="118"/>
      <c r="AK629" s="118"/>
      <c r="AL629" s="118"/>
      <c r="AM629" s="118"/>
      <c r="AN629" s="118"/>
    </row>
    <row r="630" spans="2:40" x14ac:dyDescent="0.25">
      <c r="B630" s="113"/>
      <c r="C630" s="113"/>
      <c r="D630" s="118"/>
      <c r="E630" s="118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  <c r="S630" s="118"/>
      <c r="T630" s="118"/>
      <c r="U630" s="118"/>
      <c r="V630" s="118"/>
      <c r="W630" s="118"/>
      <c r="X630" s="118"/>
      <c r="Y630" s="118"/>
      <c r="Z630" s="118"/>
      <c r="AA630" s="118"/>
      <c r="AB630" s="118"/>
      <c r="AC630" s="118"/>
      <c r="AD630" s="118"/>
      <c r="AE630" s="118"/>
      <c r="AF630" s="118"/>
      <c r="AG630" s="118"/>
      <c r="AH630" s="118"/>
      <c r="AI630" s="118"/>
      <c r="AJ630" s="118"/>
      <c r="AK630" s="118"/>
      <c r="AL630" s="118"/>
      <c r="AM630" s="118"/>
      <c r="AN630" s="118"/>
    </row>
    <row r="631" spans="2:40" x14ac:dyDescent="0.25">
      <c r="B631" s="113"/>
      <c r="C631" s="113"/>
      <c r="D631" s="118"/>
      <c r="E631" s="118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  <c r="W631" s="118"/>
      <c r="X631" s="118"/>
      <c r="Y631" s="118"/>
      <c r="Z631" s="118"/>
      <c r="AA631" s="118"/>
      <c r="AB631" s="118"/>
      <c r="AC631" s="118"/>
      <c r="AD631" s="118"/>
      <c r="AE631" s="118"/>
      <c r="AF631" s="118"/>
      <c r="AG631" s="118"/>
      <c r="AH631" s="118"/>
      <c r="AI631" s="118"/>
      <c r="AJ631" s="118"/>
      <c r="AK631" s="118"/>
      <c r="AL631" s="118"/>
      <c r="AM631" s="118"/>
      <c r="AN631" s="118"/>
    </row>
    <row r="632" spans="2:40" x14ac:dyDescent="0.25">
      <c r="B632" s="113"/>
      <c r="C632" s="113"/>
      <c r="D632" s="118"/>
      <c r="E632" s="118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  <c r="T632" s="118"/>
      <c r="U632" s="118"/>
      <c r="V632" s="118"/>
      <c r="W632" s="118"/>
      <c r="X632" s="118"/>
      <c r="Y632" s="118"/>
      <c r="Z632" s="118"/>
      <c r="AA632" s="118"/>
      <c r="AB632" s="118"/>
      <c r="AC632" s="118"/>
      <c r="AD632" s="118"/>
      <c r="AE632" s="118"/>
      <c r="AF632" s="118"/>
      <c r="AG632" s="118"/>
      <c r="AH632" s="118"/>
      <c r="AI632" s="118"/>
      <c r="AJ632" s="118"/>
      <c r="AK632" s="118"/>
      <c r="AL632" s="118"/>
      <c r="AM632" s="118"/>
      <c r="AN632" s="118"/>
    </row>
    <row r="633" spans="2:40" x14ac:dyDescent="0.25">
      <c r="B633" s="113"/>
      <c r="C633" s="113"/>
      <c r="D633" s="118"/>
      <c r="E633" s="118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  <c r="W633" s="118"/>
      <c r="X633" s="118"/>
      <c r="Y633" s="118"/>
      <c r="Z633" s="118"/>
      <c r="AA633" s="118"/>
      <c r="AB633" s="118"/>
      <c r="AC633" s="118"/>
      <c r="AD633" s="118"/>
      <c r="AE633" s="118"/>
      <c r="AF633" s="118"/>
      <c r="AG633" s="118"/>
      <c r="AH633" s="118"/>
      <c r="AI633" s="118"/>
      <c r="AJ633" s="118"/>
      <c r="AK633" s="118"/>
      <c r="AL633" s="118"/>
      <c r="AM633" s="118"/>
      <c r="AN633" s="118"/>
    </row>
    <row r="634" spans="2:40" x14ac:dyDescent="0.25">
      <c r="B634" s="113"/>
      <c r="C634" s="113"/>
      <c r="D634" s="118"/>
      <c r="E634" s="118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  <c r="Y634" s="118"/>
      <c r="Z634" s="118"/>
      <c r="AA634" s="118"/>
      <c r="AB634" s="118"/>
      <c r="AC634" s="118"/>
      <c r="AD634" s="118"/>
      <c r="AE634" s="118"/>
      <c r="AF634" s="118"/>
      <c r="AG634" s="118"/>
      <c r="AH634" s="118"/>
      <c r="AI634" s="118"/>
      <c r="AJ634" s="118"/>
      <c r="AK634" s="118"/>
      <c r="AL634" s="118"/>
      <c r="AM634" s="118"/>
      <c r="AN634" s="118"/>
    </row>
    <row r="635" spans="2:40" x14ac:dyDescent="0.25">
      <c r="B635" s="113"/>
      <c r="C635" s="113"/>
      <c r="D635" s="118"/>
      <c r="E635" s="118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  <c r="W635" s="118"/>
      <c r="X635" s="118"/>
      <c r="Y635" s="118"/>
      <c r="Z635" s="118"/>
      <c r="AA635" s="118"/>
      <c r="AB635" s="118"/>
      <c r="AC635" s="118"/>
      <c r="AD635" s="118"/>
      <c r="AE635" s="118"/>
      <c r="AF635" s="118"/>
      <c r="AG635" s="118"/>
      <c r="AH635" s="118"/>
      <c r="AI635" s="118"/>
      <c r="AJ635" s="118"/>
      <c r="AK635" s="118"/>
      <c r="AL635" s="118"/>
      <c r="AM635" s="118"/>
      <c r="AN635" s="118"/>
    </row>
    <row r="636" spans="2:40" x14ac:dyDescent="0.25">
      <c r="B636" s="113"/>
      <c r="C636" s="113"/>
      <c r="D636" s="118"/>
      <c r="E636" s="118"/>
      <c r="F636" s="118"/>
      <c r="G636" s="118"/>
      <c r="H636" s="118"/>
      <c r="I636" s="118"/>
      <c r="J636" s="118"/>
      <c r="K636" s="118"/>
      <c r="L636" s="118"/>
      <c r="M636" s="118"/>
      <c r="N636" s="118"/>
      <c r="O636" s="118"/>
      <c r="P636" s="118"/>
      <c r="Q636" s="118"/>
      <c r="R636" s="118"/>
      <c r="S636" s="118"/>
      <c r="T636" s="118"/>
      <c r="U636" s="118"/>
      <c r="V636" s="118"/>
      <c r="W636" s="118"/>
      <c r="X636" s="118"/>
      <c r="Y636" s="118"/>
      <c r="Z636" s="118"/>
      <c r="AA636" s="118"/>
      <c r="AB636" s="118"/>
      <c r="AC636" s="118"/>
      <c r="AD636" s="118"/>
      <c r="AE636" s="118"/>
      <c r="AF636" s="118"/>
      <c r="AG636" s="118"/>
      <c r="AH636" s="118"/>
      <c r="AI636" s="118"/>
      <c r="AJ636" s="118"/>
      <c r="AK636" s="118"/>
      <c r="AL636" s="118"/>
      <c r="AM636" s="118"/>
      <c r="AN636" s="118"/>
    </row>
    <row r="637" spans="2:40" x14ac:dyDescent="0.25">
      <c r="B637" s="113"/>
      <c r="C637" s="113"/>
      <c r="D637" s="118"/>
      <c r="E637" s="118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  <c r="AA637" s="118"/>
      <c r="AB637" s="118"/>
      <c r="AC637" s="118"/>
      <c r="AD637" s="118"/>
      <c r="AE637" s="118"/>
      <c r="AF637" s="118"/>
      <c r="AG637" s="118"/>
      <c r="AH637" s="118"/>
      <c r="AI637" s="118"/>
      <c r="AJ637" s="118"/>
      <c r="AK637" s="118"/>
      <c r="AL637" s="118"/>
      <c r="AM637" s="118"/>
      <c r="AN637" s="118"/>
    </row>
    <row r="638" spans="2:40" x14ac:dyDescent="0.25">
      <c r="B638" s="113"/>
      <c r="C638" s="113"/>
      <c r="D638" s="118"/>
      <c r="E638" s="118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  <c r="AA638" s="118"/>
      <c r="AB638" s="118"/>
      <c r="AC638" s="118"/>
      <c r="AD638" s="118"/>
      <c r="AE638" s="118"/>
      <c r="AF638" s="118"/>
      <c r="AG638" s="118"/>
      <c r="AH638" s="118"/>
      <c r="AI638" s="118"/>
      <c r="AJ638" s="118"/>
      <c r="AK638" s="118"/>
      <c r="AL638" s="118"/>
      <c r="AM638" s="118"/>
      <c r="AN638" s="118"/>
    </row>
    <row r="639" spans="2:40" x14ac:dyDescent="0.25">
      <c r="B639" s="113"/>
      <c r="C639" s="113"/>
      <c r="D639" s="118"/>
      <c r="E639" s="118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  <c r="Z639" s="118"/>
      <c r="AA639" s="118"/>
      <c r="AB639" s="118"/>
      <c r="AC639" s="118"/>
      <c r="AD639" s="118"/>
      <c r="AE639" s="118"/>
      <c r="AF639" s="118"/>
      <c r="AG639" s="118"/>
      <c r="AH639" s="118"/>
      <c r="AI639" s="118"/>
      <c r="AJ639" s="118"/>
      <c r="AK639" s="118"/>
      <c r="AL639" s="118"/>
      <c r="AM639" s="118"/>
      <c r="AN639" s="118"/>
    </row>
    <row r="640" spans="2:40" x14ac:dyDescent="0.25">
      <c r="B640" s="113"/>
      <c r="C640" s="113"/>
      <c r="D640" s="118"/>
      <c r="E640" s="118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  <c r="T640" s="118"/>
      <c r="U640" s="118"/>
      <c r="V640" s="118"/>
      <c r="W640" s="118"/>
      <c r="X640" s="118"/>
      <c r="Y640" s="118"/>
      <c r="Z640" s="118"/>
      <c r="AA640" s="118"/>
      <c r="AB640" s="118"/>
      <c r="AC640" s="118"/>
      <c r="AD640" s="118"/>
      <c r="AE640" s="118"/>
      <c r="AF640" s="118"/>
      <c r="AG640" s="118"/>
      <c r="AH640" s="118"/>
      <c r="AI640" s="118"/>
      <c r="AJ640" s="118"/>
      <c r="AK640" s="118"/>
      <c r="AL640" s="118"/>
      <c r="AM640" s="118"/>
      <c r="AN640" s="118"/>
    </row>
    <row r="641" spans="2:40" x14ac:dyDescent="0.25">
      <c r="B641" s="113"/>
      <c r="C641" s="113"/>
      <c r="D641" s="118"/>
      <c r="E641" s="118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  <c r="S641" s="118"/>
      <c r="T641" s="118"/>
      <c r="U641" s="118"/>
      <c r="V641" s="118"/>
      <c r="W641" s="118"/>
      <c r="X641" s="118"/>
      <c r="Y641" s="118"/>
      <c r="Z641" s="118"/>
      <c r="AA641" s="118"/>
      <c r="AB641" s="118"/>
      <c r="AC641" s="118"/>
      <c r="AD641" s="118"/>
      <c r="AE641" s="118"/>
      <c r="AF641" s="118"/>
      <c r="AG641" s="118"/>
      <c r="AH641" s="118"/>
      <c r="AI641" s="118"/>
      <c r="AJ641" s="118"/>
      <c r="AK641" s="118"/>
      <c r="AL641" s="118"/>
      <c r="AM641" s="118"/>
      <c r="AN641" s="118"/>
    </row>
    <row r="642" spans="2:40" x14ac:dyDescent="0.25">
      <c r="B642" s="113"/>
      <c r="C642" s="113"/>
      <c r="D642" s="118"/>
      <c r="E642" s="118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  <c r="Y642" s="118"/>
      <c r="Z642" s="118"/>
      <c r="AA642" s="118"/>
      <c r="AB642" s="118"/>
      <c r="AC642" s="118"/>
      <c r="AD642" s="118"/>
      <c r="AE642" s="118"/>
      <c r="AF642" s="118"/>
      <c r="AG642" s="118"/>
      <c r="AH642" s="118"/>
      <c r="AI642" s="118"/>
      <c r="AJ642" s="118"/>
      <c r="AK642" s="118"/>
      <c r="AL642" s="118"/>
      <c r="AM642" s="118"/>
      <c r="AN642" s="118"/>
    </row>
    <row r="643" spans="2:40" x14ac:dyDescent="0.25">
      <c r="B643" s="113"/>
      <c r="C643" s="113"/>
      <c r="D643" s="118"/>
      <c r="E643" s="118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8"/>
      <c r="U643" s="118"/>
      <c r="V643" s="118"/>
      <c r="W643" s="118"/>
      <c r="X643" s="118"/>
      <c r="Y643" s="118"/>
      <c r="Z643" s="118"/>
      <c r="AA643" s="118"/>
      <c r="AB643" s="118"/>
      <c r="AC643" s="118"/>
      <c r="AD643" s="118"/>
      <c r="AE643" s="118"/>
      <c r="AF643" s="118"/>
      <c r="AG643" s="118"/>
      <c r="AH643" s="118"/>
      <c r="AI643" s="118"/>
      <c r="AJ643" s="118"/>
      <c r="AK643" s="118"/>
      <c r="AL643" s="118"/>
      <c r="AM643" s="118"/>
      <c r="AN643" s="118"/>
    </row>
    <row r="644" spans="2:40" x14ac:dyDescent="0.25">
      <c r="B644" s="113"/>
      <c r="C644" s="113"/>
      <c r="D644" s="118"/>
      <c r="E644" s="118"/>
      <c r="F644" s="118"/>
      <c r="G644" s="118"/>
      <c r="H644" s="118"/>
      <c r="I644" s="118"/>
      <c r="J644" s="118"/>
      <c r="K644" s="118"/>
      <c r="L644" s="118"/>
      <c r="M644" s="118"/>
      <c r="N644" s="118"/>
      <c r="O644" s="118"/>
      <c r="P644" s="118"/>
      <c r="Q644" s="118"/>
      <c r="R644" s="118"/>
      <c r="S644" s="118"/>
      <c r="T644" s="118"/>
      <c r="U644" s="118"/>
      <c r="V644" s="118"/>
      <c r="W644" s="118"/>
      <c r="X644" s="118"/>
      <c r="Y644" s="118"/>
      <c r="Z644" s="118"/>
      <c r="AA644" s="118"/>
      <c r="AB644" s="118"/>
      <c r="AC644" s="118"/>
      <c r="AD644" s="118"/>
      <c r="AE644" s="118"/>
      <c r="AF644" s="118"/>
      <c r="AG644" s="118"/>
      <c r="AH644" s="118"/>
      <c r="AI644" s="118"/>
      <c r="AJ644" s="118"/>
      <c r="AK644" s="118"/>
      <c r="AL644" s="118"/>
      <c r="AM644" s="118"/>
      <c r="AN644" s="118"/>
    </row>
    <row r="645" spans="2:40" x14ac:dyDescent="0.25">
      <c r="B645" s="113"/>
      <c r="C645" s="113"/>
      <c r="D645" s="118"/>
      <c r="E645" s="118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  <c r="W645" s="118"/>
      <c r="X645" s="118"/>
      <c r="Y645" s="118"/>
      <c r="Z645" s="118"/>
      <c r="AA645" s="118"/>
      <c r="AB645" s="118"/>
      <c r="AC645" s="118"/>
      <c r="AD645" s="118"/>
      <c r="AE645" s="118"/>
      <c r="AF645" s="118"/>
      <c r="AG645" s="118"/>
      <c r="AH645" s="118"/>
      <c r="AI645" s="118"/>
      <c r="AJ645" s="118"/>
      <c r="AK645" s="118"/>
      <c r="AL645" s="118"/>
      <c r="AM645" s="118"/>
      <c r="AN645" s="118"/>
    </row>
    <row r="646" spans="2:40" x14ac:dyDescent="0.25">
      <c r="B646" s="113"/>
      <c r="C646" s="113"/>
      <c r="D646" s="118"/>
      <c r="E646" s="118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  <c r="W646" s="118"/>
      <c r="X646" s="118"/>
      <c r="Y646" s="118"/>
      <c r="Z646" s="118"/>
      <c r="AA646" s="118"/>
      <c r="AB646" s="118"/>
      <c r="AC646" s="118"/>
      <c r="AD646" s="118"/>
      <c r="AE646" s="118"/>
      <c r="AF646" s="118"/>
      <c r="AG646" s="118"/>
      <c r="AH646" s="118"/>
      <c r="AI646" s="118"/>
      <c r="AJ646" s="118"/>
      <c r="AK646" s="118"/>
      <c r="AL646" s="118"/>
      <c r="AM646" s="118"/>
      <c r="AN646" s="118"/>
    </row>
    <row r="647" spans="2:40" x14ac:dyDescent="0.25">
      <c r="B647" s="113"/>
      <c r="C647" s="113"/>
      <c r="D647" s="118"/>
      <c r="E647" s="118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  <c r="W647" s="118"/>
      <c r="X647" s="118"/>
      <c r="Y647" s="118"/>
      <c r="Z647" s="118"/>
      <c r="AA647" s="118"/>
      <c r="AB647" s="118"/>
      <c r="AC647" s="118"/>
      <c r="AD647" s="118"/>
      <c r="AE647" s="118"/>
      <c r="AF647" s="118"/>
      <c r="AG647" s="118"/>
      <c r="AH647" s="118"/>
      <c r="AI647" s="118"/>
      <c r="AJ647" s="118"/>
      <c r="AK647" s="118"/>
      <c r="AL647" s="118"/>
      <c r="AM647" s="118"/>
      <c r="AN647" s="118"/>
    </row>
    <row r="648" spans="2:40" x14ac:dyDescent="0.25">
      <c r="B648" s="113"/>
      <c r="C648" s="113"/>
      <c r="D648" s="118"/>
      <c r="E648" s="118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  <c r="W648" s="118"/>
      <c r="X648" s="118"/>
      <c r="Y648" s="118"/>
      <c r="Z648" s="118"/>
      <c r="AA648" s="118"/>
      <c r="AB648" s="118"/>
      <c r="AC648" s="118"/>
      <c r="AD648" s="118"/>
      <c r="AE648" s="118"/>
      <c r="AF648" s="118"/>
      <c r="AG648" s="118"/>
      <c r="AH648" s="118"/>
      <c r="AI648" s="118"/>
      <c r="AJ648" s="118"/>
      <c r="AK648" s="118"/>
      <c r="AL648" s="118"/>
      <c r="AM648" s="118"/>
      <c r="AN648" s="118"/>
    </row>
    <row r="649" spans="2:40" x14ac:dyDescent="0.25">
      <c r="B649" s="113"/>
      <c r="C649" s="113"/>
      <c r="D649" s="118"/>
      <c r="E649" s="118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  <c r="W649" s="118"/>
      <c r="X649" s="118"/>
      <c r="Y649" s="118"/>
      <c r="Z649" s="118"/>
      <c r="AA649" s="118"/>
      <c r="AB649" s="118"/>
      <c r="AC649" s="118"/>
      <c r="AD649" s="118"/>
      <c r="AE649" s="118"/>
      <c r="AF649" s="118"/>
      <c r="AG649" s="118"/>
      <c r="AH649" s="118"/>
      <c r="AI649" s="118"/>
      <c r="AJ649" s="118"/>
      <c r="AK649" s="118"/>
      <c r="AL649" s="118"/>
      <c r="AM649" s="118"/>
      <c r="AN649" s="118"/>
    </row>
    <row r="650" spans="2:40" x14ac:dyDescent="0.25">
      <c r="B650" s="113"/>
      <c r="C650" s="113"/>
      <c r="D650" s="118"/>
      <c r="E650" s="118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118"/>
      <c r="Y650" s="118"/>
      <c r="Z650" s="118"/>
      <c r="AA650" s="118"/>
      <c r="AB650" s="118"/>
      <c r="AC650" s="118"/>
      <c r="AD650" s="118"/>
      <c r="AE650" s="118"/>
      <c r="AF650" s="118"/>
      <c r="AG650" s="118"/>
      <c r="AH650" s="118"/>
      <c r="AI650" s="118"/>
      <c r="AJ650" s="118"/>
      <c r="AK650" s="118"/>
      <c r="AL650" s="118"/>
      <c r="AM650" s="118"/>
      <c r="AN650" s="118"/>
    </row>
    <row r="651" spans="2:40" x14ac:dyDescent="0.25">
      <c r="B651" s="113"/>
      <c r="C651" s="113"/>
      <c r="D651" s="118"/>
      <c r="E651" s="118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  <c r="X651" s="118"/>
      <c r="Y651" s="118"/>
      <c r="Z651" s="118"/>
      <c r="AA651" s="118"/>
      <c r="AB651" s="118"/>
      <c r="AC651" s="118"/>
      <c r="AD651" s="118"/>
      <c r="AE651" s="118"/>
      <c r="AF651" s="118"/>
      <c r="AG651" s="118"/>
      <c r="AH651" s="118"/>
      <c r="AI651" s="118"/>
      <c r="AJ651" s="118"/>
      <c r="AK651" s="118"/>
      <c r="AL651" s="118"/>
      <c r="AM651" s="118"/>
      <c r="AN651" s="118"/>
    </row>
    <row r="652" spans="2:40" x14ac:dyDescent="0.25">
      <c r="B652" s="113"/>
      <c r="C652" s="113"/>
      <c r="D652" s="118"/>
      <c r="E652" s="118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  <c r="S652" s="118"/>
      <c r="T652" s="118"/>
      <c r="U652" s="118"/>
      <c r="V652" s="118"/>
      <c r="W652" s="118"/>
      <c r="X652" s="118"/>
      <c r="Y652" s="118"/>
      <c r="Z652" s="118"/>
      <c r="AA652" s="118"/>
      <c r="AB652" s="118"/>
      <c r="AC652" s="118"/>
      <c r="AD652" s="118"/>
      <c r="AE652" s="118"/>
      <c r="AF652" s="118"/>
      <c r="AG652" s="118"/>
      <c r="AH652" s="118"/>
      <c r="AI652" s="118"/>
      <c r="AJ652" s="118"/>
      <c r="AK652" s="118"/>
      <c r="AL652" s="118"/>
      <c r="AM652" s="118"/>
      <c r="AN652" s="118"/>
    </row>
    <row r="653" spans="2:40" x14ac:dyDescent="0.25">
      <c r="B653" s="113"/>
      <c r="C653" s="113"/>
      <c r="D653" s="118"/>
      <c r="E653" s="118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  <c r="S653" s="118"/>
      <c r="T653" s="118"/>
      <c r="U653" s="118"/>
      <c r="V653" s="118"/>
      <c r="W653" s="118"/>
      <c r="X653" s="118"/>
      <c r="Y653" s="118"/>
      <c r="Z653" s="118"/>
      <c r="AA653" s="118"/>
      <c r="AB653" s="118"/>
      <c r="AC653" s="118"/>
      <c r="AD653" s="118"/>
      <c r="AE653" s="118"/>
      <c r="AF653" s="118"/>
      <c r="AG653" s="118"/>
      <c r="AH653" s="118"/>
      <c r="AI653" s="118"/>
      <c r="AJ653" s="118"/>
      <c r="AK653" s="118"/>
      <c r="AL653" s="118"/>
      <c r="AM653" s="118"/>
      <c r="AN653" s="118"/>
    </row>
    <row r="654" spans="2:40" x14ac:dyDescent="0.25">
      <c r="B654" s="113"/>
      <c r="C654" s="113"/>
      <c r="D654" s="118"/>
      <c r="E654" s="118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  <c r="S654" s="118"/>
      <c r="T654" s="118"/>
      <c r="U654" s="118"/>
      <c r="V654" s="118"/>
      <c r="W654" s="118"/>
      <c r="X654" s="118"/>
      <c r="Y654" s="118"/>
      <c r="Z654" s="118"/>
      <c r="AA654" s="118"/>
      <c r="AB654" s="118"/>
      <c r="AC654" s="118"/>
      <c r="AD654" s="118"/>
      <c r="AE654" s="118"/>
      <c r="AF654" s="118"/>
      <c r="AG654" s="118"/>
      <c r="AH654" s="118"/>
      <c r="AI654" s="118"/>
      <c r="AJ654" s="118"/>
      <c r="AK654" s="118"/>
      <c r="AL654" s="118"/>
      <c r="AM654" s="118"/>
      <c r="AN654" s="118"/>
    </row>
    <row r="655" spans="2:40" x14ac:dyDescent="0.25">
      <c r="B655" s="113"/>
      <c r="C655" s="113"/>
      <c r="D655" s="118"/>
      <c r="E655" s="118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  <c r="S655" s="118"/>
      <c r="T655" s="118"/>
      <c r="U655" s="118"/>
      <c r="V655" s="118"/>
      <c r="W655" s="118"/>
      <c r="X655" s="118"/>
      <c r="Y655" s="118"/>
      <c r="Z655" s="118"/>
      <c r="AA655" s="118"/>
      <c r="AB655" s="118"/>
      <c r="AC655" s="118"/>
      <c r="AD655" s="118"/>
      <c r="AE655" s="118"/>
      <c r="AF655" s="118"/>
      <c r="AG655" s="118"/>
      <c r="AH655" s="118"/>
      <c r="AI655" s="118"/>
      <c r="AJ655" s="118"/>
      <c r="AK655" s="118"/>
      <c r="AL655" s="118"/>
      <c r="AM655" s="118"/>
      <c r="AN655" s="118"/>
    </row>
    <row r="656" spans="2:40" x14ac:dyDescent="0.25">
      <c r="B656" s="113"/>
      <c r="C656" s="113"/>
      <c r="D656" s="118"/>
      <c r="E656" s="118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  <c r="W656" s="118"/>
      <c r="X656" s="118"/>
      <c r="Y656" s="118"/>
      <c r="Z656" s="118"/>
      <c r="AA656" s="118"/>
      <c r="AB656" s="118"/>
      <c r="AC656" s="118"/>
      <c r="AD656" s="118"/>
      <c r="AE656" s="118"/>
      <c r="AF656" s="118"/>
      <c r="AG656" s="118"/>
      <c r="AH656" s="118"/>
      <c r="AI656" s="118"/>
      <c r="AJ656" s="118"/>
      <c r="AK656" s="118"/>
      <c r="AL656" s="118"/>
      <c r="AM656" s="118"/>
      <c r="AN656" s="118"/>
    </row>
    <row r="657" spans="2:40" x14ac:dyDescent="0.25">
      <c r="B657" s="113"/>
      <c r="C657" s="113"/>
      <c r="D657" s="118"/>
      <c r="E657" s="118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118"/>
      <c r="Y657" s="118"/>
      <c r="Z657" s="118"/>
      <c r="AA657" s="118"/>
      <c r="AB657" s="118"/>
      <c r="AC657" s="118"/>
      <c r="AD657" s="118"/>
      <c r="AE657" s="118"/>
      <c r="AF657" s="118"/>
      <c r="AG657" s="118"/>
      <c r="AH657" s="118"/>
      <c r="AI657" s="118"/>
      <c r="AJ657" s="118"/>
      <c r="AK657" s="118"/>
      <c r="AL657" s="118"/>
      <c r="AM657" s="118"/>
      <c r="AN657" s="118"/>
    </row>
    <row r="658" spans="2:40" x14ac:dyDescent="0.25">
      <c r="B658" s="113"/>
      <c r="C658" s="113"/>
      <c r="D658" s="118"/>
      <c r="E658" s="118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  <c r="W658" s="118"/>
      <c r="X658" s="118"/>
      <c r="Y658" s="118"/>
      <c r="Z658" s="118"/>
      <c r="AA658" s="118"/>
      <c r="AB658" s="118"/>
      <c r="AC658" s="118"/>
      <c r="AD658" s="118"/>
      <c r="AE658" s="118"/>
      <c r="AF658" s="118"/>
      <c r="AG658" s="118"/>
      <c r="AH658" s="118"/>
      <c r="AI658" s="118"/>
      <c r="AJ658" s="118"/>
      <c r="AK658" s="118"/>
      <c r="AL658" s="118"/>
      <c r="AM658" s="118"/>
      <c r="AN658" s="118"/>
    </row>
    <row r="659" spans="2:40" x14ac:dyDescent="0.25">
      <c r="B659" s="113"/>
      <c r="C659" s="113"/>
      <c r="D659" s="118"/>
      <c r="E659" s="118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  <c r="W659" s="118"/>
      <c r="X659" s="118"/>
      <c r="Y659" s="118"/>
      <c r="Z659" s="118"/>
      <c r="AA659" s="118"/>
      <c r="AB659" s="118"/>
      <c r="AC659" s="118"/>
      <c r="AD659" s="118"/>
      <c r="AE659" s="118"/>
      <c r="AF659" s="118"/>
      <c r="AG659" s="118"/>
      <c r="AH659" s="118"/>
      <c r="AI659" s="118"/>
      <c r="AJ659" s="118"/>
      <c r="AK659" s="118"/>
      <c r="AL659" s="118"/>
      <c r="AM659" s="118"/>
      <c r="AN659" s="118"/>
    </row>
    <row r="660" spans="2:40" x14ac:dyDescent="0.25">
      <c r="B660" s="113"/>
      <c r="C660" s="113"/>
      <c r="D660" s="118"/>
      <c r="E660" s="118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  <c r="W660" s="118"/>
      <c r="X660" s="118"/>
      <c r="Y660" s="118"/>
      <c r="Z660" s="118"/>
      <c r="AA660" s="118"/>
      <c r="AB660" s="118"/>
      <c r="AC660" s="118"/>
      <c r="AD660" s="118"/>
      <c r="AE660" s="118"/>
      <c r="AF660" s="118"/>
      <c r="AG660" s="118"/>
      <c r="AH660" s="118"/>
      <c r="AI660" s="118"/>
      <c r="AJ660" s="118"/>
      <c r="AK660" s="118"/>
      <c r="AL660" s="118"/>
      <c r="AM660" s="118"/>
      <c r="AN660" s="118"/>
    </row>
    <row r="661" spans="2:40" x14ac:dyDescent="0.25">
      <c r="B661" s="113"/>
      <c r="C661" s="113"/>
      <c r="D661" s="118"/>
      <c r="E661" s="118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  <c r="S661" s="118"/>
      <c r="T661" s="118"/>
      <c r="U661" s="118"/>
      <c r="V661" s="118"/>
      <c r="W661" s="118"/>
      <c r="X661" s="118"/>
      <c r="Y661" s="118"/>
      <c r="Z661" s="118"/>
      <c r="AA661" s="118"/>
      <c r="AB661" s="118"/>
      <c r="AC661" s="118"/>
      <c r="AD661" s="118"/>
      <c r="AE661" s="118"/>
      <c r="AF661" s="118"/>
      <c r="AG661" s="118"/>
      <c r="AH661" s="118"/>
      <c r="AI661" s="118"/>
      <c r="AJ661" s="118"/>
      <c r="AK661" s="118"/>
      <c r="AL661" s="118"/>
      <c r="AM661" s="118"/>
      <c r="AN661" s="118"/>
    </row>
    <row r="662" spans="2:40" x14ac:dyDescent="0.25">
      <c r="B662" s="113"/>
      <c r="C662" s="113"/>
      <c r="D662" s="118"/>
      <c r="E662" s="118"/>
      <c r="F662" s="118"/>
      <c r="G662" s="118"/>
      <c r="H662" s="118"/>
      <c r="I662" s="118"/>
      <c r="J662" s="118"/>
      <c r="K662" s="118"/>
      <c r="L662" s="118"/>
      <c r="M662" s="118"/>
      <c r="N662" s="118"/>
      <c r="O662" s="118"/>
      <c r="P662" s="118"/>
      <c r="Q662" s="118"/>
      <c r="R662" s="118"/>
      <c r="S662" s="118"/>
      <c r="T662" s="118"/>
      <c r="U662" s="118"/>
      <c r="V662" s="118"/>
      <c r="W662" s="118"/>
      <c r="X662" s="118"/>
      <c r="Y662" s="118"/>
      <c r="Z662" s="118"/>
      <c r="AA662" s="118"/>
      <c r="AB662" s="118"/>
      <c r="AC662" s="118"/>
      <c r="AD662" s="118"/>
      <c r="AE662" s="118"/>
      <c r="AF662" s="118"/>
      <c r="AG662" s="118"/>
      <c r="AH662" s="118"/>
      <c r="AI662" s="118"/>
      <c r="AJ662" s="118"/>
      <c r="AK662" s="118"/>
      <c r="AL662" s="118"/>
      <c r="AM662" s="118"/>
      <c r="AN662" s="118"/>
    </row>
    <row r="663" spans="2:40" x14ac:dyDescent="0.25">
      <c r="B663" s="113"/>
      <c r="C663" s="113"/>
      <c r="D663" s="118"/>
      <c r="E663" s="118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  <c r="S663" s="118"/>
      <c r="T663" s="118"/>
      <c r="U663" s="118"/>
      <c r="V663" s="118"/>
      <c r="W663" s="118"/>
      <c r="X663" s="118"/>
      <c r="Y663" s="118"/>
      <c r="Z663" s="118"/>
      <c r="AA663" s="118"/>
      <c r="AB663" s="118"/>
      <c r="AC663" s="118"/>
      <c r="AD663" s="118"/>
      <c r="AE663" s="118"/>
      <c r="AF663" s="118"/>
      <c r="AG663" s="118"/>
      <c r="AH663" s="118"/>
      <c r="AI663" s="118"/>
      <c r="AJ663" s="118"/>
      <c r="AK663" s="118"/>
      <c r="AL663" s="118"/>
      <c r="AM663" s="118"/>
      <c r="AN663" s="118"/>
    </row>
    <row r="664" spans="2:40" x14ac:dyDescent="0.25">
      <c r="B664" s="113"/>
      <c r="C664" s="113"/>
      <c r="D664" s="118"/>
      <c r="E664" s="118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  <c r="S664" s="118"/>
      <c r="T664" s="118"/>
      <c r="U664" s="118"/>
      <c r="V664" s="118"/>
      <c r="W664" s="118"/>
      <c r="X664" s="118"/>
      <c r="Y664" s="118"/>
      <c r="Z664" s="118"/>
      <c r="AA664" s="118"/>
      <c r="AB664" s="118"/>
      <c r="AC664" s="118"/>
      <c r="AD664" s="118"/>
      <c r="AE664" s="118"/>
      <c r="AF664" s="118"/>
      <c r="AG664" s="118"/>
      <c r="AH664" s="118"/>
      <c r="AI664" s="118"/>
      <c r="AJ664" s="118"/>
      <c r="AK664" s="118"/>
      <c r="AL664" s="118"/>
      <c r="AM664" s="118"/>
      <c r="AN664" s="118"/>
    </row>
    <row r="665" spans="2:40" x14ac:dyDescent="0.25">
      <c r="B665" s="113"/>
      <c r="C665" s="113"/>
      <c r="D665" s="118"/>
      <c r="E665" s="118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  <c r="S665" s="118"/>
      <c r="T665" s="118"/>
      <c r="U665" s="118"/>
      <c r="V665" s="118"/>
      <c r="W665" s="118"/>
      <c r="X665" s="118"/>
      <c r="Y665" s="118"/>
      <c r="Z665" s="118"/>
      <c r="AA665" s="118"/>
      <c r="AB665" s="118"/>
      <c r="AC665" s="118"/>
      <c r="AD665" s="118"/>
      <c r="AE665" s="118"/>
      <c r="AF665" s="118"/>
      <c r="AG665" s="118"/>
      <c r="AH665" s="118"/>
      <c r="AI665" s="118"/>
      <c r="AJ665" s="118"/>
      <c r="AK665" s="118"/>
      <c r="AL665" s="118"/>
      <c r="AM665" s="118"/>
      <c r="AN665" s="118"/>
    </row>
    <row r="666" spans="2:40" x14ac:dyDescent="0.25">
      <c r="B666" s="113"/>
      <c r="C666" s="113"/>
      <c r="D666" s="118"/>
      <c r="E666" s="118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  <c r="S666" s="118"/>
      <c r="T666" s="118"/>
      <c r="U666" s="118"/>
      <c r="V666" s="118"/>
      <c r="W666" s="118"/>
      <c r="X666" s="118"/>
      <c r="Y666" s="118"/>
      <c r="Z666" s="118"/>
      <c r="AA666" s="118"/>
      <c r="AB666" s="118"/>
      <c r="AC666" s="118"/>
      <c r="AD666" s="118"/>
      <c r="AE666" s="118"/>
      <c r="AF666" s="118"/>
      <c r="AG666" s="118"/>
      <c r="AH666" s="118"/>
      <c r="AI666" s="118"/>
      <c r="AJ666" s="118"/>
      <c r="AK666" s="118"/>
      <c r="AL666" s="118"/>
      <c r="AM666" s="118"/>
      <c r="AN666" s="118"/>
    </row>
    <row r="667" spans="2:40" x14ac:dyDescent="0.25">
      <c r="B667" s="113"/>
      <c r="C667" s="113"/>
      <c r="D667" s="118"/>
      <c r="E667" s="118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  <c r="W667" s="118"/>
      <c r="X667" s="118"/>
      <c r="Y667" s="118"/>
      <c r="Z667" s="118"/>
      <c r="AA667" s="118"/>
      <c r="AB667" s="118"/>
      <c r="AC667" s="118"/>
      <c r="AD667" s="118"/>
      <c r="AE667" s="118"/>
      <c r="AF667" s="118"/>
      <c r="AG667" s="118"/>
      <c r="AH667" s="118"/>
      <c r="AI667" s="118"/>
      <c r="AJ667" s="118"/>
      <c r="AK667" s="118"/>
      <c r="AL667" s="118"/>
      <c r="AM667" s="118"/>
      <c r="AN667" s="118"/>
    </row>
    <row r="668" spans="2:40" x14ac:dyDescent="0.25">
      <c r="B668" s="113"/>
      <c r="C668" s="113"/>
      <c r="D668" s="118"/>
      <c r="E668" s="118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  <c r="S668" s="118"/>
      <c r="T668" s="118"/>
      <c r="U668" s="118"/>
      <c r="V668" s="118"/>
      <c r="W668" s="118"/>
      <c r="X668" s="118"/>
      <c r="Y668" s="118"/>
      <c r="Z668" s="118"/>
      <c r="AA668" s="118"/>
      <c r="AB668" s="118"/>
      <c r="AC668" s="118"/>
      <c r="AD668" s="118"/>
      <c r="AE668" s="118"/>
      <c r="AF668" s="118"/>
      <c r="AG668" s="118"/>
      <c r="AH668" s="118"/>
      <c r="AI668" s="118"/>
      <c r="AJ668" s="118"/>
      <c r="AK668" s="118"/>
      <c r="AL668" s="118"/>
      <c r="AM668" s="118"/>
      <c r="AN668" s="118"/>
    </row>
    <row r="669" spans="2:40" x14ac:dyDescent="0.25">
      <c r="B669" s="113"/>
      <c r="C669" s="113"/>
      <c r="D669" s="118"/>
      <c r="E669" s="118"/>
      <c r="F669" s="118"/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  <c r="W669" s="118"/>
      <c r="X669" s="118"/>
      <c r="Y669" s="118"/>
      <c r="Z669" s="118"/>
      <c r="AA669" s="118"/>
      <c r="AB669" s="118"/>
      <c r="AC669" s="118"/>
      <c r="AD669" s="118"/>
      <c r="AE669" s="118"/>
      <c r="AF669" s="118"/>
      <c r="AG669" s="118"/>
      <c r="AH669" s="118"/>
      <c r="AI669" s="118"/>
      <c r="AJ669" s="118"/>
      <c r="AK669" s="118"/>
      <c r="AL669" s="118"/>
      <c r="AM669" s="118"/>
      <c r="AN669" s="118"/>
    </row>
    <row r="670" spans="2:40" x14ac:dyDescent="0.25">
      <c r="B670" s="113"/>
      <c r="C670" s="113"/>
      <c r="D670" s="118"/>
      <c r="E670" s="118"/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  <c r="W670" s="118"/>
      <c r="X670" s="118"/>
      <c r="Y670" s="118"/>
      <c r="Z670" s="118"/>
      <c r="AA670" s="118"/>
      <c r="AB670" s="118"/>
      <c r="AC670" s="118"/>
      <c r="AD670" s="118"/>
      <c r="AE670" s="118"/>
      <c r="AF670" s="118"/>
      <c r="AG670" s="118"/>
      <c r="AH670" s="118"/>
      <c r="AI670" s="118"/>
      <c r="AJ670" s="118"/>
      <c r="AK670" s="118"/>
      <c r="AL670" s="118"/>
      <c r="AM670" s="118"/>
      <c r="AN670" s="118"/>
    </row>
    <row r="671" spans="2:40" x14ac:dyDescent="0.25">
      <c r="B671" s="113"/>
      <c r="C671" s="113"/>
      <c r="D671" s="118"/>
      <c r="E671" s="118"/>
      <c r="F671" s="118"/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  <c r="W671" s="118"/>
      <c r="X671" s="118"/>
      <c r="Y671" s="118"/>
      <c r="Z671" s="118"/>
      <c r="AA671" s="118"/>
      <c r="AB671" s="118"/>
      <c r="AC671" s="118"/>
      <c r="AD671" s="118"/>
      <c r="AE671" s="118"/>
      <c r="AF671" s="118"/>
      <c r="AG671" s="118"/>
      <c r="AH671" s="118"/>
      <c r="AI671" s="118"/>
      <c r="AJ671" s="118"/>
      <c r="AK671" s="118"/>
      <c r="AL671" s="118"/>
      <c r="AM671" s="118"/>
      <c r="AN671" s="118"/>
    </row>
    <row r="672" spans="2:40" x14ac:dyDescent="0.25">
      <c r="B672" s="113"/>
      <c r="C672" s="113"/>
      <c r="D672" s="118"/>
      <c r="E672" s="118"/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  <c r="S672" s="118"/>
      <c r="T672" s="118"/>
      <c r="U672" s="118"/>
      <c r="V672" s="118"/>
      <c r="W672" s="118"/>
      <c r="X672" s="118"/>
      <c r="Y672" s="118"/>
      <c r="Z672" s="118"/>
      <c r="AA672" s="118"/>
      <c r="AB672" s="118"/>
      <c r="AC672" s="118"/>
      <c r="AD672" s="118"/>
      <c r="AE672" s="118"/>
      <c r="AF672" s="118"/>
      <c r="AG672" s="118"/>
      <c r="AH672" s="118"/>
      <c r="AI672" s="118"/>
      <c r="AJ672" s="118"/>
      <c r="AK672" s="118"/>
      <c r="AL672" s="118"/>
      <c r="AM672" s="118"/>
      <c r="AN672" s="118"/>
    </row>
    <row r="673" spans="2:40" x14ac:dyDescent="0.25">
      <c r="B673" s="113"/>
      <c r="C673" s="113"/>
      <c r="D673" s="118"/>
      <c r="E673" s="118"/>
      <c r="F673" s="118"/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  <c r="S673" s="118"/>
      <c r="T673" s="118"/>
      <c r="U673" s="118"/>
      <c r="V673" s="118"/>
      <c r="W673" s="118"/>
      <c r="X673" s="118"/>
      <c r="Y673" s="118"/>
      <c r="Z673" s="118"/>
      <c r="AA673" s="118"/>
      <c r="AB673" s="118"/>
      <c r="AC673" s="118"/>
      <c r="AD673" s="118"/>
      <c r="AE673" s="118"/>
      <c r="AF673" s="118"/>
      <c r="AG673" s="118"/>
      <c r="AH673" s="118"/>
      <c r="AI673" s="118"/>
      <c r="AJ673" s="118"/>
      <c r="AK673" s="118"/>
      <c r="AL673" s="118"/>
      <c r="AM673" s="118"/>
      <c r="AN673" s="118"/>
    </row>
    <row r="674" spans="2:40" x14ac:dyDescent="0.25">
      <c r="B674" s="113"/>
      <c r="C674" s="113"/>
      <c r="D674" s="118"/>
      <c r="E674" s="118"/>
      <c r="F674" s="118"/>
      <c r="G674" s="118"/>
      <c r="H674" s="118"/>
      <c r="I674" s="118"/>
      <c r="J674" s="118"/>
      <c r="K674" s="118"/>
      <c r="L674" s="118"/>
      <c r="M674" s="118"/>
      <c r="N674" s="118"/>
      <c r="O674" s="118"/>
      <c r="P674" s="118"/>
      <c r="Q674" s="118"/>
      <c r="R674" s="118"/>
      <c r="S674" s="118"/>
      <c r="T674" s="118"/>
      <c r="U674" s="118"/>
      <c r="V674" s="118"/>
      <c r="W674" s="118"/>
      <c r="X674" s="118"/>
      <c r="Y674" s="118"/>
      <c r="Z674" s="118"/>
      <c r="AA674" s="118"/>
      <c r="AB674" s="118"/>
      <c r="AC674" s="118"/>
      <c r="AD674" s="118"/>
      <c r="AE674" s="118"/>
      <c r="AF674" s="118"/>
      <c r="AG674" s="118"/>
      <c r="AH674" s="118"/>
      <c r="AI674" s="118"/>
      <c r="AJ674" s="118"/>
      <c r="AK674" s="118"/>
      <c r="AL674" s="118"/>
      <c r="AM674" s="118"/>
      <c r="AN674" s="118"/>
    </row>
    <row r="675" spans="2:40" x14ac:dyDescent="0.25">
      <c r="B675" s="113"/>
      <c r="C675" s="113"/>
      <c r="D675" s="118"/>
      <c r="E675" s="118"/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118"/>
      <c r="Q675" s="118"/>
      <c r="R675" s="118"/>
      <c r="S675" s="118"/>
      <c r="T675" s="118"/>
      <c r="U675" s="118"/>
      <c r="V675" s="118"/>
      <c r="W675" s="118"/>
      <c r="X675" s="118"/>
      <c r="Y675" s="118"/>
      <c r="Z675" s="118"/>
      <c r="AA675" s="118"/>
      <c r="AB675" s="118"/>
      <c r="AC675" s="118"/>
      <c r="AD675" s="118"/>
      <c r="AE675" s="118"/>
      <c r="AF675" s="118"/>
      <c r="AG675" s="118"/>
      <c r="AH675" s="118"/>
      <c r="AI675" s="118"/>
      <c r="AJ675" s="118"/>
      <c r="AK675" s="118"/>
      <c r="AL675" s="118"/>
      <c r="AM675" s="118"/>
      <c r="AN675" s="118"/>
    </row>
    <row r="676" spans="2:40" x14ac:dyDescent="0.25">
      <c r="B676" s="113"/>
      <c r="C676" s="113"/>
      <c r="D676" s="118"/>
      <c r="E676" s="118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18"/>
      <c r="Q676" s="118"/>
      <c r="R676" s="118"/>
      <c r="S676" s="118"/>
      <c r="T676" s="118"/>
      <c r="U676" s="118"/>
      <c r="V676" s="118"/>
      <c r="W676" s="118"/>
      <c r="X676" s="118"/>
      <c r="Y676" s="118"/>
      <c r="Z676" s="118"/>
      <c r="AA676" s="118"/>
      <c r="AB676" s="118"/>
      <c r="AC676" s="118"/>
      <c r="AD676" s="118"/>
      <c r="AE676" s="118"/>
      <c r="AF676" s="118"/>
      <c r="AG676" s="118"/>
      <c r="AH676" s="118"/>
      <c r="AI676" s="118"/>
      <c r="AJ676" s="118"/>
      <c r="AK676" s="118"/>
      <c r="AL676" s="118"/>
      <c r="AM676" s="118"/>
      <c r="AN676" s="118"/>
    </row>
    <row r="677" spans="2:40" x14ac:dyDescent="0.25">
      <c r="B677" s="113"/>
      <c r="C677" s="113"/>
      <c r="D677" s="118"/>
      <c r="E677" s="118"/>
      <c r="F677" s="118"/>
      <c r="G677" s="118"/>
      <c r="H677" s="118"/>
      <c r="I677" s="118"/>
      <c r="J677" s="118"/>
      <c r="K677" s="118"/>
      <c r="L677" s="118"/>
      <c r="M677" s="118"/>
      <c r="N677" s="118"/>
      <c r="O677" s="118"/>
      <c r="P677" s="118"/>
      <c r="Q677" s="118"/>
      <c r="R677" s="118"/>
      <c r="S677" s="118"/>
      <c r="T677" s="118"/>
      <c r="U677" s="118"/>
      <c r="V677" s="118"/>
      <c r="W677" s="118"/>
      <c r="X677" s="118"/>
      <c r="Y677" s="118"/>
      <c r="Z677" s="118"/>
      <c r="AA677" s="118"/>
      <c r="AB677" s="118"/>
      <c r="AC677" s="118"/>
      <c r="AD677" s="118"/>
      <c r="AE677" s="118"/>
      <c r="AF677" s="118"/>
      <c r="AG677" s="118"/>
      <c r="AH677" s="118"/>
      <c r="AI677" s="118"/>
      <c r="AJ677" s="118"/>
      <c r="AK677" s="118"/>
      <c r="AL677" s="118"/>
      <c r="AM677" s="118"/>
      <c r="AN677" s="118"/>
    </row>
    <row r="678" spans="2:40" x14ac:dyDescent="0.25">
      <c r="B678" s="113"/>
      <c r="C678" s="113"/>
      <c r="D678" s="118"/>
      <c r="E678" s="118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  <c r="W678" s="118"/>
      <c r="X678" s="118"/>
      <c r="Y678" s="118"/>
      <c r="Z678" s="118"/>
      <c r="AA678" s="118"/>
      <c r="AB678" s="118"/>
      <c r="AC678" s="118"/>
      <c r="AD678" s="118"/>
      <c r="AE678" s="118"/>
      <c r="AF678" s="118"/>
      <c r="AG678" s="118"/>
      <c r="AH678" s="118"/>
      <c r="AI678" s="118"/>
      <c r="AJ678" s="118"/>
      <c r="AK678" s="118"/>
      <c r="AL678" s="118"/>
      <c r="AM678" s="118"/>
      <c r="AN678" s="118"/>
    </row>
    <row r="679" spans="2:40" x14ac:dyDescent="0.25">
      <c r="B679" s="113"/>
      <c r="C679" s="113"/>
      <c r="D679" s="118"/>
      <c r="E679" s="118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  <c r="W679" s="118"/>
      <c r="X679" s="118"/>
      <c r="Y679" s="118"/>
      <c r="Z679" s="118"/>
      <c r="AA679" s="118"/>
      <c r="AB679" s="118"/>
      <c r="AC679" s="118"/>
      <c r="AD679" s="118"/>
      <c r="AE679" s="118"/>
      <c r="AF679" s="118"/>
      <c r="AG679" s="118"/>
      <c r="AH679" s="118"/>
      <c r="AI679" s="118"/>
      <c r="AJ679" s="118"/>
      <c r="AK679" s="118"/>
      <c r="AL679" s="118"/>
      <c r="AM679" s="118"/>
      <c r="AN679" s="118"/>
    </row>
    <row r="680" spans="2:40" x14ac:dyDescent="0.25">
      <c r="B680" s="113"/>
      <c r="C680" s="113"/>
      <c r="D680" s="118"/>
      <c r="E680" s="118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  <c r="W680" s="118"/>
      <c r="X680" s="118"/>
      <c r="Y680" s="118"/>
      <c r="Z680" s="118"/>
      <c r="AA680" s="118"/>
      <c r="AB680" s="118"/>
      <c r="AC680" s="118"/>
      <c r="AD680" s="118"/>
      <c r="AE680" s="118"/>
      <c r="AF680" s="118"/>
      <c r="AG680" s="118"/>
      <c r="AH680" s="118"/>
      <c r="AI680" s="118"/>
      <c r="AJ680" s="118"/>
      <c r="AK680" s="118"/>
      <c r="AL680" s="118"/>
      <c r="AM680" s="118"/>
      <c r="AN680" s="118"/>
    </row>
    <row r="681" spans="2:40" x14ac:dyDescent="0.25">
      <c r="B681" s="113"/>
      <c r="C681" s="113"/>
      <c r="D681" s="118"/>
      <c r="E681" s="118"/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  <c r="W681" s="118"/>
      <c r="X681" s="118"/>
      <c r="Y681" s="118"/>
      <c r="Z681" s="118"/>
      <c r="AA681" s="118"/>
      <c r="AB681" s="118"/>
      <c r="AC681" s="118"/>
      <c r="AD681" s="118"/>
      <c r="AE681" s="118"/>
      <c r="AF681" s="118"/>
      <c r="AG681" s="118"/>
      <c r="AH681" s="118"/>
      <c r="AI681" s="118"/>
      <c r="AJ681" s="118"/>
      <c r="AK681" s="118"/>
      <c r="AL681" s="118"/>
      <c r="AM681" s="118"/>
      <c r="AN681" s="118"/>
    </row>
    <row r="682" spans="2:40" x14ac:dyDescent="0.25">
      <c r="B682" s="113"/>
      <c r="C682" s="113"/>
      <c r="D682" s="118"/>
      <c r="E682" s="118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118"/>
      <c r="X682" s="118"/>
      <c r="Y682" s="118"/>
      <c r="Z682" s="118"/>
      <c r="AA682" s="118"/>
      <c r="AB682" s="118"/>
      <c r="AC682" s="118"/>
      <c r="AD682" s="118"/>
      <c r="AE682" s="118"/>
      <c r="AF682" s="118"/>
      <c r="AG682" s="118"/>
      <c r="AH682" s="118"/>
      <c r="AI682" s="118"/>
      <c r="AJ682" s="118"/>
      <c r="AK682" s="118"/>
      <c r="AL682" s="118"/>
      <c r="AM682" s="118"/>
      <c r="AN682" s="118"/>
    </row>
    <row r="683" spans="2:40" x14ac:dyDescent="0.25">
      <c r="B683" s="113"/>
      <c r="C683" s="113"/>
      <c r="D683" s="118"/>
      <c r="E683" s="118"/>
      <c r="F683" s="118"/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  <c r="W683" s="118"/>
      <c r="X683" s="118"/>
      <c r="Y683" s="118"/>
      <c r="Z683" s="118"/>
      <c r="AA683" s="118"/>
      <c r="AB683" s="118"/>
      <c r="AC683" s="118"/>
      <c r="AD683" s="118"/>
      <c r="AE683" s="118"/>
      <c r="AF683" s="118"/>
      <c r="AG683" s="118"/>
      <c r="AH683" s="118"/>
      <c r="AI683" s="118"/>
      <c r="AJ683" s="118"/>
      <c r="AK683" s="118"/>
      <c r="AL683" s="118"/>
      <c r="AM683" s="118"/>
      <c r="AN683" s="118"/>
    </row>
    <row r="684" spans="2:40" x14ac:dyDescent="0.25">
      <c r="B684" s="113"/>
      <c r="C684" s="113"/>
      <c r="D684" s="118"/>
      <c r="E684" s="118"/>
      <c r="F684" s="118"/>
      <c r="G684" s="118"/>
      <c r="H684" s="118"/>
      <c r="I684" s="118"/>
      <c r="J684" s="118"/>
      <c r="K684" s="118"/>
      <c r="L684" s="118"/>
      <c r="M684" s="118"/>
      <c r="N684" s="118"/>
      <c r="O684" s="118"/>
      <c r="P684" s="118"/>
      <c r="Q684" s="118"/>
      <c r="R684" s="118"/>
      <c r="S684" s="118"/>
      <c r="T684" s="118"/>
      <c r="U684" s="118"/>
      <c r="V684" s="118"/>
      <c r="W684" s="118"/>
      <c r="X684" s="118"/>
      <c r="Y684" s="118"/>
      <c r="Z684" s="118"/>
      <c r="AA684" s="118"/>
      <c r="AB684" s="118"/>
      <c r="AC684" s="118"/>
      <c r="AD684" s="118"/>
      <c r="AE684" s="118"/>
      <c r="AF684" s="118"/>
      <c r="AG684" s="118"/>
      <c r="AH684" s="118"/>
      <c r="AI684" s="118"/>
      <c r="AJ684" s="118"/>
      <c r="AK684" s="118"/>
      <c r="AL684" s="118"/>
      <c r="AM684" s="118"/>
      <c r="AN684" s="118"/>
    </row>
    <row r="685" spans="2:40" x14ac:dyDescent="0.25">
      <c r="B685" s="113"/>
      <c r="C685" s="113"/>
      <c r="D685" s="118"/>
      <c r="E685" s="118"/>
      <c r="F685" s="118"/>
      <c r="G685" s="118"/>
      <c r="H685" s="118"/>
      <c r="I685" s="118"/>
      <c r="J685" s="118"/>
      <c r="K685" s="118"/>
      <c r="L685" s="118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  <c r="W685" s="118"/>
      <c r="X685" s="118"/>
      <c r="Y685" s="118"/>
      <c r="Z685" s="118"/>
      <c r="AA685" s="118"/>
      <c r="AB685" s="118"/>
      <c r="AC685" s="118"/>
      <c r="AD685" s="118"/>
      <c r="AE685" s="118"/>
      <c r="AF685" s="118"/>
      <c r="AG685" s="118"/>
      <c r="AH685" s="118"/>
      <c r="AI685" s="118"/>
      <c r="AJ685" s="118"/>
      <c r="AK685" s="118"/>
      <c r="AL685" s="118"/>
      <c r="AM685" s="118"/>
      <c r="AN685" s="118"/>
    </row>
    <row r="686" spans="2:40" x14ac:dyDescent="0.25">
      <c r="B686" s="113"/>
      <c r="C686" s="113"/>
      <c r="D686" s="118"/>
      <c r="E686" s="118"/>
      <c r="F686" s="118"/>
      <c r="G686" s="118"/>
      <c r="H686" s="118"/>
      <c r="I686" s="118"/>
      <c r="J686" s="118"/>
      <c r="K686" s="118"/>
      <c r="L686" s="118"/>
      <c r="M686" s="118"/>
      <c r="N686" s="118"/>
      <c r="O686" s="118"/>
      <c r="P686" s="118"/>
      <c r="Q686" s="118"/>
      <c r="R686" s="118"/>
      <c r="S686" s="118"/>
      <c r="T686" s="118"/>
      <c r="U686" s="118"/>
      <c r="V686" s="118"/>
      <c r="W686" s="118"/>
      <c r="X686" s="118"/>
      <c r="Y686" s="118"/>
      <c r="Z686" s="118"/>
      <c r="AA686" s="118"/>
      <c r="AB686" s="118"/>
      <c r="AC686" s="118"/>
      <c r="AD686" s="118"/>
      <c r="AE686" s="118"/>
      <c r="AF686" s="118"/>
      <c r="AG686" s="118"/>
      <c r="AH686" s="118"/>
      <c r="AI686" s="118"/>
      <c r="AJ686" s="118"/>
      <c r="AK686" s="118"/>
      <c r="AL686" s="118"/>
      <c r="AM686" s="118"/>
      <c r="AN686" s="118"/>
    </row>
    <row r="687" spans="2:40" x14ac:dyDescent="0.25">
      <c r="B687" s="113"/>
      <c r="C687" s="113"/>
      <c r="D687" s="118"/>
      <c r="E687" s="118"/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  <c r="R687" s="118"/>
      <c r="S687" s="118"/>
      <c r="T687" s="118"/>
      <c r="U687" s="118"/>
      <c r="V687" s="118"/>
      <c r="W687" s="118"/>
      <c r="X687" s="118"/>
      <c r="Y687" s="118"/>
      <c r="Z687" s="118"/>
      <c r="AA687" s="118"/>
      <c r="AB687" s="118"/>
      <c r="AC687" s="118"/>
      <c r="AD687" s="118"/>
      <c r="AE687" s="118"/>
      <c r="AF687" s="118"/>
      <c r="AG687" s="118"/>
      <c r="AH687" s="118"/>
      <c r="AI687" s="118"/>
      <c r="AJ687" s="118"/>
      <c r="AK687" s="118"/>
      <c r="AL687" s="118"/>
      <c r="AM687" s="118"/>
      <c r="AN687" s="118"/>
    </row>
    <row r="688" spans="2:40" x14ac:dyDescent="0.25">
      <c r="B688" s="113"/>
      <c r="C688" s="113"/>
      <c r="D688" s="118"/>
      <c r="E688" s="118"/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  <c r="S688" s="118"/>
      <c r="T688" s="118"/>
      <c r="U688" s="118"/>
      <c r="V688" s="118"/>
      <c r="W688" s="118"/>
      <c r="X688" s="118"/>
      <c r="Y688" s="118"/>
      <c r="Z688" s="118"/>
      <c r="AA688" s="118"/>
      <c r="AB688" s="118"/>
      <c r="AC688" s="118"/>
      <c r="AD688" s="118"/>
      <c r="AE688" s="118"/>
      <c r="AF688" s="118"/>
      <c r="AG688" s="118"/>
      <c r="AH688" s="118"/>
      <c r="AI688" s="118"/>
      <c r="AJ688" s="118"/>
      <c r="AK688" s="118"/>
      <c r="AL688" s="118"/>
      <c r="AM688" s="118"/>
      <c r="AN688" s="118"/>
    </row>
    <row r="689" spans="2:40" x14ac:dyDescent="0.25">
      <c r="B689" s="113"/>
      <c r="C689" s="113"/>
      <c r="D689" s="118"/>
      <c r="E689" s="118"/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  <c r="S689" s="118"/>
      <c r="T689" s="118"/>
      <c r="U689" s="118"/>
      <c r="V689" s="118"/>
      <c r="W689" s="118"/>
      <c r="X689" s="118"/>
      <c r="Y689" s="118"/>
      <c r="Z689" s="118"/>
      <c r="AA689" s="118"/>
      <c r="AB689" s="118"/>
      <c r="AC689" s="118"/>
      <c r="AD689" s="118"/>
      <c r="AE689" s="118"/>
      <c r="AF689" s="118"/>
      <c r="AG689" s="118"/>
      <c r="AH689" s="118"/>
      <c r="AI689" s="118"/>
      <c r="AJ689" s="118"/>
      <c r="AK689" s="118"/>
      <c r="AL689" s="118"/>
      <c r="AM689" s="118"/>
      <c r="AN689" s="118"/>
    </row>
    <row r="690" spans="2:40" x14ac:dyDescent="0.25">
      <c r="B690" s="113"/>
      <c r="C690" s="113"/>
      <c r="D690" s="118"/>
      <c r="E690" s="118"/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  <c r="S690" s="118"/>
      <c r="T690" s="118"/>
      <c r="U690" s="118"/>
      <c r="V690" s="118"/>
      <c r="W690" s="118"/>
      <c r="X690" s="118"/>
      <c r="Y690" s="118"/>
      <c r="Z690" s="118"/>
      <c r="AA690" s="118"/>
      <c r="AB690" s="118"/>
      <c r="AC690" s="118"/>
      <c r="AD690" s="118"/>
      <c r="AE690" s="118"/>
      <c r="AF690" s="118"/>
      <c r="AG690" s="118"/>
      <c r="AH690" s="118"/>
      <c r="AI690" s="118"/>
      <c r="AJ690" s="118"/>
      <c r="AK690" s="118"/>
      <c r="AL690" s="118"/>
      <c r="AM690" s="118"/>
      <c r="AN690" s="118"/>
    </row>
    <row r="691" spans="2:40" x14ac:dyDescent="0.25">
      <c r="B691" s="113"/>
      <c r="C691" s="113"/>
      <c r="D691" s="118"/>
      <c r="E691" s="118"/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  <c r="W691" s="118"/>
      <c r="X691" s="118"/>
      <c r="Y691" s="118"/>
      <c r="Z691" s="118"/>
      <c r="AA691" s="118"/>
      <c r="AB691" s="118"/>
      <c r="AC691" s="118"/>
      <c r="AD691" s="118"/>
      <c r="AE691" s="118"/>
      <c r="AF691" s="118"/>
      <c r="AG691" s="118"/>
      <c r="AH691" s="118"/>
      <c r="AI691" s="118"/>
      <c r="AJ691" s="118"/>
      <c r="AK691" s="118"/>
      <c r="AL691" s="118"/>
      <c r="AM691" s="118"/>
      <c r="AN691" s="118"/>
    </row>
    <row r="692" spans="2:40" x14ac:dyDescent="0.25">
      <c r="B692" s="113"/>
      <c r="C692" s="113"/>
      <c r="D692" s="118"/>
      <c r="E692" s="118"/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  <c r="S692" s="118"/>
      <c r="T692" s="118"/>
      <c r="U692" s="118"/>
      <c r="V692" s="118"/>
      <c r="W692" s="118"/>
      <c r="X692" s="118"/>
      <c r="Y692" s="118"/>
      <c r="Z692" s="118"/>
      <c r="AA692" s="118"/>
      <c r="AB692" s="118"/>
      <c r="AC692" s="118"/>
      <c r="AD692" s="118"/>
      <c r="AE692" s="118"/>
      <c r="AF692" s="118"/>
      <c r="AG692" s="118"/>
      <c r="AH692" s="118"/>
      <c r="AI692" s="118"/>
      <c r="AJ692" s="118"/>
      <c r="AK692" s="118"/>
      <c r="AL692" s="118"/>
      <c r="AM692" s="118"/>
      <c r="AN692" s="118"/>
    </row>
    <row r="693" spans="2:40" x14ac:dyDescent="0.25">
      <c r="B693" s="113"/>
      <c r="C693" s="113"/>
      <c r="D693" s="118"/>
      <c r="E693" s="118"/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  <c r="W693" s="118"/>
      <c r="X693" s="118"/>
      <c r="Y693" s="118"/>
      <c r="Z693" s="118"/>
      <c r="AA693" s="118"/>
      <c r="AB693" s="118"/>
      <c r="AC693" s="118"/>
      <c r="AD693" s="118"/>
      <c r="AE693" s="118"/>
      <c r="AF693" s="118"/>
      <c r="AG693" s="118"/>
      <c r="AH693" s="118"/>
      <c r="AI693" s="118"/>
      <c r="AJ693" s="118"/>
      <c r="AK693" s="118"/>
      <c r="AL693" s="118"/>
      <c r="AM693" s="118"/>
      <c r="AN693" s="118"/>
    </row>
    <row r="694" spans="2:40" x14ac:dyDescent="0.25">
      <c r="B694" s="113"/>
      <c r="C694" s="113"/>
      <c r="D694" s="118"/>
      <c r="E694" s="118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  <c r="W694" s="118"/>
      <c r="X694" s="118"/>
      <c r="Y694" s="118"/>
      <c r="Z694" s="118"/>
      <c r="AA694" s="118"/>
      <c r="AB694" s="118"/>
      <c r="AC694" s="118"/>
      <c r="AD694" s="118"/>
      <c r="AE694" s="118"/>
      <c r="AF694" s="118"/>
      <c r="AG694" s="118"/>
      <c r="AH694" s="118"/>
      <c r="AI694" s="118"/>
      <c r="AJ694" s="118"/>
      <c r="AK694" s="118"/>
      <c r="AL694" s="118"/>
      <c r="AM694" s="118"/>
      <c r="AN694" s="118"/>
    </row>
    <row r="695" spans="2:40" x14ac:dyDescent="0.25">
      <c r="B695" s="113"/>
      <c r="C695" s="113"/>
      <c r="D695" s="118"/>
      <c r="E695" s="118"/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  <c r="W695" s="118"/>
      <c r="X695" s="118"/>
      <c r="Y695" s="118"/>
      <c r="Z695" s="118"/>
      <c r="AA695" s="118"/>
      <c r="AB695" s="118"/>
      <c r="AC695" s="118"/>
      <c r="AD695" s="118"/>
      <c r="AE695" s="118"/>
      <c r="AF695" s="118"/>
      <c r="AG695" s="118"/>
      <c r="AH695" s="118"/>
      <c r="AI695" s="118"/>
      <c r="AJ695" s="118"/>
      <c r="AK695" s="118"/>
      <c r="AL695" s="118"/>
      <c r="AM695" s="118"/>
      <c r="AN695" s="118"/>
    </row>
    <row r="696" spans="2:40" x14ac:dyDescent="0.25">
      <c r="B696" s="113"/>
      <c r="C696" s="113"/>
      <c r="D696" s="118"/>
      <c r="E696" s="118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  <c r="W696" s="118"/>
      <c r="X696" s="118"/>
      <c r="Y696" s="118"/>
      <c r="Z696" s="118"/>
      <c r="AA696" s="118"/>
      <c r="AB696" s="118"/>
      <c r="AC696" s="118"/>
      <c r="AD696" s="118"/>
      <c r="AE696" s="118"/>
      <c r="AF696" s="118"/>
      <c r="AG696" s="118"/>
      <c r="AH696" s="118"/>
      <c r="AI696" s="118"/>
      <c r="AJ696" s="118"/>
      <c r="AK696" s="118"/>
      <c r="AL696" s="118"/>
      <c r="AM696" s="118"/>
      <c r="AN696" s="118"/>
    </row>
    <row r="697" spans="2:40" x14ac:dyDescent="0.25">
      <c r="B697" s="113"/>
      <c r="C697" s="113"/>
      <c r="D697" s="118"/>
      <c r="E697" s="118"/>
      <c r="F697" s="118"/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  <c r="W697" s="118"/>
      <c r="X697" s="118"/>
      <c r="Y697" s="118"/>
      <c r="Z697" s="118"/>
      <c r="AA697" s="118"/>
      <c r="AB697" s="118"/>
      <c r="AC697" s="118"/>
      <c r="AD697" s="118"/>
      <c r="AE697" s="118"/>
      <c r="AF697" s="118"/>
      <c r="AG697" s="118"/>
      <c r="AH697" s="118"/>
      <c r="AI697" s="118"/>
      <c r="AJ697" s="118"/>
      <c r="AK697" s="118"/>
      <c r="AL697" s="118"/>
      <c r="AM697" s="118"/>
      <c r="AN697" s="118"/>
    </row>
    <row r="698" spans="2:40" x14ac:dyDescent="0.25">
      <c r="B698" s="113"/>
      <c r="C698" s="113"/>
      <c r="D698" s="118"/>
      <c r="E698" s="118"/>
      <c r="F698" s="118"/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  <c r="S698" s="118"/>
      <c r="T698" s="118"/>
      <c r="U698" s="118"/>
      <c r="V698" s="118"/>
      <c r="W698" s="118"/>
      <c r="X698" s="118"/>
      <c r="Y698" s="118"/>
      <c r="Z698" s="118"/>
      <c r="AA698" s="118"/>
      <c r="AB698" s="118"/>
      <c r="AC698" s="118"/>
      <c r="AD698" s="118"/>
      <c r="AE698" s="118"/>
      <c r="AF698" s="118"/>
      <c r="AG698" s="118"/>
      <c r="AH698" s="118"/>
      <c r="AI698" s="118"/>
      <c r="AJ698" s="118"/>
      <c r="AK698" s="118"/>
      <c r="AL698" s="118"/>
      <c r="AM698" s="118"/>
      <c r="AN698" s="118"/>
    </row>
    <row r="699" spans="2:40" x14ac:dyDescent="0.25">
      <c r="B699" s="113"/>
      <c r="C699" s="113"/>
      <c r="D699" s="118"/>
      <c r="E699" s="118"/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118"/>
      <c r="Q699" s="118"/>
      <c r="R699" s="118"/>
      <c r="S699" s="118"/>
      <c r="T699" s="118"/>
      <c r="U699" s="118"/>
      <c r="V699" s="118"/>
      <c r="W699" s="118"/>
      <c r="X699" s="118"/>
      <c r="Y699" s="118"/>
      <c r="Z699" s="118"/>
      <c r="AA699" s="118"/>
      <c r="AB699" s="118"/>
      <c r="AC699" s="118"/>
      <c r="AD699" s="118"/>
      <c r="AE699" s="118"/>
      <c r="AF699" s="118"/>
      <c r="AG699" s="118"/>
      <c r="AH699" s="118"/>
      <c r="AI699" s="118"/>
      <c r="AJ699" s="118"/>
      <c r="AK699" s="118"/>
      <c r="AL699" s="118"/>
      <c r="AM699" s="118"/>
      <c r="AN699" s="118"/>
    </row>
    <row r="700" spans="2:40" x14ac:dyDescent="0.25">
      <c r="B700" s="113"/>
      <c r="C700" s="113"/>
      <c r="D700" s="118"/>
      <c r="E700" s="118"/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  <c r="W700" s="118"/>
      <c r="X700" s="118"/>
      <c r="Y700" s="118"/>
      <c r="Z700" s="118"/>
      <c r="AA700" s="118"/>
      <c r="AB700" s="118"/>
      <c r="AC700" s="118"/>
      <c r="AD700" s="118"/>
      <c r="AE700" s="118"/>
      <c r="AF700" s="118"/>
      <c r="AG700" s="118"/>
      <c r="AH700" s="118"/>
      <c r="AI700" s="118"/>
      <c r="AJ700" s="118"/>
      <c r="AK700" s="118"/>
      <c r="AL700" s="118"/>
      <c r="AM700" s="118"/>
      <c r="AN700" s="118"/>
    </row>
    <row r="701" spans="2:40" x14ac:dyDescent="0.25">
      <c r="B701" s="113"/>
      <c r="C701" s="113"/>
      <c r="D701" s="118"/>
      <c r="E701" s="118"/>
      <c r="F701" s="118"/>
      <c r="G701" s="118"/>
      <c r="H701" s="118"/>
      <c r="I701" s="118"/>
      <c r="J701" s="118"/>
      <c r="K701" s="118"/>
      <c r="L701" s="118"/>
      <c r="M701" s="118"/>
      <c r="N701" s="118"/>
      <c r="O701" s="118"/>
      <c r="P701" s="118"/>
      <c r="Q701" s="118"/>
      <c r="R701" s="118"/>
      <c r="S701" s="118"/>
      <c r="T701" s="118"/>
      <c r="U701" s="118"/>
      <c r="V701" s="118"/>
      <c r="W701" s="118"/>
      <c r="X701" s="118"/>
      <c r="Y701" s="118"/>
      <c r="Z701" s="118"/>
      <c r="AA701" s="118"/>
      <c r="AB701" s="118"/>
      <c r="AC701" s="118"/>
      <c r="AD701" s="118"/>
      <c r="AE701" s="118"/>
      <c r="AF701" s="118"/>
      <c r="AG701" s="118"/>
      <c r="AH701" s="118"/>
      <c r="AI701" s="118"/>
      <c r="AJ701" s="118"/>
      <c r="AK701" s="118"/>
      <c r="AL701" s="118"/>
      <c r="AM701" s="118"/>
      <c r="AN701" s="118"/>
    </row>
    <row r="702" spans="2:40" x14ac:dyDescent="0.25">
      <c r="B702" s="113"/>
      <c r="C702" s="113"/>
      <c r="D702" s="118"/>
      <c r="E702" s="118"/>
      <c r="F702" s="118"/>
      <c r="G702" s="118"/>
      <c r="H702" s="118"/>
      <c r="I702" s="118"/>
      <c r="J702" s="118"/>
      <c r="K702" s="118"/>
      <c r="L702" s="118"/>
      <c r="M702" s="118"/>
      <c r="N702" s="118"/>
      <c r="O702" s="118"/>
      <c r="P702" s="118"/>
      <c r="Q702" s="118"/>
      <c r="R702" s="118"/>
      <c r="S702" s="118"/>
      <c r="T702" s="118"/>
      <c r="U702" s="118"/>
      <c r="V702" s="118"/>
      <c r="W702" s="118"/>
      <c r="X702" s="118"/>
      <c r="Y702" s="118"/>
      <c r="Z702" s="118"/>
      <c r="AA702" s="118"/>
      <c r="AB702" s="118"/>
      <c r="AC702" s="118"/>
      <c r="AD702" s="118"/>
      <c r="AE702" s="118"/>
      <c r="AF702" s="118"/>
      <c r="AG702" s="118"/>
      <c r="AH702" s="118"/>
      <c r="AI702" s="118"/>
      <c r="AJ702" s="118"/>
      <c r="AK702" s="118"/>
      <c r="AL702" s="118"/>
      <c r="AM702" s="118"/>
      <c r="AN702" s="118"/>
    </row>
    <row r="703" spans="2:40" x14ac:dyDescent="0.25">
      <c r="B703" s="113"/>
      <c r="C703" s="113"/>
      <c r="D703" s="118"/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  <c r="T703" s="118"/>
      <c r="U703" s="118"/>
      <c r="V703" s="118"/>
      <c r="W703" s="118"/>
      <c r="X703" s="118"/>
      <c r="Y703" s="118"/>
      <c r="Z703" s="118"/>
      <c r="AA703" s="118"/>
      <c r="AB703" s="118"/>
      <c r="AC703" s="118"/>
      <c r="AD703" s="118"/>
      <c r="AE703" s="118"/>
      <c r="AF703" s="118"/>
      <c r="AG703" s="118"/>
      <c r="AH703" s="118"/>
      <c r="AI703" s="118"/>
      <c r="AJ703" s="118"/>
      <c r="AK703" s="118"/>
      <c r="AL703" s="118"/>
      <c r="AM703" s="118"/>
      <c r="AN703" s="118"/>
    </row>
    <row r="704" spans="2:40" x14ac:dyDescent="0.25">
      <c r="B704" s="113"/>
      <c r="C704" s="113"/>
      <c r="D704" s="118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118"/>
      <c r="X704" s="118"/>
      <c r="Y704" s="118"/>
      <c r="Z704" s="118"/>
      <c r="AA704" s="118"/>
      <c r="AB704" s="118"/>
      <c r="AC704" s="118"/>
      <c r="AD704" s="118"/>
      <c r="AE704" s="118"/>
      <c r="AF704" s="118"/>
      <c r="AG704" s="118"/>
      <c r="AH704" s="118"/>
      <c r="AI704" s="118"/>
      <c r="AJ704" s="118"/>
      <c r="AK704" s="118"/>
      <c r="AL704" s="118"/>
      <c r="AM704" s="118"/>
      <c r="AN704" s="118"/>
    </row>
    <row r="705" spans="2:40" x14ac:dyDescent="0.25">
      <c r="B705" s="113"/>
      <c r="C705" s="113"/>
      <c r="D705" s="118"/>
      <c r="E705" s="118"/>
      <c r="F705" s="118"/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  <c r="W705" s="118"/>
      <c r="X705" s="118"/>
      <c r="Y705" s="118"/>
      <c r="Z705" s="118"/>
      <c r="AA705" s="118"/>
      <c r="AB705" s="118"/>
      <c r="AC705" s="118"/>
      <c r="AD705" s="118"/>
      <c r="AE705" s="118"/>
      <c r="AF705" s="118"/>
      <c r="AG705" s="118"/>
      <c r="AH705" s="118"/>
      <c r="AI705" s="118"/>
      <c r="AJ705" s="118"/>
      <c r="AK705" s="118"/>
      <c r="AL705" s="118"/>
      <c r="AM705" s="118"/>
      <c r="AN705" s="118"/>
    </row>
    <row r="706" spans="2:40" x14ac:dyDescent="0.25">
      <c r="B706" s="113"/>
      <c r="C706" s="113"/>
      <c r="D706" s="118"/>
      <c r="E706" s="118"/>
      <c r="F706" s="118"/>
      <c r="G706" s="118"/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  <c r="W706" s="118"/>
      <c r="X706" s="118"/>
      <c r="Y706" s="118"/>
      <c r="Z706" s="118"/>
      <c r="AA706" s="118"/>
      <c r="AB706" s="118"/>
      <c r="AC706" s="118"/>
      <c r="AD706" s="118"/>
      <c r="AE706" s="118"/>
      <c r="AF706" s="118"/>
      <c r="AG706" s="118"/>
      <c r="AH706" s="118"/>
      <c r="AI706" s="118"/>
      <c r="AJ706" s="118"/>
      <c r="AK706" s="118"/>
      <c r="AL706" s="118"/>
      <c r="AM706" s="118"/>
      <c r="AN706" s="118"/>
    </row>
    <row r="707" spans="2:40" x14ac:dyDescent="0.25">
      <c r="B707" s="113"/>
      <c r="C707" s="113"/>
      <c r="D707" s="118"/>
      <c r="E707" s="118"/>
      <c r="F707" s="118"/>
      <c r="G707" s="118"/>
      <c r="H707" s="118"/>
      <c r="I707" s="118"/>
      <c r="J707" s="118"/>
      <c r="K707" s="118"/>
      <c r="L707" s="118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  <c r="W707" s="118"/>
      <c r="X707" s="118"/>
      <c r="Y707" s="118"/>
      <c r="Z707" s="118"/>
      <c r="AA707" s="118"/>
      <c r="AB707" s="118"/>
      <c r="AC707" s="118"/>
      <c r="AD707" s="118"/>
      <c r="AE707" s="118"/>
      <c r="AF707" s="118"/>
      <c r="AG707" s="118"/>
      <c r="AH707" s="118"/>
      <c r="AI707" s="118"/>
      <c r="AJ707" s="118"/>
      <c r="AK707" s="118"/>
      <c r="AL707" s="118"/>
      <c r="AM707" s="118"/>
      <c r="AN707" s="118"/>
    </row>
    <row r="708" spans="2:40" x14ac:dyDescent="0.25">
      <c r="B708" s="113"/>
      <c r="C708" s="113"/>
      <c r="D708" s="118"/>
      <c r="E708" s="118"/>
      <c r="F708" s="118"/>
      <c r="G708" s="118"/>
      <c r="H708" s="118"/>
      <c r="I708" s="118"/>
      <c r="J708" s="118"/>
      <c r="K708" s="118"/>
      <c r="L708" s="118"/>
      <c r="M708" s="118"/>
      <c r="N708" s="118"/>
      <c r="O708" s="118"/>
      <c r="P708" s="118"/>
      <c r="Q708" s="118"/>
      <c r="R708" s="118"/>
      <c r="S708" s="118"/>
      <c r="T708" s="118"/>
      <c r="U708" s="118"/>
      <c r="V708" s="118"/>
      <c r="W708" s="118"/>
      <c r="X708" s="118"/>
      <c r="Y708" s="118"/>
      <c r="Z708" s="118"/>
      <c r="AA708" s="118"/>
      <c r="AB708" s="118"/>
      <c r="AC708" s="118"/>
      <c r="AD708" s="118"/>
      <c r="AE708" s="118"/>
      <c r="AF708" s="118"/>
      <c r="AG708" s="118"/>
      <c r="AH708" s="118"/>
      <c r="AI708" s="118"/>
      <c r="AJ708" s="118"/>
      <c r="AK708" s="118"/>
      <c r="AL708" s="118"/>
      <c r="AM708" s="118"/>
      <c r="AN708" s="118"/>
    </row>
    <row r="709" spans="2:40" x14ac:dyDescent="0.25">
      <c r="B709" s="113"/>
      <c r="C709" s="113"/>
      <c r="D709" s="118"/>
      <c r="E709" s="118"/>
      <c r="F709" s="118"/>
      <c r="G709" s="118"/>
      <c r="H709" s="118"/>
      <c r="I709" s="118"/>
      <c r="J709" s="118"/>
      <c r="K709" s="118"/>
      <c r="L709" s="118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  <c r="W709" s="118"/>
      <c r="X709" s="118"/>
      <c r="Y709" s="118"/>
      <c r="Z709" s="118"/>
      <c r="AA709" s="118"/>
      <c r="AB709" s="118"/>
      <c r="AC709" s="118"/>
      <c r="AD709" s="118"/>
      <c r="AE709" s="118"/>
      <c r="AF709" s="118"/>
      <c r="AG709" s="118"/>
      <c r="AH709" s="118"/>
      <c r="AI709" s="118"/>
      <c r="AJ709" s="118"/>
      <c r="AK709" s="118"/>
      <c r="AL709" s="118"/>
      <c r="AM709" s="118"/>
      <c r="AN709" s="118"/>
    </row>
    <row r="710" spans="2:40" x14ac:dyDescent="0.25">
      <c r="B710" s="113"/>
      <c r="C710" s="113"/>
      <c r="D710" s="118"/>
      <c r="E710" s="118"/>
      <c r="F710" s="118"/>
      <c r="G710" s="118"/>
      <c r="H710" s="118"/>
      <c r="I710" s="118"/>
      <c r="J710" s="118"/>
      <c r="K710" s="118"/>
      <c r="L710" s="118"/>
      <c r="M710" s="118"/>
      <c r="N710" s="118"/>
      <c r="O710" s="118"/>
      <c r="P710" s="118"/>
      <c r="Q710" s="118"/>
      <c r="R710" s="118"/>
      <c r="S710" s="118"/>
      <c r="T710" s="118"/>
      <c r="U710" s="118"/>
      <c r="V710" s="118"/>
      <c r="W710" s="118"/>
      <c r="X710" s="118"/>
      <c r="Y710" s="118"/>
      <c r="Z710" s="118"/>
      <c r="AA710" s="118"/>
      <c r="AB710" s="118"/>
      <c r="AC710" s="118"/>
      <c r="AD710" s="118"/>
      <c r="AE710" s="118"/>
      <c r="AF710" s="118"/>
      <c r="AG710" s="118"/>
      <c r="AH710" s="118"/>
      <c r="AI710" s="118"/>
      <c r="AJ710" s="118"/>
      <c r="AK710" s="118"/>
      <c r="AL710" s="118"/>
      <c r="AM710" s="118"/>
      <c r="AN710" s="118"/>
    </row>
    <row r="711" spans="2:40" x14ac:dyDescent="0.25">
      <c r="B711" s="113"/>
      <c r="C711" s="113"/>
      <c r="D711" s="118"/>
      <c r="E711" s="118"/>
      <c r="F711" s="118"/>
      <c r="G711" s="118"/>
      <c r="H711" s="118"/>
      <c r="I711" s="118"/>
      <c r="J711" s="118"/>
      <c r="K711" s="118"/>
      <c r="L711" s="118"/>
      <c r="M711" s="118"/>
      <c r="N711" s="118"/>
      <c r="O711" s="118"/>
      <c r="P711" s="118"/>
      <c r="Q711" s="118"/>
      <c r="R711" s="118"/>
      <c r="S711" s="118"/>
      <c r="T711" s="118"/>
      <c r="U711" s="118"/>
      <c r="V711" s="118"/>
      <c r="W711" s="118"/>
      <c r="X711" s="118"/>
      <c r="Y711" s="118"/>
      <c r="Z711" s="118"/>
      <c r="AA711" s="118"/>
      <c r="AB711" s="118"/>
      <c r="AC711" s="118"/>
      <c r="AD711" s="118"/>
      <c r="AE711" s="118"/>
      <c r="AF711" s="118"/>
      <c r="AG711" s="118"/>
      <c r="AH711" s="118"/>
      <c r="AI711" s="118"/>
      <c r="AJ711" s="118"/>
      <c r="AK711" s="118"/>
      <c r="AL711" s="118"/>
      <c r="AM711" s="118"/>
      <c r="AN711" s="118"/>
    </row>
    <row r="712" spans="2:40" x14ac:dyDescent="0.25">
      <c r="B712" s="113"/>
      <c r="C712" s="113"/>
      <c r="D712" s="118"/>
      <c r="E712" s="118"/>
      <c r="F712" s="118"/>
      <c r="G712" s="118"/>
      <c r="H712" s="118"/>
      <c r="I712" s="118"/>
      <c r="J712" s="118"/>
      <c r="K712" s="118"/>
      <c r="L712" s="118"/>
      <c r="M712" s="118"/>
      <c r="N712" s="118"/>
      <c r="O712" s="118"/>
      <c r="P712" s="118"/>
      <c r="Q712" s="118"/>
      <c r="R712" s="118"/>
      <c r="S712" s="118"/>
      <c r="T712" s="118"/>
      <c r="U712" s="118"/>
      <c r="V712" s="118"/>
      <c r="W712" s="118"/>
      <c r="X712" s="118"/>
      <c r="Y712" s="118"/>
      <c r="Z712" s="118"/>
      <c r="AA712" s="118"/>
      <c r="AB712" s="118"/>
      <c r="AC712" s="118"/>
      <c r="AD712" s="118"/>
      <c r="AE712" s="118"/>
      <c r="AF712" s="118"/>
      <c r="AG712" s="118"/>
      <c r="AH712" s="118"/>
      <c r="AI712" s="118"/>
      <c r="AJ712" s="118"/>
      <c r="AK712" s="118"/>
      <c r="AL712" s="118"/>
      <c r="AM712" s="118"/>
      <c r="AN712" s="118"/>
    </row>
    <row r="713" spans="2:40" x14ac:dyDescent="0.25">
      <c r="B713" s="113"/>
      <c r="C713" s="113"/>
      <c r="D713" s="118"/>
      <c r="E713" s="118"/>
      <c r="F713" s="118"/>
      <c r="G713" s="118"/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  <c r="W713" s="118"/>
      <c r="X713" s="118"/>
      <c r="Y713" s="118"/>
      <c r="Z713" s="118"/>
      <c r="AA713" s="118"/>
      <c r="AB713" s="118"/>
      <c r="AC713" s="118"/>
      <c r="AD713" s="118"/>
      <c r="AE713" s="118"/>
      <c r="AF713" s="118"/>
      <c r="AG713" s="118"/>
      <c r="AH713" s="118"/>
      <c r="AI713" s="118"/>
      <c r="AJ713" s="118"/>
      <c r="AK713" s="118"/>
      <c r="AL713" s="118"/>
      <c r="AM713" s="118"/>
      <c r="AN713" s="118"/>
    </row>
    <row r="714" spans="2:40" x14ac:dyDescent="0.25">
      <c r="B714" s="113"/>
      <c r="C714" s="113"/>
      <c r="D714" s="118"/>
      <c r="E714" s="118"/>
      <c r="F714" s="118"/>
      <c r="G714" s="118"/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18"/>
      <c r="X714" s="118"/>
      <c r="Y714" s="118"/>
      <c r="Z714" s="118"/>
      <c r="AA714" s="118"/>
      <c r="AB714" s="118"/>
      <c r="AC714" s="118"/>
      <c r="AD714" s="118"/>
      <c r="AE714" s="118"/>
      <c r="AF714" s="118"/>
      <c r="AG714" s="118"/>
      <c r="AH714" s="118"/>
      <c r="AI714" s="118"/>
      <c r="AJ714" s="118"/>
      <c r="AK714" s="118"/>
      <c r="AL714" s="118"/>
      <c r="AM714" s="118"/>
      <c r="AN714" s="118"/>
    </row>
    <row r="715" spans="2:40" x14ac:dyDescent="0.25">
      <c r="B715" s="113"/>
      <c r="C715" s="113"/>
      <c r="D715" s="118"/>
      <c r="E715" s="118"/>
      <c r="F715" s="118"/>
      <c r="G715" s="118"/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  <c r="W715" s="118"/>
      <c r="X715" s="118"/>
      <c r="Y715" s="118"/>
      <c r="Z715" s="118"/>
      <c r="AA715" s="118"/>
      <c r="AB715" s="118"/>
      <c r="AC715" s="118"/>
      <c r="AD715" s="118"/>
      <c r="AE715" s="118"/>
      <c r="AF715" s="118"/>
      <c r="AG715" s="118"/>
      <c r="AH715" s="118"/>
      <c r="AI715" s="118"/>
      <c r="AJ715" s="118"/>
      <c r="AK715" s="118"/>
      <c r="AL715" s="118"/>
      <c r="AM715" s="118"/>
      <c r="AN715" s="118"/>
    </row>
    <row r="716" spans="2:40" x14ac:dyDescent="0.25">
      <c r="B716" s="113"/>
      <c r="C716" s="113"/>
      <c r="D716" s="118"/>
      <c r="E716" s="118"/>
      <c r="F716" s="118"/>
      <c r="G716" s="118"/>
      <c r="H716" s="118"/>
      <c r="I716" s="118"/>
      <c r="J716" s="118"/>
      <c r="K716" s="118"/>
      <c r="L716" s="118"/>
      <c r="M716" s="118"/>
      <c r="N716" s="118"/>
      <c r="O716" s="118"/>
      <c r="P716" s="118"/>
      <c r="Q716" s="118"/>
      <c r="R716" s="118"/>
      <c r="S716" s="118"/>
      <c r="T716" s="118"/>
      <c r="U716" s="118"/>
      <c r="V716" s="118"/>
      <c r="W716" s="118"/>
      <c r="X716" s="118"/>
      <c r="Y716" s="118"/>
      <c r="Z716" s="118"/>
      <c r="AA716" s="118"/>
      <c r="AB716" s="118"/>
      <c r="AC716" s="118"/>
      <c r="AD716" s="118"/>
      <c r="AE716" s="118"/>
      <c r="AF716" s="118"/>
      <c r="AG716" s="118"/>
      <c r="AH716" s="118"/>
      <c r="AI716" s="118"/>
      <c r="AJ716" s="118"/>
      <c r="AK716" s="118"/>
      <c r="AL716" s="118"/>
      <c r="AM716" s="118"/>
      <c r="AN716" s="118"/>
    </row>
    <row r="717" spans="2:40" x14ac:dyDescent="0.25">
      <c r="B717" s="113"/>
      <c r="C717" s="113"/>
      <c r="D717" s="118"/>
      <c r="E717" s="118"/>
      <c r="F717" s="118"/>
      <c r="G717" s="118"/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  <c r="W717" s="118"/>
      <c r="X717" s="118"/>
      <c r="Y717" s="118"/>
      <c r="Z717" s="118"/>
      <c r="AA717" s="118"/>
      <c r="AB717" s="118"/>
      <c r="AC717" s="118"/>
      <c r="AD717" s="118"/>
      <c r="AE717" s="118"/>
      <c r="AF717" s="118"/>
      <c r="AG717" s="118"/>
      <c r="AH717" s="118"/>
      <c r="AI717" s="118"/>
      <c r="AJ717" s="118"/>
      <c r="AK717" s="118"/>
      <c r="AL717" s="118"/>
      <c r="AM717" s="118"/>
      <c r="AN717" s="118"/>
    </row>
    <row r="718" spans="2:40" x14ac:dyDescent="0.25">
      <c r="B718" s="113"/>
      <c r="C718" s="113"/>
      <c r="D718" s="118"/>
      <c r="E718" s="118"/>
      <c r="F718" s="118"/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  <c r="R718" s="118"/>
      <c r="S718" s="118"/>
      <c r="T718" s="118"/>
      <c r="U718" s="118"/>
      <c r="V718" s="118"/>
      <c r="W718" s="118"/>
      <c r="X718" s="118"/>
      <c r="Y718" s="118"/>
      <c r="Z718" s="118"/>
      <c r="AA718" s="118"/>
      <c r="AB718" s="118"/>
      <c r="AC718" s="118"/>
      <c r="AD718" s="118"/>
      <c r="AE718" s="118"/>
      <c r="AF718" s="118"/>
      <c r="AG718" s="118"/>
      <c r="AH718" s="118"/>
      <c r="AI718" s="118"/>
      <c r="AJ718" s="118"/>
      <c r="AK718" s="118"/>
      <c r="AL718" s="118"/>
      <c r="AM718" s="118"/>
      <c r="AN718" s="118"/>
    </row>
    <row r="719" spans="2:40" x14ac:dyDescent="0.25">
      <c r="B719" s="113"/>
      <c r="C719" s="113"/>
      <c r="D719" s="118"/>
      <c r="E719" s="118"/>
      <c r="F719" s="118"/>
      <c r="G719" s="118"/>
      <c r="H719" s="118"/>
      <c r="I719" s="118"/>
      <c r="J719" s="118"/>
      <c r="K719" s="118"/>
      <c r="L719" s="118"/>
      <c r="M719" s="118"/>
      <c r="N719" s="118"/>
      <c r="O719" s="118"/>
      <c r="P719" s="118"/>
      <c r="Q719" s="118"/>
      <c r="R719" s="118"/>
      <c r="S719" s="118"/>
      <c r="T719" s="118"/>
      <c r="U719" s="118"/>
      <c r="V719" s="118"/>
      <c r="W719" s="118"/>
      <c r="X719" s="118"/>
      <c r="Y719" s="118"/>
      <c r="Z719" s="118"/>
      <c r="AA719" s="118"/>
      <c r="AB719" s="118"/>
      <c r="AC719" s="118"/>
      <c r="AD719" s="118"/>
      <c r="AE719" s="118"/>
      <c r="AF719" s="118"/>
      <c r="AG719" s="118"/>
      <c r="AH719" s="118"/>
      <c r="AI719" s="118"/>
      <c r="AJ719" s="118"/>
      <c r="AK719" s="118"/>
      <c r="AL719" s="118"/>
      <c r="AM719" s="118"/>
      <c r="AN719" s="118"/>
    </row>
    <row r="720" spans="2:40" x14ac:dyDescent="0.25">
      <c r="B720" s="113"/>
      <c r="C720" s="113"/>
      <c r="D720" s="118"/>
      <c r="E720" s="118"/>
      <c r="F720" s="118"/>
      <c r="G720" s="118"/>
      <c r="H720" s="118"/>
      <c r="I720" s="118"/>
      <c r="J720" s="118"/>
      <c r="K720" s="118"/>
      <c r="L720" s="118"/>
      <c r="M720" s="118"/>
      <c r="N720" s="118"/>
      <c r="O720" s="118"/>
      <c r="P720" s="118"/>
      <c r="Q720" s="118"/>
      <c r="R720" s="118"/>
      <c r="S720" s="118"/>
      <c r="T720" s="118"/>
      <c r="U720" s="118"/>
      <c r="V720" s="118"/>
      <c r="W720" s="118"/>
      <c r="X720" s="118"/>
      <c r="Y720" s="118"/>
      <c r="Z720" s="118"/>
      <c r="AA720" s="118"/>
      <c r="AB720" s="118"/>
      <c r="AC720" s="118"/>
      <c r="AD720" s="118"/>
      <c r="AE720" s="118"/>
      <c r="AF720" s="118"/>
      <c r="AG720" s="118"/>
      <c r="AH720" s="118"/>
      <c r="AI720" s="118"/>
      <c r="AJ720" s="118"/>
      <c r="AK720" s="118"/>
      <c r="AL720" s="118"/>
      <c r="AM720" s="118"/>
      <c r="AN720" s="118"/>
    </row>
    <row r="721" spans="2:40" x14ac:dyDescent="0.25">
      <c r="B721" s="113"/>
      <c r="C721" s="113"/>
      <c r="D721" s="118"/>
      <c r="E721" s="118"/>
      <c r="F721" s="118"/>
      <c r="G721" s="118"/>
      <c r="H721" s="118"/>
      <c r="I721" s="118"/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  <c r="W721" s="118"/>
      <c r="X721" s="118"/>
      <c r="Y721" s="118"/>
      <c r="Z721" s="118"/>
      <c r="AA721" s="118"/>
      <c r="AB721" s="118"/>
      <c r="AC721" s="118"/>
      <c r="AD721" s="118"/>
      <c r="AE721" s="118"/>
      <c r="AF721" s="118"/>
      <c r="AG721" s="118"/>
      <c r="AH721" s="118"/>
      <c r="AI721" s="118"/>
      <c r="AJ721" s="118"/>
      <c r="AK721" s="118"/>
      <c r="AL721" s="118"/>
      <c r="AM721" s="118"/>
      <c r="AN721" s="118"/>
    </row>
    <row r="722" spans="2:40" x14ac:dyDescent="0.25">
      <c r="B722" s="113"/>
      <c r="C722" s="113"/>
      <c r="D722" s="118"/>
      <c r="E722" s="118"/>
      <c r="F722" s="118"/>
      <c r="G722" s="118"/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  <c r="W722" s="118"/>
      <c r="X722" s="118"/>
      <c r="Y722" s="118"/>
      <c r="Z722" s="118"/>
      <c r="AA722" s="118"/>
      <c r="AB722" s="118"/>
      <c r="AC722" s="118"/>
      <c r="AD722" s="118"/>
      <c r="AE722" s="118"/>
      <c r="AF722" s="118"/>
      <c r="AG722" s="118"/>
      <c r="AH722" s="118"/>
      <c r="AI722" s="118"/>
      <c r="AJ722" s="118"/>
      <c r="AK722" s="118"/>
      <c r="AL722" s="118"/>
      <c r="AM722" s="118"/>
      <c r="AN722" s="118"/>
    </row>
    <row r="723" spans="2:40" x14ac:dyDescent="0.25">
      <c r="B723" s="113"/>
      <c r="C723" s="113"/>
      <c r="D723" s="118"/>
      <c r="E723" s="118"/>
      <c r="F723" s="118"/>
      <c r="G723" s="118"/>
      <c r="H723" s="118"/>
      <c r="I723" s="118"/>
      <c r="J723" s="118"/>
      <c r="K723" s="118"/>
      <c r="L723" s="118"/>
      <c r="M723" s="118"/>
      <c r="N723" s="118"/>
      <c r="O723" s="118"/>
      <c r="P723" s="118"/>
      <c r="Q723" s="118"/>
      <c r="R723" s="118"/>
      <c r="S723" s="118"/>
      <c r="T723" s="118"/>
      <c r="U723" s="118"/>
      <c r="V723" s="118"/>
      <c r="W723" s="118"/>
      <c r="X723" s="118"/>
      <c r="Y723" s="118"/>
      <c r="Z723" s="118"/>
      <c r="AA723" s="118"/>
      <c r="AB723" s="118"/>
      <c r="AC723" s="118"/>
      <c r="AD723" s="118"/>
      <c r="AE723" s="118"/>
      <c r="AF723" s="118"/>
      <c r="AG723" s="118"/>
      <c r="AH723" s="118"/>
      <c r="AI723" s="118"/>
      <c r="AJ723" s="118"/>
      <c r="AK723" s="118"/>
      <c r="AL723" s="118"/>
      <c r="AM723" s="118"/>
      <c r="AN723" s="118"/>
    </row>
    <row r="724" spans="2:40" x14ac:dyDescent="0.25">
      <c r="B724" s="113"/>
      <c r="C724" s="113"/>
      <c r="D724" s="118"/>
      <c r="E724" s="118"/>
      <c r="F724" s="118"/>
      <c r="G724" s="118"/>
      <c r="H724" s="118"/>
      <c r="I724" s="118"/>
      <c r="J724" s="118"/>
      <c r="K724" s="118"/>
      <c r="L724" s="118"/>
      <c r="M724" s="118"/>
      <c r="N724" s="118"/>
      <c r="O724" s="118"/>
      <c r="P724" s="118"/>
      <c r="Q724" s="118"/>
      <c r="R724" s="118"/>
      <c r="S724" s="118"/>
      <c r="T724" s="118"/>
      <c r="U724" s="118"/>
      <c r="V724" s="118"/>
      <c r="W724" s="118"/>
      <c r="X724" s="118"/>
      <c r="Y724" s="118"/>
      <c r="Z724" s="118"/>
      <c r="AA724" s="118"/>
      <c r="AB724" s="118"/>
      <c r="AC724" s="118"/>
      <c r="AD724" s="118"/>
      <c r="AE724" s="118"/>
      <c r="AF724" s="118"/>
      <c r="AG724" s="118"/>
      <c r="AH724" s="118"/>
      <c r="AI724" s="118"/>
      <c r="AJ724" s="118"/>
      <c r="AK724" s="118"/>
      <c r="AL724" s="118"/>
      <c r="AM724" s="118"/>
      <c r="AN724" s="118"/>
    </row>
    <row r="725" spans="2:40" x14ac:dyDescent="0.25">
      <c r="B725" s="113"/>
      <c r="C725" s="113"/>
      <c r="D725" s="118"/>
      <c r="E725" s="118"/>
      <c r="F725" s="118"/>
      <c r="G725" s="118"/>
      <c r="H725" s="118"/>
      <c r="I725" s="118"/>
      <c r="J725" s="118"/>
      <c r="K725" s="118"/>
      <c r="L725" s="118"/>
      <c r="M725" s="118"/>
      <c r="N725" s="118"/>
      <c r="O725" s="118"/>
      <c r="P725" s="118"/>
      <c r="Q725" s="118"/>
      <c r="R725" s="118"/>
      <c r="S725" s="118"/>
      <c r="T725" s="118"/>
      <c r="U725" s="118"/>
      <c r="V725" s="118"/>
      <c r="W725" s="118"/>
      <c r="X725" s="118"/>
      <c r="Y725" s="118"/>
      <c r="Z725" s="118"/>
      <c r="AA725" s="118"/>
      <c r="AB725" s="118"/>
      <c r="AC725" s="118"/>
      <c r="AD725" s="118"/>
      <c r="AE725" s="118"/>
      <c r="AF725" s="118"/>
      <c r="AG725" s="118"/>
      <c r="AH725" s="118"/>
      <c r="AI725" s="118"/>
      <c r="AJ725" s="118"/>
      <c r="AK725" s="118"/>
      <c r="AL725" s="118"/>
      <c r="AM725" s="118"/>
      <c r="AN725" s="118"/>
    </row>
    <row r="726" spans="2:40" x14ac:dyDescent="0.25">
      <c r="B726" s="113"/>
      <c r="C726" s="113"/>
      <c r="D726" s="118"/>
      <c r="E726" s="118"/>
      <c r="F726" s="118"/>
      <c r="G726" s="118"/>
      <c r="H726" s="118"/>
      <c r="I726" s="118"/>
      <c r="J726" s="118"/>
      <c r="K726" s="118"/>
      <c r="L726" s="118"/>
      <c r="M726" s="118"/>
      <c r="N726" s="118"/>
      <c r="O726" s="118"/>
      <c r="P726" s="118"/>
      <c r="Q726" s="118"/>
      <c r="R726" s="118"/>
      <c r="S726" s="118"/>
      <c r="T726" s="118"/>
      <c r="U726" s="118"/>
      <c r="V726" s="118"/>
      <c r="W726" s="118"/>
      <c r="X726" s="118"/>
      <c r="Y726" s="118"/>
      <c r="Z726" s="118"/>
      <c r="AA726" s="118"/>
      <c r="AB726" s="118"/>
      <c r="AC726" s="118"/>
      <c r="AD726" s="118"/>
      <c r="AE726" s="118"/>
      <c r="AF726" s="118"/>
      <c r="AG726" s="118"/>
      <c r="AH726" s="118"/>
      <c r="AI726" s="118"/>
      <c r="AJ726" s="118"/>
      <c r="AK726" s="118"/>
      <c r="AL726" s="118"/>
      <c r="AM726" s="118"/>
      <c r="AN726" s="118"/>
    </row>
    <row r="727" spans="2:40" x14ac:dyDescent="0.25">
      <c r="B727" s="113"/>
      <c r="C727" s="113"/>
      <c r="D727" s="118"/>
      <c r="E727" s="118"/>
      <c r="F727" s="118"/>
      <c r="G727" s="118"/>
      <c r="H727" s="118"/>
      <c r="I727" s="118"/>
      <c r="J727" s="118"/>
      <c r="K727" s="118"/>
      <c r="L727" s="118"/>
      <c r="M727" s="118"/>
      <c r="N727" s="118"/>
      <c r="O727" s="118"/>
      <c r="P727" s="118"/>
      <c r="Q727" s="118"/>
      <c r="R727" s="118"/>
      <c r="S727" s="118"/>
      <c r="T727" s="118"/>
      <c r="U727" s="118"/>
      <c r="V727" s="118"/>
      <c r="W727" s="118"/>
      <c r="X727" s="118"/>
      <c r="Y727" s="118"/>
      <c r="Z727" s="118"/>
      <c r="AA727" s="118"/>
      <c r="AB727" s="118"/>
      <c r="AC727" s="118"/>
      <c r="AD727" s="118"/>
      <c r="AE727" s="118"/>
      <c r="AF727" s="118"/>
      <c r="AG727" s="118"/>
      <c r="AH727" s="118"/>
      <c r="AI727" s="118"/>
      <c r="AJ727" s="118"/>
      <c r="AK727" s="118"/>
      <c r="AL727" s="118"/>
      <c r="AM727" s="118"/>
      <c r="AN727" s="118"/>
    </row>
    <row r="728" spans="2:40" x14ac:dyDescent="0.25">
      <c r="B728" s="113"/>
      <c r="C728" s="113"/>
      <c r="D728" s="118"/>
      <c r="E728" s="118"/>
      <c r="F728" s="118"/>
      <c r="G728" s="118"/>
      <c r="H728" s="118"/>
      <c r="I728" s="118"/>
      <c r="J728" s="118"/>
      <c r="K728" s="118"/>
      <c r="L728" s="118"/>
      <c r="M728" s="118"/>
      <c r="N728" s="118"/>
      <c r="O728" s="118"/>
      <c r="P728" s="118"/>
      <c r="Q728" s="118"/>
      <c r="R728" s="118"/>
      <c r="U728" s="118"/>
      <c r="V728" s="118"/>
      <c r="W728" s="118"/>
      <c r="X728" s="118"/>
      <c r="Y728" s="118"/>
      <c r="Z728" s="118"/>
      <c r="AA728" s="118"/>
      <c r="AB728" s="118"/>
      <c r="AC728" s="118"/>
      <c r="AD728" s="118"/>
      <c r="AE728" s="118"/>
      <c r="AF728" s="118"/>
      <c r="AG728" s="118"/>
      <c r="AH728" s="118"/>
      <c r="AI728" s="118"/>
      <c r="AJ728" s="118"/>
      <c r="AK728" s="118"/>
      <c r="AL728" s="118"/>
      <c r="AM728" s="118"/>
      <c r="AN728" s="118"/>
    </row>
    <row r="729" spans="2:40" x14ac:dyDescent="0.25">
      <c r="B729" s="113"/>
      <c r="C729" s="113"/>
      <c r="D729" s="118"/>
      <c r="E729" s="118"/>
      <c r="F729" s="118"/>
      <c r="G729" s="118"/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  <c r="U729" s="118"/>
      <c r="V729" s="118"/>
      <c r="W729" s="118"/>
      <c r="X729" s="118"/>
      <c r="Y729" s="118"/>
      <c r="Z729" s="118"/>
      <c r="AA729" s="118"/>
      <c r="AB729" s="118"/>
      <c r="AC729" s="118"/>
      <c r="AD729" s="118"/>
      <c r="AE729" s="118"/>
      <c r="AF729" s="118"/>
      <c r="AG729" s="118"/>
      <c r="AH729" s="118"/>
      <c r="AI729" s="118"/>
      <c r="AJ729" s="118"/>
      <c r="AK729" s="118"/>
      <c r="AL729" s="118"/>
      <c r="AM729" s="118"/>
      <c r="AN729" s="118"/>
    </row>
    <row r="730" spans="2:40" x14ac:dyDescent="0.25">
      <c r="B730" s="113"/>
      <c r="C730" s="113"/>
      <c r="D730" s="118"/>
      <c r="E730" s="118"/>
      <c r="F730" s="118"/>
      <c r="G730" s="118"/>
      <c r="H730" s="118"/>
      <c r="I730" s="118"/>
      <c r="J730" s="118"/>
      <c r="K730" s="118"/>
      <c r="L730" s="118"/>
      <c r="M730" s="118"/>
      <c r="N730" s="118"/>
      <c r="O730" s="118"/>
      <c r="P730" s="118"/>
      <c r="Q730" s="118"/>
      <c r="R730" s="118"/>
      <c r="U730" s="118"/>
      <c r="V730" s="118"/>
      <c r="W730" s="118"/>
      <c r="X730" s="118"/>
      <c r="Y730" s="118"/>
      <c r="Z730" s="118"/>
      <c r="AA730" s="118"/>
      <c r="AB730" s="118"/>
      <c r="AC730" s="118"/>
      <c r="AD730" s="118"/>
      <c r="AE730" s="118"/>
      <c r="AF730" s="118"/>
      <c r="AG730" s="118"/>
      <c r="AH730" s="118"/>
      <c r="AI730" s="118"/>
      <c r="AJ730" s="118"/>
      <c r="AK730" s="118"/>
      <c r="AL730" s="118"/>
      <c r="AM730" s="118"/>
      <c r="AN730" s="118"/>
    </row>
    <row r="731" spans="2:40" x14ac:dyDescent="0.25">
      <c r="B731" s="113"/>
      <c r="C731" s="113"/>
      <c r="D731" s="118"/>
      <c r="E731" s="118"/>
      <c r="F731" s="118"/>
      <c r="G731" s="118"/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  <c r="U731" s="118"/>
      <c r="V731" s="118"/>
      <c r="W731" s="118"/>
      <c r="X731" s="118"/>
      <c r="Y731" s="118"/>
      <c r="Z731" s="118"/>
      <c r="AA731" s="118"/>
      <c r="AB731" s="118"/>
      <c r="AC731" s="118"/>
      <c r="AD731" s="118"/>
      <c r="AE731" s="118"/>
      <c r="AF731" s="118"/>
      <c r="AG731" s="118"/>
      <c r="AH731" s="118"/>
      <c r="AI731" s="118"/>
      <c r="AJ731" s="118"/>
      <c r="AK731" s="118"/>
      <c r="AL731" s="118"/>
      <c r="AM731" s="118"/>
      <c r="AN731" s="118"/>
    </row>
    <row r="732" spans="2:40" x14ac:dyDescent="0.25">
      <c r="B732" s="113"/>
      <c r="C732" s="113"/>
      <c r="D732" s="118"/>
      <c r="E732" s="118"/>
      <c r="F732" s="118"/>
      <c r="G732" s="118"/>
      <c r="H732" s="118"/>
      <c r="I732" s="118"/>
      <c r="J732" s="118"/>
      <c r="K732" s="118"/>
      <c r="L732" s="118"/>
      <c r="M732" s="118"/>
      <c r="N732" s="118"/>
      <c r="O732" s="118"/>
      <c r="P732" s="118"/>
      <c r="Q732" s="118"/>
      <c r="R732" s="118"/>
      <c r="U732" s="118"/>
      <c r="V732" s="118"/>
      <c r="W732" s="118"/>
      <c r="X732" s="118"/>
      <c r="Y732" s="118"/>
      <c r="Z732" s="118"/>
      <c r="AA732" s="118"/>
      <c r="AB732" s="118"/>
      <c r="AC732" s="118"/>
      <c r="AD732" s="118"/>
      <c r="AE732" s="118"/>
      <c r="AF732" s="118"/>
      <c r="AG732" s="118"/>
      <c r="AH732" s="118"/>
      <c r="AI732" s="118"/>
      <c r="AJ732" s="118"/>
      <c r="AK732" s="118"/>
      <c r="AL732" s="118"/>
      <c r="AM732" s="118"/>
      <c r="AN732" s="118"/>
    </row>
    <row r="733" spans="2:40" x14ac:dyDescent="0.25">
      <c r="B733" s="113"/>
      <c r="C733" s="113"/>
      <c r="D733" s="118"/>
      <c r="E733" s="118"/>
      <c r="F733" s="118"/>
      <c r="G733" s="118"/>
      <c r="H733" s="118"/>
      <c r="I733" s="118"/>
      <c r="J733" s="118"/>
      <c r="K733" s="118"/>
      <c r="L733" s="118"/>
      <c r="M733" s="118"/>
      <c r="N733" s="118"/>
      <c r="O733" s="118"/>
      <c r="P733" s="118"/>
      <c r="Q733" s="118"/>
      <c r="R733" s="118"/>
      <c r="U733" s="118"/>
      <c r="V733" s="118"/>
      <c r="W733" s="118"/>
      <c r="X733" s="118"/>
      <c r="Y733" s="118"/>
      <c r="Z733" s="118"/>
      <c r="AA733" s="118"/>
      <c r="AB733" s="118"/>
      <c r="AC733" s="118"/>
      <c r="AD733" s="118"/>
      <c r="AE733" s="118"/>
      <c r="AF733" s="118"/>
      <c r="AG733" s="118"/>
      <c r="AH733" s="118"/>
      <c r="AI733" s="118"/>
      <c r="AJ733" s="118"/>
      <c r="AK733" s="118"/>
      <c r="AL733" s="118"/>
      <c r="AM733" s="118"/>
      <c r="AN733" s="118"/>
    </row>
    <row r="734" spans="2:40" x14ac:dyDescent="0.25">
      <c r="B734" s="113"/>
      <c r="C734" s="113"/>
      <c r="D734" s="118"/>
      <c r="E734" s="118"/>
      <c r="F734" s="118"/>
      <c r="G734" s="118"/>
      <c r="H734" s="118"/>
      <c r="I734" s="118"/>
      <c r="J734" s="118"/>
      <c r="K734" s="118"/>
      <c r="L734" s="118"/>
      <c r="M734" s="118"/>
      <c r="N734" s="118"/>
      <c r="O734" s="118"/>
      <c r="P734" s="118"/>
      <c r="Q734" s="118"/>
      <c r="R734" s="118"/>
      <c r="U734" s="118"/>
      <c r="V734" s="118"/>
      <c r="W734" s="118"/>
      <c r="X734" s="118"/>
      <c r="Y734" s="118"/>
      <c r="Z734" s="118"/>
      <c r="AA734" s="118"/>
      <c r="AB734" s="118"/>
      <c r="AC734" s="118"/>
      <c r="AD734" s="118"/>
      <c r="AE734" s="118"/>
      <c r="AF734" s="118"/>
      <c r="AG734" s="118"/>
      <c r="AH734" s="118"/>
      <c r="AI734" s="118"/>
      <c r="AJ734" s="118"/>
      <c r="AK734" s="118"/>
      <c r="AL734" s="118"/>
      <c r="AM734" s="118"/>
      <c r="AN734" s="118"/>
    </row>
    <row r="735" spans="2:40" x14ac:dyDescent="0.25">
      <c r="B735" s="113"/>
      <c r="C735" s="113"/>
      <c r="D735" s="118"/>
      <c r="E735" s="118"/>
      <c r="F735" s="118"/>
      <c r="G735" s="118"/>
      <c r="H735" s="118"/>
      <c r="I735" s="118"/>
      <c r="J735" s="118"/>
      <c r="K735" s="118"/>
      <c r="L735" s="118"/>
      <c r="M735" s="118"/>
      <c r="N735" s="118"/>
      <c r="O735" s="118"/>
      <c r="P735" s="118"/>
      <c r="Q735" s="118"/>
      <c r="R735" s="118"/>
      <c r="U735" s="118"/>
      <c r="V735" s="118"/>
      <c r="W735" s="118"/>
      <c r="X735" s="118"/>
      <c r="Y735" s="118"/>
      <c r="Z735" s="118"/>
      <c r="AA735" s="118"/>
      <c r="AB735" s="118"/>
      <c r="AC735" s="118"/>
      <c r="AD735" s="118"/>
      <c r="AE735" s="118"/>
      <c r="AF735" s="118"/>
      <c r="AG735" s="118"/>
      <c r="AH735" s="118"/>
      <c r="AI735" s="118"/>
      <c r="AJ735" s="118"/>
      <c r="AK735" s="118"/>
      <c r="AL735" s="118"/>
      <c r="AM735" s="118"/>
      <c r="AN735" s="118"/>
    </row>
    <row r="736" spans="2:40" x14ac:dyDescent="0.25">
      <c r="B736" s="113"/>
      <c r="C736" s="113"/>
      <c r="D736" s="118"/>
      <c r="E736" s="118"/>
      <c r="F736" s="118"/>
      <c r="G736" s="118"/>
      <c r="H736" s="118"/>
      <c r="I736" s="118"/>
      <c r="J736" s="118"/>
      <c r="K736" s="118"/>
      <c r="L736" s="118"/>
      <c r="M736" s="118"/>
      <c r="N736" s="118"/>
      <c r="O736" s="118"/>
      <c r="P736" s="118"/>
      <c r="Q736" s="118"/>
      <c r="R736" s="118"/>
      <c r="U736" s="118"/>
      <c r="V736" s="118"/>
      <c r="W736" s="118"/>
      <c r="X736" s="118"/>
      <c r="Y736" s="118"/>
      <c r="Z736" s="118"/>
      <c r="AA736" s="118"/>
      <c r="AB736" s="118"/>
      <c r="AC736" s="118"/>
      <c r="AD736" s="118"/>
      <c r="AE736" s="118"/>
      <c r="AF736" s="118"/>
      <c r="AG736" s="118"/>
      <c r="AH736" s="118"/>
      <c r="AI736" s="118"/>
      <c r="AJ736" s="118"/>
      <c r="AK736" s="118"/>
      <c r="AL736" s="118"/>
      <c r="AM736" s="118"/>
      <c r="AN736" s="118"/>
    </row>
    <row r="737" spans="2:40" x14ac:dyDescent="0.25">
      <c r="B737" s="113"/>
      <c r="C737" s="113"/>
      <c r="D737" s="118"/>
      <c r="E737" s="118"/>
      <c r="F737" s="118"/>
      <c r="G737" s="118"/>
      <c r="H737" s="118"/>
      <c r="I737" s="118"/>
      <c r="J737" s="118"/>
      <c r="K737" s="118"/>
      <c r="L737" s="118"/>
      <c r="M737" s="118"/>
      <c r="N737" s="118"/>
      <c r="O737" s="118"/>
      <c r="P737" s="118"/>
      <c r="Q737" s="118"/>
      <c r="R737" s="118"/>
      <c r="U737" s="118"/>
      <c r="V737" s="118"/>
      <c r="W737" s="118"/>
      <c r="X737" s="118"/>
      <c r="Y737" s="118"/>
      <c r="Z737" s="118"/>
      <c r="AA737" s="118"/>
      <c r="AB737" s="118"/>
      <c r="AC737" s="118"/>
      <c r="AD737" s="118"/>
      <c r="AE737" s="118"/>
      <c r="AF737" s="118"/>
      <c r="AG737" s="118"/>
      <c r="AH737" s="118"/>
      <c r="AI737" s="118"/>
      <c r="AJ737" s="118"/>
      <c r="AK737" s="118"/>
      <c r="AL737" s="118"/>
      <c r="AM737" s="118"/>
      <c r="AN737" s="118"/>
    </row>
    <row r="738" spans="2:40" x14ac:dyDescent="0.25">
      <c r="B738" s="113"/>
      <c r="C738" s="113"/>
      <c r="D738" s="118"/>
      <c r="E738" s="118"/>
      <c r="F738" s="118"/>
      <c r="G738" s="118"/>
      <c r="H738" s="118"/>
      <c r="I738" s="118"/>
      <c r="J738" s="118"/>
      <c r="K738" s="118"/>
      <c r="L738" s="118"/>
      <c r="M738" s="118"/>
      <c r="N738" s="118"/>
      <c r="O738" s="118"/>
      <c r="P738" s="118"/>
      <c r="Q738" s="118"/>
      <c r="R738" s="118"/>
      <c r="U738" s="118"/>
      <c r="V738" s="118"/>
      <c r="W738" s="118"/>
      <c r="X738" s="118"/>
      <c r="Y738" s="118"/>
      <c r="Z738" s="118"/>
      <c r="AA738" s="118"/>
      <c r="AB738" s="118"/>
      <c r="AC738" s="118"/>
      <c r="AD738" s="118"/>
      <c r="AE738" s="118"/>
      <c r="AF738" s="118"/>
      <c r="AG738" s="118"/>
      <c r="AH738" s="118"/>
      <c r="AI738" s="118"/>
      <c r="AJ738" s="118"/>
      <c r="AK738" s="118"/>
      <c r="AL738" s="118"/>
      <c r="AM738" s="118"/>
      <c r="AN738" s="118"/>
    </row>
    <row r="739" spans="2:40" x14ac:dyDescent="0.25">
      <c r="B739" s="113"/>
      <c r="C739" s="113"/>
      <c r="D739" s="118"/>
      <c r="E739" s="118"/>
      <c r="F739" s="118"/>
      <c r="G739" s="118"/>
      <c r="H739" s="118"/>
      <c r="I739" s="118"/>
      <c r="J739" s="118"/>
      <c r="K739" s="118"/>
      <c r="L739" s="118"/>
      <c r="M739" s="118"/>
      <c r="N739" s="118"/>
      <c r="O739" s="118"/>
      <c r="P739" s="118"/>
      <c r="Q739" s="118"/>
      <c r="R739" s="118"/>
      <c r="U739" s="118"/>
      <c r="V739" s="118"/>
      <c r="W739" s="118"/>
      <c r="X739" s="118"/>
      <c r="Y739" s="118"/>
      <c r="Z739" s="118"/>
      <c r="AA739" s="118"/>
      <c r="AB739" s="118"/>
      <c r="AC739" s="118"/>
      <c r="AD739" s="118"/>
      <c r="AE739" s="118"/>
      <c r="AF739" s="118"/>
      <c r="AG739" s="118"/>
      <c r="AH739" s="118"/>
      <c r="AI739" s="118"/>
      <c r="AJ739" s="118"/>
      <c r="AK739" s="118"/>
      <c r="AL739" s="118"/>
      <c r="AM739" s="118"/>
      <c r="AN739" s="118"/>
    </row>
    <row r="740" spans="2:40" x14ac:dyDescent="0.25">
      <c r="B740" s="113"/>
      <c r="C740" s="113"/>
      <c r="D740" s="118"/>
      <c r="E740" s="118"/>
      <c r="F740" s="118"/>
      <c r="G740" s="118"/>
      <c r="H740" s="118"/>
      <c r="I740" s="118"/>
      <c r="J740" s="118"/>
      <c r="K740" s="118"/>
      <c r="L740" s="118"/>
      <c r="M740" s="118"/>
      <c r="N740" s="118"/>
      <c r="O740" s="118"/>
      <c r="P740" s="118"/>
      <c r="Q740" s="118"/>
      <c r="R740" s="118"/>
      <c r="U740" s="118"/>
      <c r="V740" s="118"/>
      <c r="W740" s="118"/>
      <c r="X740" s="118"/>
      <c r="Y740" s="118"/>
      <c r="Z740" s="118"/>
      <c r="AA740" s="118"/>
      <c r="AB740" s="118"/>
      <c r="AC740" s="118"/>
      <c r="AD740" s="118"/>
      <c r="AE740" s="118"/>
      <c r="AF740" s="118"/>
      <c r="AG740" s="118"/>
      <c r="AH740" s="118"/>
      <c r="AI740" s="118"/>
      <c r="AJ740" s="118"/>
      <c r="AK740" s="118"/>
      <c r="AL740" s="118"/>
      <c r="AM740" s="118"/>
      <c r="AN740" s="118"/>
    </row>
    <row r="741" spans="2:40" x14ac:dyDescent="0.25">
      <c r="B741" s="113"/>
      <c r="C741" s="113"/>
      <c r="D741" s="118"/>
      <c r="E741" s="118"/>
      <c r="F741" s="118"/>
      <c r="G741" s="118"/>
      <c r="H741" s="118"/>
      <c r="I741" s="118"/>
      <c r="J741" s="118"/>
      <c r="K741" s="118"/>
      <c r="L741" s="118"/>
      <c r="M741" s="118"/>
      <c r="N741" s="118"/>
      <c r="O741" s="118"/>
      <c r="P741" s="118"/>
      <c r="Q741" s="118"/>
      <c r="R741" s="118"/>
      <c r="U741" s="118"/>
      <c r="V741" s="118"/>
      <c r="W741" s="118"/>
      <c r="X741" s="118"/>
      <c r="Y741" s="118"/>
      <c r="Z741" s="118"/>
      <c r="AA741" s="118"/>
      <c r="AB741" s="118"/>
      <c r="AC741" s="118"/>
      <c r="AD741" s="118"/>
      <c r="AE741" s="118"/>
      <c r="AF741" s="118"/>
      <c r="AG741" s="118"/>
      <c r="AH741" s="118"/>
      <c r="AI741" s="118"/>
      <c r="AJ741" s="118"/>
      <c r="AK741" s="118"/>
      <c r="AL741" s="118"/>
      <c r="AM741" s="118"/>
      <c r="AN741" s="118"/>
    </row>
    <row r="742" spans="2:40" x14ac:dyDescent="0.25">
      <c r="B742" s="113"/>
      <c r="C742" s="113"/>
      <c r="D742" s="118"/>
      <c r="E742" s="118"/>
      <c r="F742" s="118"/>
      <c r="G742" s="118"/>
      <c r="H742" s="118"/>
      <c r="I742" s="118"/>
      <c r="J742" s="118"/>
      <c r="K742" s="118"/>
      <c r="L742" s="118"/>
      <c r="M742" s="118"/>
      <c r="N742" s="118"/>
      <c r="O742" s="118"/>
      <c r="P742" s="118"/>
      <c r="Q742" s="118"/>
      <c r="R742" s="118"/>
      <c r="U742" s="118"/>
      <c r="V742" s="118"/>
      <c r="W742" s="118"/>
      <c r="X742" s="118"/>
      <c r="Y742" s="118"/>
      <c r="Z742" s="118"/>
      <c r="AA742" s="118"/>
      <c r="AB742" s="118"/>
      <c r="AC742" s="118"/>
      <c r="AD742" s="118"/>
      <c r="AE742" s="118"/>
      <c r="AF742" s="118"/>
      <c r="AG742" s="118"/>
      <c r="AH742" s="118"/>
      <c r="AI742" s="118"/>
      <c r="AJ742" s="118"/>
      <c r="AK742" s="118"/>
      <c r="AL742" s="118"/>
      <c r="AM742" s="118"/>
      <c r="AN742" s="118"/>
    </row>
    <row r="743" spans="2:40" x14ac:dyDescent="0.25">
      <c r="B743" s="113"/>
      <c r="C743" s="113"/>
      <c r="D743" s="118"/>
      <c r="E743" s="118"/>
      <c r="F743" s="118"/>
      <c r="G743" s="118"/>
      <c r="H743" s="118"/>
      <c r="I743" s="118"/>
      <c r="J743" s="118"/>
      <c r="K743" s="118"/>
      <c r="L743" s="118"/>
      <c r="M743" s="118"/>
      <c r="N743" s="118"/>
      <c r="O743" s="118"/>
      <c r="P743" s="118"/>
      <c r="Q743" s="118"/>
      <c r="R743" s="118"/>
      <c r="U743" s="118"/>
      <c r="V743" s="118"/>
      <c r="W743" s="118"/>
      <c r="X743" s="118"/>
      <c r="Y743" s="118"/>
      <c r="Z743" s="118"/>
      <c r="AA743" s="118"/>
      <c r="AB743" s="118"/>
      <c r="AC743" s="118"/>
      <c r="AD743" s="118"/>
      <c r="AE743" s="118"/>
      <c r="AF743" s="118"/>
      <c r="AG743" s="118"/>
      <c r="AH743" s="118"/>
      <c r="AI743" s="118"/>
      <c r="AJ743" s="118"/>
      <c r="AK743" s="118"/>
      <c r="AL743" s="118"/>
      <c r="AM743" s="118"/>
      <c r="AN743" s="118"/>
    </row>
    <row r="744" spans="2:40" x14ac:dyDescent="0.25">
      <c r="B744" s="113"/>
      <c r="C744" s="113"/>
      <c r="D744" s="118"/>
      <c r="E744" s="118"/>
      <c r="F744" s="118"/>
      <c r="G744" s="118"/>
      <c r="H744" s="118"/>
      <c r="I744" s="118"/>
      <c r="J744" s="118"/>
      <c r="K744" s="118"/>
      <c r="L744" s="118"/>
      <c r="M744" s="118"/>
      <c r="N744" s="118"/>
      <c r="O744" s="118"/>
      <c r="P744" s="118"/>
      <c r="Q744" s="118"/>
      <c r="R744" s="118"/>
      <c r="U744" s="118"/>
      <c r="V744" s="118"/>
      <c r="W744" s="118"/>
      <c r="X744" s="118"/>
      <c r="Y744" s="118"/>
      <c r="Z744" s="118"/>
      <c r="AA744" s="118"/>
      <c r="AB744" s="118"/>
      <c r="AC744" s="118"/>
      <c r="AD744" s="118"/>
      <c r="AE744" s="118"/>
      <c r="AF744" s="118"/>
      <c r="AG744" s="118"/>
      <c r="AH744" s="118"/>
      <c r="AI744" s="118"/>
      <c r="AJ744" s="118"/>
      <c r="AK744" s="118"/>
      <c r="AL744" s="118"/>
      <c r="AM744" s="118"/>
      <c r="AN744" s="118"/>
    </row>
    <row r="745" spans="2:40" x14ac:dyDescent="0.25">
      <c r="B745" s="113"/>
      <c r="C745" s="113"/>
      <c r="D745" s="118"/>
      <c r="E745" s="118"/>
      <c r="F745" s="118"/>
      <c r="G745" s="118"/>
      <c r="H745" s="118"/>
      <c r="I745" s="118"/>
      <c r="J745" s="118"/>
      <c r="K745" s="118"/>
      <c r="L745" s="118"/>
      <c r="M745" s="118"/>
      <c r="N745" s="118"/>
      <c r="O745" s="118"/>
      <c r="P745" s="118"/>
      <c r="Q745" s="118"/>
      <c r="R745" s="118"/>
      <c r="U745" s="118"/>
      <c r="V745" s="118"/>
      <c r="W745" s="118"/>
      <c r="X745" s="118"/>
      <c r="Y745" s="118"/>
      <c r="Z745" s="118"/>
      <c r="AA745" s="118"/>
      <c r="AB745" s="118"/>
      <c r="AC745" s="118"/>
      <c r="AD745" s="118"/>
      <c r="AE745" s="118"/>
      <c r="AF745" s="118"/>
      <c r="AG745" s="118"/>
      <c r="AH745" s="118"/>
      <c r="AI745" s="118"/>
      <c r="AJ745" s="118"/>
      <c r="AK745" s="118"/>
      <c r="AL745" s="118"/>
      <c r="AM745" s="118"/>
      <c r="AN745" s="118"/>
    </row>
    <row r="746" spans="2:40" x14ac:dyDescent="0.25">
      <c r="B746" s="113"/>
      <c r="C746" s="113"/>
      <c r="D746" s="118"/>
      <c r="E746" s="118"/>
      <c r="F746" s="118"/>
      <c r="G746" s="118"/>
      <c r="H746" s="118"/>
      <c r="I746" s="118"/>
      <c r="J746" s="118"/>
      <c r="K746" s="118"/>
      <c r="L746" s="118"/>
      <c r="M746" s="118"/>
      <c r="N746" s="118"/>
      <c r="O746" s="118"/>
      <c r="P746" s="118"/>
      <c r="Q746" s="118"/>
      <c r="R746" s="118"/>
      <c r="U746" s="118"/>
      <c r="V746" s="118"/>
      <c r="W746" s="118"/>
      <c r="X746" s="118"/>
      <c r="Y746" s="118"/>
      <c r="Z746" s="118"/>
      <c r="AA746" s="118"/>
      <c r="AB746" s="118"/>
      <c r="AC746" s="118"/>
      <c r="AD746" s="118"/>
      <c r="AE746" s="118"/>
      <c r="AF746" s="118"/>
      <c r="AG746" s="118"/>
      <c r="AH746" s="118"/>
      <c r="AI746" s="118"/>
      <c r="AJ746" s="118"/>
      <c r="AK746" s="118"/>
      <c r="AL746" s="118"/>
      <c r="AM746" s="118"/>
      <c r="AN746" s="118"/>
    </row>
    <row r="747" spans="2:40" x14ac:dyDescent="0.25">
      <c r="B747" s="113"/>
      <c r="C747" s="113"/>
      <c r="D747" s="118"/>
      <c r="E747" s="118"/>
      <c r="F747" s="118"/>
      <c r="G747" s="118"/>
      <c r="H747" s="118"/>
      <c r="I747" s="118"/>
      <c r="J747" s="118"/>
      <c r="K747" s="118"/>
      <c r="L747" s="118"/>
      <c r="M747" s="118"/>
      <c r="N747" s="118"/>
      <c r="O747" s="118"/>
      <c r="P747" s="118"/>
      <c r="Q747" s="118"/>
      <c r="R747" s="118"/>
      <c r="U747" s="118"/>
      <c r="V747" s="118"/>
      <c r="W747" s="118"/>
      <c r="X747" s="118"/>
      <c r="Y747" s="118"/>
      <c r="Z747" s="118"/>
      <c r="AA747" s="118"/>
      <c r="AB747" s="118"/>
      <c r="AC747" s="118"/>
      <c r="AD747" s="118"/>
      <c r="AE747" s="118"/>
      <c r="AF747" s="118"/>
      <c r="AG747" s="118"/>
      <c r="AH747" s="118"/>
      <c r="AI747" s="118"/>
      <c r="AJ747" s="118"/>
      <c r="AK747" s="118"/>
      <c r="AL747" s="118"/>
      <c r="AM747" s="118"/>
      <c r="AN747" s="118"/>
    </row>
    <row r="748" spans="2:40" x14ac:dyDescent="0.25">
      <c r="B748" s="113"/>
      <c r="C748" s="113"/>
      <c r="D748" s="118"/>
      <c r="E748" s="118"/>
      <c r="F748" s="118"/>
      <c r="G748" s="118"/>
      <c r="H748" s="118"/>
      <c r="I748" s="118"/>
      <c r="J748" s="118"/>
      <c r="K748" s="118"/>
      <c r="L748" s="118"/>
      <c r="M748" s="118"/>
      <c r="N748" s="118"/>
      <c r="O748" s="118"/>
      <c r="P748" s="118"/>
      <c r="Q748" s="118"/>
      <c r="R748" s="118"/>
      <c r="U748" s="118"/>
      <c r="V748" s="118"/>
      <c r="W748" s="118"/>
      <c r="X748" s="118"/>
      <c r="Y748" s="118"/>
      <c r="Z748" s="118"/>
      <c r="AA748" s="118"/>
      <c r="AB748" s="118"/>
      <c r="AC748" s="118"/>
      <c r="AD748" s="118"/>
      <c r="AE748" s="118"/>
      <c r="AF748" s="118"/>
      <c r="AG748" s="118"/>
      <c r="AH748" s="118"/>
      <c r="AI748" s="118"/>
      <c r="AJ748" s="118"/>
      <c r="AK748" s="118"/>
      <c r="AL748" s="118"/>
      <c r="AM748" s="118"/>
      <c r="AN748" s="118"/>
    </row>
    <row r="749" spans="2:40" x14ac:dyDescent="0.25">
      <c r="B749" s="113"/>
      <c r="C749" s="113"/>
      <c r="D749" s="118"/>
      <c r="E749" s="118"/>
      <c r="F749" s="118"/>
      <c r="G749" s="118"/>
      <c r="H749" s="118"/>
      <c r="I749" s="118"/>
      <c r="J749" s="118"/>
      <c r="K749" s="118"/>
      <c r="L749" s="118"/>
      <c r="M749" s="118"/>
      <c r="N749" s="118"/>
      <c r="O749" s="118"/>
      <c r="P749" s="118"/>
      <c r="Q749" s="118"/>
      <c r="R749" s="118"/>
      <c r="U749" s="118"/>
      <c r="V749" s="118"/>
      <c r="W749" s="118"/>
      <c r="X749" s="118"/>
      <c r="Y749" s="118"/>
      <c r="Z749" s="118"/>
      <c r="AA749" s="118"/>
      <c r="AB749" s="118"/>
      <c r="AC749" s="118"/>
      <c r="AD749" s="118"/>
      <c r="AE749" s="118"/>
      <c r="AF749" s="118"/>
      <c r="AG749" s="118"/>
      <c r="AH749" s="118"/>
      <c r="AI749" s="118"/>
      <c r="AJ749" s="118"/>
      <c r="AK749" s="118"/>
      <c r="AL749" s="118"/>
      <c r="AM749" s="118"/>
      <c r="AN749" s="118"/>
    </row>
    <row r="750" spans="2:40" x14ac:dyDescent="0.25">
      <c r="B750" s="113"/>
      <c r="C750" s="113"/>
      <c r="D750" s="118"/>
      <c r="E750" s="118"/>
      <c r="F750" s="118"/>
      <c r="G750" s="118"/>
      <c r="H750" s="118"/>
      <c r="I750" s="118"/>
      <c r="J750" s="118"/>
      <c r="K750" s="118"/>
      <c r="L750" s="118"/>
      <c r="M750" s="118"/>
      <c r="N750" s="118"/>
      <c r="O750" s="118"/>
      <c r="P750" s="118"/>
      <c r="Q750" s="118"/>
      <c r="R750" s="118"/>
      <c r="U750" s="118"/>
      <c r="V750" s="118"/>
      <c r="W750" s="118"/>
      <c r="X750" s="118"/>
      <c r="Y750" s="118"/>
      <c r="Z750" s="118"/>
      <c r="AA750" s="118"/>
      <c r="AB750" s="118"/>
      <c r="AC750" s="118"/>
      <c r="AD750" s="118"/>
      <c r="AE750" s="118"/>
      <c r="AF750" s="118"/>
      <c r="AG750" s="118"/>
      <c r="AH750" s="118"/>
      <c r="AI750" s="118"/>
      <c r="AJ750" s="118"/>
      <c r="AK750" s="118"/>
      <c r="AL750" s="118"/>
      <c r="AM750" s="118"/>
      <c r="AN750" s="118"/>
    </row>
    <row r="751" spans="2:40" x14ac:dyDescent="0.25">
      <c r="B751" s="113"/>
      <c r="C751" s="113"/>
      <c r="D751" s="118"/>
      <c r="E751" s="118"/>
      <c r="F751" s="118"/>
      <c r="G751" s="118"/>
      <c r="H751" s="118"/>
      <c r="I751" s="118"/>
      <c r="J751" s="118"/>
      <c r="K751" s="118"/>
      <c r="L751" s="118"/>
      <c r="M751" s="118"/>
      <c r="N751" s="118"/>
      <c r="O751" s="118"/>
      <c r="P751" s="118"/>
      <c r="Q751" s="118"/>
      <c r="R751" s="118"/>
      <c r="U751" s="118"/>
      <c r="V751" s="118"/>
      <c r="W751" s="118"/>
      <c r="X751" s="118"/>
      <c r="Y751" s="118"/>
      <c r="Z751" s="118"/>
      <c r="AA751" s="118"/>
      <c r="AB751" s="118"/>
      <c r="AC751" s="118"/>
      <c r="AD751" s="118"/>
      <c r="AE751" s="118"/>
      <c r="AF751" s="118"/>
      <c r="AG751" s="118"/>
      <c r="AH751" s="118"/>
      <c r="AI751" s="118"/>
      <c r="AJ751" s="118"/>
      <c r="AK751" s="118"/>
      <c r="AL751" s="118"/>
      <c r="AM751" s="118"/>
      <c r="AN751" s="118"/>
    </row>
    <row r="752" spans="2:40" x14ac:dyDescent="0.25">
      <c r="B752" s="113"/>
      <c r="C752" s="113"/>
      <c r="D752" s="118"/>
      <c r="E752" s="118"/>
      <c r="F752" s="118"/>
      <c r="G752" s="118"/>
      <c r="H752" s="118"/>
      <c r="I752" s="118"/>
      <c r="J752" s="118"/>
      <c r="K752" s="118"/>
      <c r="L752" s="118"/>
      <c r="M752" s="118"/>
      <c r="N752" s="118"/>
      <c r="O752" s="118"/>
      <c r="P752" s="118"/>
      <c r="Q752" s="118"/>
      <c r="R752" s="118"/>
      <c r="U752" s="118"/>
      <c r="V752" s="118"/>
      <c r="W752" s="118"/>
      <c r="X752" s="118"/>
      <c r="Y752" s="118"/>
      <c r="Z752" s="118"/>
      <c r="AA752" s="118"/>
      <c r="AB752" s="118"/>
      <c r="AC752" s="118"/>
      <c r="AD752" s="118"/>
      <c r="AE752" s="118"/>
      <c r="AF752" s="118"/>
      <c r="AG752" s="118"/>
      <c r="AH752" s="118"/>
      <c r="AI752" s="118"/>
      <c r="AJ752" s="118"/>
      <c r="AK752" s="118"/>
      <c r="AL752" s="118"/>
      <c r="AM752" s="118"/>
      <c r="AN752" s="118"/>
    </row>
    <row r="753" spans="2:40" x14ac:dyDescent="0.25">
      <c r="B753" s="113"/>
      <c r="C753" s="113"/>
      <c r="D753" s="118"/>
      <c r="E753" s="118"/>
      <c r="F753" s="118"/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  <c r="U753" s="118"/>
      <c r="V753" s="118"/>
      <c r="W753" s="118"/>
      <c r="X753" s="118"/>
      <c r="Y753" s="118"/>
      <c r="Z753" s="118"/>
      <c r="AA753" s="118"/>
      <c r="AB753" s="118"/>
      <c r="AC753" s="118"/>
      <c r="AD753" s="118"/>
      <c r="AE753" s="118"/>
      <c r="AF753" s="118"/>
      <c r="AG753" s="118"/>
      <c r="AH753" s="118"/>
      <c r="AI753" s="118"/>
      <c r="AJ753" s="118"/>
      <c r="AK753" s="118"/>
      <c r="AL753" s="118"/>
      <c r="AM753" s="118"/>
      <c r="AN753" s="118"/>
    </row>
    <row r="754" spans="2:40" x14ac:dyDescent="0.25">
      <c r="B754" s="113"/>
      <c r="C754" s="113"/>
      <c r="D754" s="118"/>
      <c r="E754" s="118"/>
      <c r="F754" s="118"/>
      <c r="G754" s="118"/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  <c r="U754" s="118"/>
      <c r="V754" s="118"/>
      <c r="W754" s="118"/>
      <c r="X754" s="118"/>
      <c r="Y754" s="118"/>
      <c r="Z754" s="118"/>
      <c r="AA754" s="118"/>
      <c r="AB754" s="118"/>
      <c r="AC754" s="118"/>
      <c r="AD754" s="118"/>
      <c r="AE754" s="118"/>
      <c r="AF754" s="118"/>
      <c r="AG754" s="118"/>
      <c r="AH754" s="118"/>
      <c r="AI754" s="118"/>
      <c r="AJ754" s="118"/>
      <c r="AK754" s="118"/>
      <c r="AL754" s="118"/>
      <c r="AM754" s="118"/>
      <c r="AN754" s="118"/>
    </row>
    <row r="755" spans="2:40" x14ac:dyDescent="0.25">
      <c r="B755" s="113"/>
      <c r="C755" s="113"/>
      <c r="D755" s="118"/>
      <c r="E755" s="118"/>
      <c r="F755" s="118"/>
      <c r="G755" s="118"/>
      <c r="H755" s="118"/>
      <c r="I755" s="118"/>
      <c r="J755" s="118"/>
      <c r="K755" s="118"/>
      <c r="L755" s="118"/>
      <c r="M755" s="118"/>
      <c r="N755" s="118"/>
      <c r="O755" s="118"/>
      <c r="P755" s="118"/>
      <c r="Q755" s="118"/>
      <c r="R755" s="118"/>
      <c r="U755" s="118"/>
      <c r="V755" s="118"/>
      <c r="W755" s="118"/>
      <c r="X755" s="118"/>
      <c r="Y755" s="118"/>
      <c r="Z755" s="118"/>
      <c r="AA755" s="118"/>
      <c r="AB755" s="118"/>
      <c r="AC755" s="118"/>
      <c r="AD755" s="118"/>
      <c r="AE755" s="118"/>
      <c r="AF755" s="118"/>
      <c r="AG755" s="118"/>
      <c r="AH755" s="118"/>
      <c r="AI755" s="118"/>
      <c r="AJ755" s="118"/>
      <c r="AK755" s="118"/>
      <c r="AL755" s="118"/>
      <c r="AM755" s="118"/>
      <c r="AN755" s="118"/>
    </row>
    <row r="756" spans="2:40" x14ac:dyDescent="0.25">
      <c r="B756" s="113"/>
      <c r="C756" s="113"/>
      <c r="D756" s="118"/>
      <c r="E756" s="118"/>
      <c r="F756" s="118"/>
      <c r="G756" s="118"/>
      <c r="H756" s="118"/>
      <c r="I756" s="118"/>
      <c r="J756" s="118"/>
      <c r="K756" s="118"/>
      <c r="L756" s="118"/>
      <c r="M756" s="118"/>
      <c r="N756" s="118"/>
      <c r="O756" s="118"/>
      <c r="P756" s="118"/>
      <c r="Q756" s="118"/>
      <c r="R756" s="118"/>
      <c r="U756" s="118"/>
      <c r="V756" s="118"/>
      <c r="W756" s="118"/>
      <c r="X756" s="118"/>
      <c r="Y756" s="118"/>
      <c r="Z756" s="118"/>
      <c r="AA756" s="118"/>
      <c r="AB756" s="118"/>
      <c r="AC756" s="118"/>
      <c r="AD756" s="118"/>
      <c r="AE756" s="118"/>
      <c r="AF756" s="118"/>
      <c r="AG756" s="118"/>
      <c r="AH756" s="118"/>
      <c r="AI756" s="118"/>
      <c r="AJ756" s="118"/>
      <c r="AK756" s="118"/>
      <c r="AL756" s="118"/>
      <c r="AM756" s="118"/>
      <c r="AN756" s="118"/>
    </row>
    <row r="757" spans="2:40" x14ac:dyDescent="0.25">
      <c r="B757" s="113"/>
      <c r="C757" s="113"/>
      <c r="D757" s="118"/>
      <c r="E757" s="118"/>
      <c r="F757" s="118"/>
      <c r="G757" s="118"/>
      <c r="H757" s="118"/>
      <c r="I757" s="118"/>
      <c r="J757" s="118"/>
      <c r="K757" s="118"/>
      <c r="L757" s="118"/>
      <c r="M757" s="118"/>
      <c r="N757" s="118"/>
      <c r="O757" s="118"/>
      <c r="P757" s="118"/>
      <c r="Q757" s="118"/>
      <c r="R757" s="118"/>
      <c r="U757" s="118"/>
      <c r="V757" s="118"/>
      <c r="W757" s="118"/>
      <c r="X757" s="118"/>
      <c r="Y757" s="118"/>
      <c r="Z757" s="118"/>
      <c r="AA757" s="118"/>
      <c r="AB757" s="118"/>
      <c r="AC757" s="118"/>
      <c r="AD757" s="118"/>
      <c r="AE757" s="118"/>
      <c r="AF757" s="118"/>
      <c r="AG757" s="118"/>
      <c r="AH757" s="118"/>
      <c r="AI757" s="118"/>
      <c r="AJ757" s="118"/>
      <c r="AK757" s="118"/>
      <c r="AL757" s="118"/>
      <c r="AM757" s="118"/>
      <c r="AN757" s="118"/>
    </row>
    <row r="758" spans="2:40" x14ac:dyDescent="0.25">
      <c r="B758" s="113"/>
      <c r="C758" s="113"/>
      <c r="D758" s="118"/>
      <c r="E758" s="118"/>
      <c r="F758" s="118"/>
      <c r="G758" s="118"/>
      <c r="H758" s="118"/>
      <c r="I758" s="118"/>
      <c r="J758" s="118"/>
      <c r="K758" s="118"/>
      <c r="L758" s="118"/>
      <c r="M758" s="118"/>
      <c r="N758" s="118"/>
      <c r="O758" s="118"/>
      <c r="P758" s="118"/>
      <c r="Q758" s="118"/>
      <c r="R758" s="118"/>
      <c r="U758" s="118"/>
      <c r="V758" s="118"/>
      <c r="W758" s="118"/>
      <c r="X758" s="118"/>
      <c r="Y758" s="118"/>
      <c r="Z758" s="118"/>
      <c r="AA758" s="118"/>
      <c r="AB758" s="118"/>
      <c r="AC758" s="118"/>
      <c r="AD758" s="118"/>
      <c r="AE758" s="118"/>
      <c r="AF758" s="118"/>
      <c r="AG758" s="118"/>
      <c r="AH758" s="118"/>
      <c r="AI758" s="118"/>
      <c r="AJ758" s="118"/>
      <c r="AK758" s="118"/>
      <c r="AL758" s="118"/>
      <c r="AM758" s="118"/>
      <c r="AN758" s="118"/>
    </row>
    <row r="759" spans="2:40" x14ac:dyDescent="0.25">
      <c r="B759" s="113"/>
      <c r="C759" s="113"/>
      <c r="D759" s="118"/>
      <c r="E759" s="118"/>
      <c r="F759" s="118"/>
      <c r="G759" s="118"/>
      <c r="H759" s="118"/>
      <c r="I759" s="118"/>
      <c r="J759" s="118"/>
      <c r="K759" s="118"/>
      <c r="L759" s="118"/>
      <c r="M759" s="118"/>
      <c r="N759" s="118"/>
      <c r="O759" s="118"/>
      <c r="P759" s="118"/>
      <c r="Q759" s="118"/>
      <c r="R759" s="118"/>
      <c r="U759" s="118"/>
      <c r="V759" s="118"/>
      <c r="W759" s="118"/>
      <c r="X759" s="118"/>
      <c r="Y759" s="118"/>
      <c r="Z759" s="118"/>
      <c r="AA759" s="118"/>
      <c r="AB759" s="118"/>
      <c r="AC759" s="118"/>
      <c r="AD759" s="118"/>
      <c r="AE759" s="118"/>
      <c r="AF759" s="118"/>
      <c r="AG759" s="118"/>
      <c r="AH759" s="118"/>
      <c r="AI759" s="118"/>
      <c r="AJ759" s="118"/>
      <c r="AK759" s="118"/>
      <c r="AL759" s="118"/>
      <c r="AM759" s="118"/>
      <c r="AN759" s="118"/>
    </row>
    <row r="760" spans="2:40" x14ac:dyDescent="0.25">
      <c r="B760" s="113"/>
      <c r="C760" s="113"/>
      <c r="D760" s="118"/>
      <c r="E760" s="118"/>
      <c r="F760" s="118"/>
      <c r="G760" s="118"/>
      <c r="H760" s="118"/>
      <c r="I760" s="118"/>
      <c r="J760" s="118"/>
      <c r="K760" s="118"/>
      <c r="L760" s="118"/>
      <c r="M760" s="118"/>
      <c r="N760" s="118"/>
      <c r="O760" s="118"/>
      <c r="P760" s="118"/>
      <c r="Q760" s="118"/>
      <c r="R760" s="118"/>
      <c r="U760" s="118"/>
      <c r="V760" s="118"/>
      <c r="W760" s="118"/>
      <c r="X760" s="118"/>
      <c r="Y760" s="118"/>
      <c r="Z760" s="118"/>
      <c r="AA760" s="118"/>
      <c r="AB760" s="118"/>
      <c r="AC760" s="118"/>
      <c r="AD760" s="118"/>
      <c r="AE760" s="118"/>
      <c r="AF760" s="118"/>
      <c r="AG760" s="118"/>
      <c r="AH760" s="118"/>
      <c r="AI760" s="118"/>
      <c r="AJ760" s="118"/>
      <c r="AK760" s="118"/>
      <c r="AL760" s="118"/>
      <c r="AM760" s="118"/>
      <c r="AN760" s="118"/>
    </row>
    <row r="761" spans="2:40" x14ac:dyDescent="0.25">
      <c r="B761" s="113"/>
      <c r="C761" s="113"/>
      <c r="D761" s="118"/>
      <c r="E761" s="118"/>
      <c r="F761" s="118"/>
      <c r="G761" s="118"/>
      <c r="H761" s="118"/>
      <c r="I761" s="118"/>
      <c r="J761" s="118"/>
      <c r="K761" s="118"/>
      <c r="L761" s="118"/>
      <c r="M761" s="118"/>
      <c r="N761" s="118"/>
      <c r="O761" s="118"/>
      <c r="P761" s="118"/>
      <c r="Q761" s="118"/>
      <c r="R761" s="118"/>
      <c r="U761" s="118"/>
      <c r="V761" s="118"/>
      <c r="W761" s="118"/>
      <c r="X761" s="118"/>
      <c r="Y761" s="118"/>
      <c r="Z761" s="118"/>
      <c r="AA761" s="118"/>
      <c r="AB761" s="118"/>
      <c r="AC761" s="118"/>
      <c r="AD761" s="118"/>
      <c r="AE761" s="118"/>
      <c r="AF761" s="118"/>
      <c r="AG761" s="118"/>
      <c r="AH761" s="118"/>
      <c r="AI761" s="118"/>
      <c r="AJ761" s="118"/>
      <c r="AK761" s="118"/>
      <c r="AL761" s="118"/>
      <c r="AM761" s="118"/>
      <c r="AN761" s="118"/>
    </row>
    <row r="762" spans="2:40" x14ac:dyDescent="0.25">
      <c r="B762" s="113"/>
      <c r="C762" s="113"/>
      <c r="D762" s="118"/>
      <c r="E762" s="118"/>
      <c r="F762" s="118"/>
      <c r="G762" s="118"/>
      <c r="H762" s="118"/>
      <c r="I762" s="118"/>
      <c r="J762" s="118"/>
      <c r="K762" s="118"/>
      <c r="L762" s="118"/>
      <c r="M762" s="118"/>
      <c r="N762" s="118"/>
      <c r="O762" s="118"/>
      <c r="P762" s="118"/>
      <c r="Q762" s="118"/>
      <c r="R762" s="118"/>
      <c r="U762" s="118"/>
      <c r="V762" s="118"/>
      <c r="W762" s="118"/>
      <c r="X762" s="118"/>
      <c r="Y762" s="118"/>
      <c r="Z762" s="118"/>
      <c r="AA762" s="118"/>
      <c r="AB762" s="118"/>
      <c r="AC762" s="118"/>
      <c r="AD762" s="118"/>
      <c r="AE762" s="118"/>
      <c r="AF762" s="118"/>
      <c r="AG762" s="118"/>
      <c r="AH762" s="118"/>
      <c r="AI762" s="118"/>
      <c r="AJ762" s="118"/>
      <c r="AK762" s="118"/>
      <c r="AL762" s="118"/>
      <c r="AM762" s="118"/>
      <c r="AN762" s="118"/>
    </row>
    <row r="763" spans="2:40" x14ac:dyDescent="0.25">
      <c r="B763" s="113"/>
      <c r="C763" s="113"/>
      <c r="D763" s="118"/>
      <c r="E763" s="118"/>
      <c r="F763" s="118"/>
      <c r="G763" s="118"/>
      <c r="H763" s="118"/>
      <c r="I763" s="118"/>
      <c r="J763" s="118"/>
      <c r="K763" s="118"/>
      <c r="L763" s="118"/>
      <c r="M763" s="118"/>
      <c r="N763" s="118"/>
      <c r="O763" s="118"/>
      <c r="P763" s="118"/>
      <c r="Q763" s="118"/>
      <c r="R763" s="118"/>
      <c r="U763" s="118"/>
      <c r="V763" s="118"/>
      <c r="W763" s="118"/>
      <c r="X763" s="118"/>
      <c r="Y763" s="118"/>
      <c r="Z763" s="118"/>
      <c r="AA763" s="118"/>
      <c r="AB763" s="118"/>
      <c r="AC763" s="118"/>
      <c r="AD763" s="118"/>
      <c r="AE763" s="118"/>
      <c r="AF763" s="118"/>
      <c r="AG763" s="118"/>
      <c r="AH763" s="118"/>
      <c r="AI763" s="118"/>
      <c r="AJ763" s="118"/>
      <c r="AK763" s="118"/>
      <c r="AL763" s="118"/>
      <c r="AM763" s="118"/>
      <c r="AN763" s="118"/>
    </row>
    <row r="764" spans="2:40" x14ac:dyDescent="0.25">
      <c r="B764" s="113"/>
      <c r="C764" s="113"/>
      <c r="D764" s="118"/>
      <c r="E764" s="118"/>
      <c r="F764" s="118"/>
      <c r="G764" s="118"/>
      <c r="H764" s="118"/>
      <c r="I764" s="118"/>
      <c r="J764" s="118"/>
      <c r="K764" s="118"/>
      <c r="L764" s="118"/>
      <c r="M764" s="118"/>
      <c r="N764" s="118"/>
      <c r="O764" s="118"/>
      <c r="P764" s="118"/>
      <c r="Q764" s="118"/>
      <c r="R764" s="118"/>
      <c r="U764" s="118"/>
      <c r="V764" s="118"/>
      <c r="W764" s="118"/>
      <c r="X764" s="118"/>
      <c r="Y764" s="118"/>
      <c r="Z764" s="118"/>
      <c r="AA764" s="118"/>
      <c r="AB764" s="118"/>
      <c r="AC764" s="118"/>
      <c r="AD764" s="118"/>
      <c r="AE764" s="118"/>
      <c r="AF764" s="118"/>
      <c r="AG764" s="118"/>
      <c r="AH764" s="118"/>
      <c r="AI764" s="118"/>
      <c r="AJ764" s="118"/>
      <c r="AK764" s="118"/>
      <c r="AL764" s="118"/>
      <c r="AM764" s="118"/>
      <c r="AN764" s="118"/>
    </row>
    <row r="765" spans="2:40" x14ac:dyDescent="0.25">
      <c r="B765" s="113"/>
      <c r="C765" s="113"/>
      <c r="D765" s="118"/>
      <c r="E765" s="118"/>
      <c r="F765" s="118"/>
      <c r="G765" s="118"/>
      <c r="H765" s="118"/>
      <c r="I765" s="118"/>
      <c r="J765" s="118"/>
      <c r="K765" s="118"/>
      <c r="L765" s="118"/>
      <c r="M765" s="118"/>
      <c r="N765" s="118"/>
      <c r="O765" s="118"/>
      <c r="P765" s="118"/>
      <c r="Q765" s="118"/>
      <c r="R765" s="118"/>
      <c r="U765" s="118"/>
      <c r="V765" s="118"/>
      <c r="W765" s="118"/>
      <c r="X765" s="118"/>
      <c r="Y765" s="118"/>
      <c r="Z765" s="118"/>
      <c r="AA765" s="118"/>
      <c r="AB765" s="118"/>
      <c r="AC765" s="118"/>
      <c r="AD765" s="118"/>
      <c r="AE765" s="118"/>
      <c r="AF765" s="118"/>
      <c r="AG765" s="118"/>
      <c r="AH765" s="118"/>
      <c r="AI765" s="118"/>
      <c r="AJ765" s="118"/>
      <c r="AK765" s="118"/>
      <c r="AL765" s="118"/>
      <c r="AM765" s="118"/>
      <c r="AN765" s="118"/>
    </row>
    <row r="766" spans="2:40" x14ac:dyDescent="0.25">
      <c r="B766" s="113"/>
      <c r="C766" s="113"/>
      <c r="D766" s="118"/>
      <c r="E766" s="118"/>
      <c r="F766" s="118"/>
      <c r="G766" s="118"/>
      <c r="H766" s="118"/>
      <c r="I766" s="118"/>
      <c r="J766" s="118"/>
      <c r="K766" s="118"/>
      <c r="L766" s="118"/>
      <c r="M766" s="118"/>
      <c r="N766" s="118"/>
      <c r="O766" s="118"/>
      <c r="P766" s="118"/>
      <c r="Q766" s="118"/>
      <c r="R766" s="118"/>
      <c r="U766" s="118"/>
      <c r="V766" s="118"/>
      <c r="W766" s="118"/>
      <c r="X766" s="118"/>
      <c r="Y766" s="118"/>
      <c r="Z766" s="118"/>
      <c r="AA766" s="118"/>
      <c r="AB766" s="118"/>
      <c r="AC766" s="118"/>
      <c r="AD766" s="118"/>
      <c r="AE766" s="118"/>
      <c r="AF766" s="118"/>
      <c r="AG766" s="118"/>
      <c r="AH766" s="118"/>
      <c r="AI766" s="118"/>
      <c r="AJ766" s="118"/>
      <c r="AK766" s="118"/>
      <c r="AL766" s="118"/>
      <c r="AM766" s="118"/>
      <c r="AN766" s="118"/>
    </row>
    <row r="767" spans="2:40" x14ac:dyDescent="0.25">
      <c r="B767" s="113"/>
      <c r="C767" s="113"/>
      <c r="D767" s="118"/>
      <c r="E767" s="118"/>
      <c r="F767" s="118"/>
      <c r="G767" s="118"/>
      <c r="H767" s="118"/>
      <c r="I767" s="118"/>
      <c r="J767" s="118"/>
      <c r="K767" s="118"/>
      <c r="L767" s="118"/>
      <c r="M767" s="118"/>
      <c r="N767" s="118"/>
      <c r="O767" s="118"/>
      <c r="P767" s="118"/>
      <c r="Q767" s="118"/>
      <c r="R767" s="118"/>
      <c r="U767" s="118"/>
      <c r="V767" s="118"/>
      <c r="W767" s="118"/>
      <c r="X767" s="118"/>
      <c r="Y767" s="118"/>
      <c r="Z767" s="118"/>
      <c r="AA767" s="118"/>
      <c r="AB767" s="118"/>
      <c r="AC767" s="118"/>
      <c r="AD767" s="118"/>
      <c r="AE767" s="118"/>
      <c r="AF767" s="118"/>
      <c r="AG767" s="118"/>
      <c r="AH767" s="118"/>
      <c r="AI767" s="118"/>
      <c r="AJ767" s="118"/>
      <c r="AK767" s="118"/>
      <c r="AL767" s="118"/>
      <c r="AM767" s="118"/>
      <c r="AN767" s="118"/>
    </row>
    <row r="768" spans="2:40" x14ac:dyDescent="0.25">
      <c r="B768" s="113"/>
      <c r="C768" s="113"/>
      <c r="D768" s="118"/>
      <c r="E768" s="118"/>
      <c r="F768" s="118"/>
      <c r="G768" s="118"/>
      <c r="H768" s="118"/>
      <c r="I768" s="118"/>
      <c r="J768" s="118"/>
      <c r="K768" s="118"/>
      <c r="L768" s="118"/>
      <c r="M768" s="118"/>
      <c r="N768" s="118"/>
      <c r="O768" s="118"/>
      <c r="P768" s="118"/>
      <c r="Q768" s="118"/>
      <c r="R768" s="118"/>
      <c r="U768" s="118"/>
      <c r="V768" s="118"/>
      <c r="W768" s="118"/>
      <c r="X768" s="118"/>
      <c r="Y768" s="118"/>
      <c r="Z768" s="118"/>
      <c r="AA768" s="118"/>
      <c r="AB768" s="118"/>
      <c r="AC768" s="118"/>
      <c r="AD768" s="118"/>
      <c r="AE768" s="118"/>
      <c r="AF768" s="118"/>
      <c r="AG768" s="118"/>
      <c r="AH768" s="118"/>
      <c r="AI768" s="118"/>
      <c r="AJ768" s="118"/>
      <c r="AK768" s="118"/>
      <c r="AL768" s="118"/>
      <c r="AM768" s="118"/>
      <c r="AN768" s="118"/>
    </row>
    <row r="769" spans="2:40" x14ac:dyDescent="0.25">
      <c r="B769" s="113"/>
      <c r="C769" s="113"/>
      <c r="D769" s="118"/>
      <c r="E769" s="118"/>
      <c r="F769" s="118"/>
      <c r="G769" s="118"/>
      <c r="H769" s="118"/>
      <c r="I769" s="118"/>
      <c r="J769" s="118"/>
      <c r="K769" s="118"/>
      <c r="L769" s="118"/>
      <c r="M769" s="118"/>
      <c r="N769" s="118"/>
      <c r="O769" s="118"/>
      <c r="P769" s="118"/>
      <c r="Q769" s="118"/>
      <c r="R769" s="118"/>
      <c r="U769" s="118"/>
      <c r="V769" s="118"/>
      <c r="W769" s="118"/>
      <c r="X769" s="118"/>
      <c r="Y769" s="118"/>
      <c r="Z769" s="118"/>
      <c r="AA769" s="118"/>
      <c r="AB769" s="118"/>
      <c r="AC769" s="118"/>
      <c r="AD769" s="118"/>
      <c r="AE769" s="118"/>
      <c r="AF769" s="118"/>
      <c r="AG769" s="118"/>
      <c r="AH769" s="118"/>
      <c r="AI769" s="118"/>
      <c r="AJ769" s="118"/>
      <c r="AK769" s="118"/>
      <c r="AL769" s="118"/>
      <c r="AM769" s="118"/>
      <c r="AN769" s="118"/>
    </row>
    <row r="770" spans="2:40" x14ac:dyDescent="0.25">
      <c r="B770" s="113"/>
      <c r="C770" s="113"/>
      <c r="D770" s="118"/>
      <c r="E770" s="118"/>
      <c r="F770" s="118"/>
      <c r="G770" s="118"/>
      <c r="H770" s="118"/>
      <c r="I770" s="118"/>
      <c r="J770" s="118"/>
      <c r="K770" s="118"/>
      <c r="L770" s="118"/>
      <c r="M770" s="118"/>
      <c r="N770" s="118"/>
      <c r="O770" s="118"/>
      <c r="P770" s="118"/>
      <c r="Q770" s="118"/>
      <c r="R770" s="118"/>
      <c r="U770" s="118"/>
      <c r="V770" s="118"/>
      <c r="W770" s="118"/>
      <c r="X770" s="118"/>
      <c r="Y770" s="118"/>
      <c r="Z770" s="118"/>
      <c r="AA770" s="118"/>
      <c r="AB770" s="118"/>
      <c r="AC770" s="118"/>
      <c r="AD770" s="118"/>
      <c r="AE770" s="118"/>
      <c r="AF770" s="118"/>
      <c r="AG770" s="118"/>
      <c r="AH770" s="118"/>
      <c r="AI770" s="118"/>
      <c r="AJ770" s="118"/>
      <c r="AK770" s="118"/>
      <c r="AL770" s="118"/>
      <c r="AM770" s="118"/>
      <c r="AN770" s="118"/>
    </row>
    <row r="771" spans="2:40" x14ac:dyDescent="0.25">
      <c r="B771" s="113"/>
      <c r="C771" s="113"/>
      <c r="D771" s="118"/>
      <c r="E771" s="118"/>
      <c r="F771" s="118"/>
      <c r="G771" s="118"/>
      <c r="H771" s="118"/>
      <c r="I771" s="118"/>
      <c r="J771" s="118"/>
      <c r="K771" s="118"/>
      <c r="L771" s="118"/>
      <c r="M771" s="118"/>
      <c r="N771" s="118"/>
      <c r="O771" s="118"/>
      <c r="P771" s="118"/>
      <c r="Q771" s="118"/>
      <c r="R771" s="118"/>
      <c r="U771" s="118"/>
      <c r="V771" s="118"/>
      <c r="W771" s="118"/>
      <c r="X771" s="118"/>
      <c r="Y771" s="118"/>
      <c r="Z771" s="118"/>
      <c r="AA771" s="118"/>
      <c r="AB771" s="118"/>
      <c r="AC771" s="118"/>
      <c r="AD771" s="118"/>
      <c r="AE771" s="118"/>
      <c r="AF771" s="118"/>
      <c r="AG771" s="118"/>
      <c r="AH771" s="118"/>
      <c r="AI771" s="118"/>
      <c r="AJ771" s="118"/>
      <c r="AK771" s="118"/>
      <c r="AL771" s="118"/>
      <c r="AM771" s="118"/>
      <c r="AN771" s="118"/>
    </row>
    <row r="772" spans="2:40" x14ac:dyDescent="0.25">
      <c r="B772" s="113"/>
      <c r="C772" s="113"/>
      <c r="D772" s="118"/>
      <c r="E772" s="118"/>
      <c r="F772" s="118"/>
      <c r="G772" s="118"/>
      <c r="H772" s="118"/>
      <c r="I772" s="118"/>
      <c r="J772" s="118"/>
      <c r="K772" s="118"/>
      <c r="L772" s="118"/>
      <c r="M772" s="118"/>
      <c r="N772" s="118"/>
      <c r="O772" s="118"/>
      <c r="P772" s="118"/>
      <c r="Q772" s="118"/>
      <c r="R772" s="118"/>
      <c r="U772" s="118"/>
      <c r="V772" s="118"/>
      <c r="W772" s="118"/>
      <c r="X772" s="118"/>
      <c r="Y772" s="118"/>
      <c r="Z772" s="118"/>
      <c r="AA772" s="118"/>
      <c r="AB772" s="118"/>
      <c r="AC772" s="118"/>
      <c r="AD772" s="118"/>
      <c r="AE772" s="118"/>
      <c r="AF772" s="118"/>
      <c r="AG772" s="118"/>
      <c r="AH772" s="118"/>
      <c r="AI772" s="118"/>
      <c r="AJ772" s="118"/>
      <c r="AK772" s="118"/>
      <c r="AL772" s="118"/>
      <c r="AM772" s="118"/>
      <c r="AN772" s="118"/>
    </row>
    <row r="773" spans="2:40" x14ac:dyDescent="0.25">
      <c r="B773" s="113"/>
      <c r="C773" s="113"/>
      <c r="D773" s="118"/>
      <c r="E773" s="118"/>
      <c r="F773" s="118"/>
      <c r="G773" s="118"/>
      <c r="H773" s="118"/>
      <c r="I773" s="118"/>
      <c r="J773" s="118"/>
      <c r="K773" s="118"/>
      <c r="L773" s="118"/>
      <c r="M773" s="118"/>
      <c r="N773" s="118"/>
      <c r="O773" s="118"/>
      <c r="P773" s="118"/>
      <c r="Q773" s="118"/>
      <c r="R773" s="118"/>
      <c r="U773" s="118"/>
      <c r="V773" s="118"/>
      <c r="W773" s="118"/>
      <c r="X773" s="118"/>
      <c r="Y773" s="118"/>
      <c r="Z773" s="118"/>
      <c r="AA773" s="118"/>
      <c r="AB773" s="118"/>
      <c r="AC773" s="118"/>
      <c r="AD773" s="118"/>
      <c r="AE773" s="118"/>
      <c r="AF773" s="118"/>
      <c r="AG773" s="118"/>
      <c r="AH773" s="118"/>
      <c r="AI773" s="118"/>
      <c r="AJ773" s="118"/>
      <c r="AK773" s="118"/>
      <c r="AL773" s="118"/>
      <c r="AM773" s="118"/>
      <c r="AN773" s="118"/>
    </row>
    <row r="774" spans="2:40" x14ac:dyDescent="0.25">
      <c r="B774" s="113"/>
      <c r="C774" s="113"/>
      <c r="D774" s="118"/>
      <c r="E774" s="118"/>
      <c r="F774" s="118"/>
      <c r="G774" s="118"/>
      <c r="H774" s="118"/>
      <c r="I774" s="118"/>
      <c r="J774" s="118"/>
      <c r="K774" s="118"/>
      <c r="L774" s="118"/>
      <c r="M774" s="118"/>
      <c r="N774" s="118"/>
      <c r="O774" s="118"/>
      <c r="P774" s="118"/>
      <c r="Q774" s="118"/>
      <c r="R774" s="118"/>
      <c r="U774" s="118"/>
      <c r="V774" s="118"/>
      <c r="W774" s="118"/>
      <c r="X774" s="118"/>
      <c r="Y774" s="118"/>
      <c r="Z774" s="118"/>
      <c r="AA774" s="118"/>
      <c r="AB774" s="118"/>
      <c r="AC774" s="118"/>
      <c r="AD774" s="118"/>
      <c r="AE774" s="118"/>
      <c r="AF774" s="118"/>
      <c r="AG774" s="118"/>
      <c r="AH774" s="118"/>
      <c r="AI774" s="118"/>
      <c r="AJ774" s="118"/>
      <c r="AK774" s="118"/>
      <c r="AL774" s="118"/>
      <c r="AM774" s="118"/>
      <c r="AN774" s="118"/>
    </row>
    <row r="775" spans="2:40" x14ac:dyDescent="0.25">
      <c r="B775" s="113"/>
      <c r="C775" s="113"/>
      <c r="D775" s="118"/>
      <c r="E775" s="118"/>
      <c r="F775" s="118"/>
      <c r="G775" s="118"/>
      <c r="H775" s="118"/>
      <c r="I775" s="118"/>
      <c r="J775" s="118"/>
      <c r="K775" s="118"/>
      <c r="L775" s="118"/>
      <c r="M775" s="118"/>
      <c r="N775" s="118"/>
      <c r="O775" s="118"/>
      <c r="P775" s="118"/>
      <c r="Q775" s="118"/>
      <c r="R775" s="118"/>
      <c r="U775" s="118"/>
      <c r="V775" s="118"/>
      <c r="W775" s="118"/>
      <c r="X775" s="118"/>
      <c r="Y775" s="118"/>
      <c r="Z775" s="118"/>
      <c r="AA775" s="118"/>
      <c r="AB775" s="118"/>
      <c r="AC775" s="118"/>
      <c r="AD775" s="118"/>
      <c r="AE775" s="118"/>
      <c r="AF775" s="118"/>
      <c r="AG775" s="118"/>
      <c r="AH775" s="118"/>
      <c r="AI775" s="118"/>
      <c r="AJ775" s="118"/>
      <c r="AK775" s="118"/>
      <c r="AL775" s="118"/>
      <c r="AM775" s="118"/>
      <c r="AN775" s="118"/>
    </row>
    <row r="776" spans="2:40" x14ac:dyDescent="0.25">
      <c r="B776" s="113"/>
      <c r="C776" s="113"/>
      <c r="D776" s="118"/>
      <c r="E776" s="118"/>
      <c r="F776" s="118"/>
      <c r="G776" s="118"/>
      <c r="H776" s="118"/>
      <c r="I776" s="118"/>
      <c r="J776" s="118"/>
      <c r="K776" s="118"/>
      <c r="L776" s="118"/>
      <c r="M776" s="118"/>
      <c r="N776" s="118"/>
      <c r="O776" s="118"/>
      <c r="P776" s="118"/>
      <c r="Q776" s="118"/>
      <c r="R776" s="118"/>
      <c r="U776" s="118"/>
      <c r="V776" s="118"/>
      <c r="W776" s="118"/>
      <c r="X776" s="118"/>
      <c r="Y776" s="118"/>
      <c r="Z776" s="118"/>
      <c r="AA776" s="118"/>
      <c r="AB776" s="118"/>
      <c r="AC776" s="118"/>
      <c r="AD776" s="118"/>
      <c r="AE776" s="118"/>
      <c r="AF776" s="118"/>
      <c r="AG776" s="118"/>
      <c r="AH776" s="118"/>
      <c r="AI776" s="118"/>
      <c r="AJ776" s="118"/>
      <c r="AK776" s="118"/>
      <c r="AL776" s="118"/>
      <c r="AM776" s="118"/>
      <c r="AN776" s="118"/>
    </row>
    <row r="777" spans="2:40" x14ac:dyDescent="0.25">
      <c r="B777" s="113"/>
      <c r="C777" s="113"/>
      <c r="D777" s="118"/>
      <c r="E777" s="118"/>
      <c r="F777" s="118"/>
      <c r="G777" s="118"/>
      <c r="H777" s="118"/>
      <c r="I777" s="118"/>
      <c r="J777" s="118"/>
      <c r="K777" s="118"/>
      <c r="L777" s="118"/>
      <c r="M777" s="118"/>
      <c r="N777" s="118"/>
      <c r="O777" s="118"/>
      <c r="P777" s="118"/>
      <c r="Q777" s="118"/>
      <c r="R777" s="118"/>
      <c r="U777" s="118"/>
      <c r="V777" s="118"/>
      <c r="W777" s="118"/>
      <c r="X777" s="118"/>
      <c r="Y777" s="118"/>
      <c r="Z777" s="118"/>
      <c r="AA777" s="118"/>
      <c r="AB777" s="118"/>
      <c r="AC777" s="118"/>
      <c r="AD777" s="118"/>
      <c r="AE777" s="118"/>
      <c r="AF777" s="118"/>
      <c r="AG777" s="118"/>
      <c r="AH777" s="118"/>
      <c r="AI777" s="118"/>
      <c r="AJ777" s="118"/>
      <c r="AK777" s="118"/>
      <c r="AL777" s="118"/>
      <c r="AM777" s="118"/>
      <c r="AN777" s="118"/>
    </row>
    <row r="778" spans="2:40" x14ac:dyDescent="0.25">
      <c r="B778" s="113"/>
      <c r="C778" s="113"/>
      <c r="D778" s="118"/>
      <c r="E778" s="118"/>
      <c r="F778" s="118"/>
      <c r="G778" s="118"/>
      <c r="H778" s="118"/>
      <c r="I778" s="118"/>
      <c r="J778" s="118"/>
      <c r="K778" s="118"/>
      <c r="L778" s="118"/>
      <c r="M778" s="118"/>
      <c r="N778" s="118"/>
      <c r="O778" s="118"/>
      <c r="P778" s="118"/>
      <c r="Q778" s="118"/>
      <c r="R778" s="118"/>
      <c r="U778" s="118"/>
      <c r="V778" s="118"/>
      <c r="W778" s="118"/>
      <c r="X778" s="118"/>
      <c r="Y778" s="118"/>
      <c r="Z778" s="118"/>
      <c r="AA778" s="118"/>
      <c r="AB778" s="118"/>
      <c r="AC778" s="118"/>
      <c r="AD778" s="118"/>
      <c r="AE778" s="118"/>
      <c r="AF778" s="118"/>
      <c r="AG778" s="118"/>
      <c r="AH778" s="118"/>
      <c r="AI778" s="118"/>
      <c r="AJ778" s="118"/>
      <c r="AK778" s="118"/>
      <c r="AL778" s="118"/>
      <c r="AM778" s="118"/>
      <c r="AN778" s="118"/>
    </row>
    <row r="779" spans="2:40" x14ac:dyDescent="0.25">
      <c r="B779" s="113"/>
      <c r="C779" s="113"/>
      <c r="D779" s="118"/>
      <c r="E779" s="118"/>
      <c r="F779" s="118"/>
      <c r="G779" s="118"/>
      <c r="H779" s="118"/>
      <c r="I779" s="118"/>
      <c r="J779" s="118"/>
      <c r="K779" s="118"/>
      <c r="L779" s="118"/>
      <c r="M779" s="118"/>
      <c r="N779" s="118"/>
      <c r="O779" s="118"/>
      <c r="P779" s="118"/>
      <c r="Q779" s="118"/>
      <c r="R779" s="118"/>
      <c r="U779" s="118"/>
      <c r="V779" s="118"/>
      <c r="W779" s="118"/>
      <c r="X779" s="118"/>
      <c r="Y779" s="118"/>
      <c r="Z779" s="118"/>
      <c r="AA779" s="118"/>
      <c r="AB779" s="118"/>
      <c r="AC779" s="118"/>
      <c r="AD779" s="118"/>
      <c r="AE779" s="118"/>
      <c r="AF779" s="118"/>
      <c r="AG779" s="118"/>
      <c r="AH779" s="118"/>
      <c r="AI779" s="118"/>
      <c r="AJ779" s="118"/>
      <c r="AK779" s="118"/>
      <c r="AL779" s="118"/>
      <c r="AM779" s="118"/>
      <c r="AN779" s="118"/>
    </row>
    <row r="780" spans="2:40" x14ac:dyDescent="0.25">
      <c r="B780" s="113"/>
      <c r="C780" s="113"/>
      <c r="D780" s="118"/>
      <c r="E780" s="118"/>
      <c r="F780" s="118"/>
      <c r="G780" s="118"/>
      <c r="H780" s="118"/>
      <c r="I780" s="118"/>
      <c r="J780" s="118"/>
      <c r="K780" s="118"/>
      <c r="L780" s="118"/>
      <c r="M780" s="118"/>
      <c r="N780" s="118"/>
      <c r="O780" s="118"/>
      <c r="P780" s="118"/>
      <c r="Q780" s="118"/>
      <c r="R780" s="118"/>
      <c r="U780" s="118"/>
      <c r="V780" s="118"/>
      <c r="W780" s="118"/>
      <c r="X780" s="118"/>
      <c r="Y780" s="118"/>
      <c r="Z780" s="118"/>
      <c r="AA780" s="118"/>
      <c r="AB780" s="118"/>
      <c r="AC780" s="118"/>
      <c r="AD780" s="118"/>
      <c r="AE780" s="118"/>
      <c r="AF780" s="118"/>
      <c r="AG780" s="118"/>
      <c r="AH780" s="118"/>
      <c r="AI780" s="118"/>
      <c r="AJ780" s="118"/>
      <c r="AK780" s="118"/>
      <c r="AL780" s="118"/>
      <c r="AM780" s="118"/>
      <c r="AN780" s="118"/>
    </row>
    <row r="781" spans="2:40" x14ac:dyDescent="0.25">
      <c r="B781" s="113"/>
      <c r="C781" s="113"/>
      <c r="D781" s="118"/>
      <c r="E781" s="118"/>
      <c r="F781" s="118"/>
      <c r="G781" s="118"/>
      <c r="H781" s="118"/>
      <c r="I781" s="118"/>
      <c r="J781" s="118"/>
      <c r="K781" s="118"/>
      <c r="L781" s="118"/>
      <c r="M781" s="118"/>
      <c r="N781" s="118"/>
      <c r="O781" s="118"/>
      <c r="P781" s="118"/>
      <c r="Q781" s="118"/>
      <c r="R781" s="118"/>
      <c r="U781" s="118"/>
      <c r="V781" s="118"/>
      <c r="W781" s="118"/>
      <c r="X781" s="118"/>
      <c r="Y781" s="118"/>
      <c r="Z781" s="118"/>
      <c r="AA781" s="118"/>
      <c r="AB781" s="118"/>
      <c r="AC781" s="118"/>
      <c r="AD781" s="118"/>
      <c r="AE781" s="118"/>
      <c r="AF781" s="118"/>
      <c r="AG781" s="118"/>
      <c r="AH781" s="118"/>
      <c r="AI781" s="118"/>
      <c r="AJ781" s="118"/>
      <c r="AK781" s="118"/>
      <c r="AL781" s="118"/>
      <c r="AM781" s="118"/>
      <c r="AN781" s="118"/>
    </row>
    <row r="782" spans="2:40" x14ac:dyDescent="0.25">
      <c r="B782" s="113"/>
      <c r="C782" s="113"/>
      <c r="D782" s="118"/>
      <c r="E782" s="118"/>
      <c r="F782" s="118"/>
      <c r="G782" s="118"/>
      <c r="H782" s="118"/>
      <c r="I782" s="118"/>
      <c r="J782" s="118"/>
      <c r="K782" s="118"/>
      <c r="L782" s="118"/>
      <c r="M782" s="118"/>
      <c r="N782" s="118"/>
      <c r="O782" s="118"/>
      <c r="P782" s="118"/>
      <c r="Q782" s="118"/>
      <c r="R782" s="118"/>
      <c r="U782" s="118"/>
      <c r="V782" s="118"/>
      <c r="W782" s="118"/>
      <c r="X782" s="118"/>
      <c r="Y782" s="118"/>
      <c r="Z782" s="118"/>
      <c r="AA782" s="118"/>
      <c r="AB782" s="118"/>
      <c r="AC782" s="118"/>
      <c r="AD782" s="118"/>
      <c r="AE782" s="118"/>
      <c r="AF782" s="118"/>
      <c r="AG782" s="118"/>
      <c r="AH782" s="118"/>
      <c r="AI782" s="118"/>
      <c r="AJ782" s="118"/>
      <c r="AK782" s="118"/>
      <c r="AL782" s="118"/>
      <c r="AM782" s="118"/>
      <c r="AN782" s="118"/>
    </row>
    <row r="783" spans="2:40" x14ac:dyDescent="0.25">
      <c r="B783" s="113"/>
      <c r="C783" s="113"/>
      <c r="D783" s="118"/>
      <c r="E783" s="118"/>
      <c r="F783" s="118"/>
      <c r="G783" s="118"/>
      <c r="H783" s="118"/>
      <c r="I783" s="118"/>
      <c r="J783" s="118"/>
      <c r="K783" s="118"/>
      <c r="L783" s="118"/>
      <c r="M783" s="118"/>
      <c r="N783" s="118"/>
      <c r="O783" s="118"/>
      <c r="P783" s="118"/>
      <c r="Q783" s="118"/>
      <c r="R783" s="118"/>
      <c r="U783" s="118"/>
      <c r="V783" s="118"/>
      <c r="W783" s="118"/>
      <c r="X783" s="118"/>
      <c r="Y783" s="118"/>
      <c r="Z783" s="118"/>
      <c r="AA783" s="118"/>
      <c r="AB783" s="118"/>
      <c r="AC783" s="118"/>
      <c r="AD783" s="118"/>
      <c r="AE783" s="118"/>
      <c r="AF783" s="118"/>
      <c r="AG783" s="118"/>
      <c r="AH783" s="118"/>
      <c r="AI783" s="118"/>
      <c r="AJ783" s="118"/>
      <c r="AK783" s="118"/>
      <c r="AL783" s="118"/>
      <c r="AM783" s="118"/>
      <c r="AN783" s="118"/>
    </row>
    <row r="784" spans="2:40" x14ac:dyDescent="0.25">
      <c r="B784" s="113"/>
      <c r="C784" s="113"/>
      <c r="D784" s="118"/>
      <c r="E784" s="118"/>
      <c r="F784" s="118"/>
      <c r="G784" s="118"/>
      <c r="H784" s="118"/>
      <c r="I784" s="118"/>
      <c r="J784" s="118"/>
      <c r="K784" s="118"/>
      <c r="L784" s="118"/>
      <c r="M784" s="118"/>
      <c r="N784" s="118"/>
      <c r="O784" s="118"/>
      <c r="P784" s="118"/>
      <c r="Q784" s="118"/>
      <c r="R784" s="118"/>
      <c r="U784" s="118"/>
      <c r="V784" s="118"/>
      <c r="W784" s="118"/>
      <c r="X784" s="118"/>
      <c r="Y784" s="118"/>
      <c r="Z784" s="118"/>
      <c r="AA784" s="118"/>
      <c r="AB784" s="118"/>
      <c r="AC784" s="118"/>
      <c r="AD784" s="118"/>
      <c r="AE784" s="118"/>
      <c r="AF784" s="118"/>
      <c r="AG784" s="118"/>
      <c r="AH784" s="118"/>
      <c r="AI784" s="118"/>
      <c r="AJ784" s="118"/>
      <c r="AK784" s="118"/>
      <c r="AL784" s="118"/>
      <c r="AM784" s="118"/>
      <c r="AN784" s="118"/>
    </row>
    <row r="785" spans="2:40" x14ac:dyDescent="0.25">
      <c r="B785" s="113"/>
      <c r="C785" s="113"/>
      <c r="D785" s="118"/>
      <c r="E785" s="118"/>
      <c r="F785" s="118"/>
      <c r="G785" s="118"/>
      <c r="H785" s="118"/>
      <c r="I785" s="118"/>
      <c r="J785" s="118"/>
      <c r="K785" s="118"/>
      <c r="L785" s="118"/>
      <c r="M785" s="118"/>
      <c r="N785" s="118"/>
      <c r="O785" s="118"/>
      <c r="P785" s="118"/>
      <c r="Q785" s="118"/>
      <c r="R785" s="118"/>
      <c r="U785" s="118"/>
      <c r="V785" s="118"/>
      <c r="W785" s="118"/>
      <c r="X785" s="118"/>
      <c r="Y785" s="118"/>
      <c r="Z785" s="118"/>
      <c r="AA785" s="118"/>
      <c r="AB785" s="118"/>
      <c r="AC785" s="118"/>
      <c r="AD785" s="118"/>
      <c r="AE785" s="118"/>
      <c r="AF785" s="118"/>
      <c r="AG785" s="118"/>
      <c r="AH785" s="118"/>
      <c r="AI785" s="118"/>
      <c r="AJ785" s="118"/>
      <c r="AK785" s="118"/>
      <c r="AL785" s="118"/>
      <c r="AM785" s="118"/>
      <c r="AN785" s="118"/>
    </row>
    <row r="786" spans="2:40" x14ac:dyDescent="0.25">
      <c r="B786" s="113"/>
      <c r="C786" s="113"/>
      <c r="D786" s="118"/>
      <c r="E786" s="118"/>
      <c r="F786" s="118"/>
      <c r="G786" s="118"/>
      <c r="H786" s="118"/>
      <c r="I786" s="118"/>
      <c r="J786" s="118"/>
      <c r="K786" s="118"/>
      <c r="L786" s="118"/>
      <c r="M786" s="118"/>
      <c r="N786" s="118"/>
      <c r="O786" s="118"/>
      <c r="P786" s="118"/>
      <c r="Q786" s="118"/>
      <c r="R786" s="118"/>
      <c r="U786" s="118"/>
      <c r="V786" s="118"/>
      <c r="W786" s="118"/>
      <c r="X786" s="118"/>
      <c r="Y786" s="118"/>
      <c r="Z786" s="118"/>
      <c r="AA786" s="118"/>
      <c r="AB786" s="118"/>
      <c r="AC786" s="118"/>
      <c r="AD786" s="118"/>
      <c r="AE786" s="118"/>
      <c r="AF786" s="118"/>
      <c r="AG786" s="118"/>
      <c r="AH786" s="118"/>
      <c r="AI786" s="118"/>
      <c r="AJ786" s="118"/>
      <c r="AK786" s="118"/>
      <c r="AL786" s="118"/>
      <c r="AM786" s="118"/>
      <c r="AN786" s="118"/>
    </row>
    <row r="787" spans="2:40" x14ac:dyDescent="0.25">
      <c r="B787" s="113"/>
      <c r="C787" s="113"/>
      <c r="D787" s="118"/>
      <c r="E787" s="118"/>
      <c r="F787" s="118"/>
      <c r="G787" s="118"/>
      <c r="H787" s="118"/>
      <c r="I787" s="118"/>
      <c r="J787" s="118"/>
      <c r="K787" s="118"/>
      <c r="L787" s="118"/>
      <c r="M787" s="118"/>
      <c r="N787" s="118"/>
      <c r="O787" s="118"/>
      <c r="P787" s="118"/>
      <c r="Q787" s="118"/>
      <c r="R787" s="118"/>
      <c r="U787" s="118"/>
      <c r="V787" s="118"/>
      <c r="W787" s="118"/>
      <c r="X787" s="118"/>
      <c r="Y787" s="118"/>
      <c r="Z787" s="118"/>
      <c r="AA787" s="118"/>
      <c r="AB787" s="118"/>
      <c r="AC787" s="118"/>
      <c r="AD787" s="118"/>
      <c r="AE787" s="118"/>
      <c r="AF787" s="118"/>
      <c r="AG787" s="118"/>
      <c r="AH787" s="118"/>
      <c r="AI787" s="118"/>
      <c r="AJ787" s="118"/>
      <c r="AK787" s="118"/>
      <c r="AL787" s="118"/>
      <c r="AM787" s="118"/>
      <c r="AN787" s="118"/>
    </row>
    <row r="788" spans="2:40" x14ac:dyDescent="0.25">
      <c r="B788" s="113"/>
      <c r="C788" s="113"/>
      <c r="D788" s="118"/>
      <c r="E788" s="118"/>
      <c r="F788" s="118"/>
      <c r="G788" s="118"/>
      <c r="H788" s="118"/>
      <c r="I788" s="118"/>
      <c r="J788" s="118"/>
      <c r="K788" s="118"/>
      <c r="L788" s="118"/>
      <c r="M788" s="118"/>
      <c r="N788" s="118"/>
      <c r="O788" s="118"/>
      <c r="P788" s="118"/>
      <c r="Q788" s="118"/>
      <c r="R788" s="118"/>
      <c r="U788" s="118"/>
      <c r="V788" s="118"/>
      <c r="W788" s="118"/>
      <c r="X788" s="118"/>
      <c r="Y788" s="118"/>
      <c r="Z788" s="118"/>
      <c r="AA788" s="118"/>
      <c r="AB788" s="118"/>
      <c r="AC788" s="118"/>
      <c r="AD788" s="118"/>
      <c r="AE788" s="118"/>
      <c r="AF788" s="118"/>
      <c r="AG788" s="118"/>
      <c r="AH788" s="118"/>
      <c r="AI788" s="118"/>
      <c r="AJ788" s="118"/>
      <c r="AK788" s="118"/>
      <c r="AL788" s="118"/>
      <c r="AM788" s="118"/>
      <c r="AN788" s="118"/>
    </row>
    <row r="789" spans="2:40" x14ac:dyDescent="0.25">
      <c r="B789" s="113"/>
      <c r="C789" s="113"/>
      <c r="D789" s="118"/>
      <c r="E789" s="118"/>
      <c r="F789" s="118"/>
      <c r="G789" s="118"/>
      <c r="H789" s="118"/>
      <c r="I789" s="118"/>
      <c r="J789" s="118"/>
      <c r="K789" s="118"/>
      <c r="L789" s="118"/>
      <c r="M789" s="118"/>
      <c r="N789" s="118"/>
      <c r="O789" s="118"/>
      <c r="P789" s="118"/>
      <c r="Q789" s="118"/>
      <c r="R789" s="118"/>
      <c r="U789" s="118"/>
      <c r="V789" s="118"/>
      <c r="W789" s="118"/>
      <c r="X789" s="118"/>
      <c r="Y789" s="118"/>
      <c r="Z789" s="118"/>
      <c r="AA789" s="118"/>
      <c r="AB789" s="118"/>
      <c r="AC789" s="118"/>
      <c r="AD789" s="118"/>
      <c r="AE789" s="118"/>
      <c r="AF789" s="118"/>
      <c r="AG789" s="118"/>
      <c r="AH789" s="118"/>
      <c r="AI789" s="118"/>
      <c r="AJ789" s="118"/>
      <c r="AK789" s="118"/>
      <c r="AL789" s="118"/>
      <c r="AM789" s="118"/>
      <c r="AN789" s="118"/>
    </row>
    <row r="790" spans="2:40" x14ac:dyDescent="0.25">
      <c r="B790" s="113"/>
      <c r="C790" s="113"/>
      <c r="D790" s="118"/>
      <c r="E790" s="118"/>
      <c r="F790" s="118"/>
      <c r="G790" s="118"/>
      <c r="H790" s="118"/>
      <c r="I790" s="118"/>
      <c r="J790" s="118"/>
      <c r="K790" s="118"/>
      <c r="L790" s="118"/>
      <c r="M790" s="118"/>
      <c r="N790" s="118"/>
      <c r="O790" s="118"/>
      <c r="P790" s="118"/>
      <c r="Q790" s="118"/>
      <c r="R790" s="118"/>
      <c r="U790" s="118"/>
      <c r="V790" s="118"/>
      <c r="W790" s="118"/>
      <c r="X790" s="118"/>
      <c r="Y790" s="118"/>
      <c r="Z790" s="118"/>
      <c r="AA790" s="118"/>
      <c r="AB790" s="118"/>
      <c r="AC790" s="118"/>
      <c r="AD790" s="118"/>
      <c r="AE790" s="118"/>
      <c r="AF790" s="118"/>
      <c r="AG790" s="118"/>
      <c r="AH790" s="118"/>
      <c r="AI790" s="118"/>
      <c r="AJ790" s="118"/>
      <c r="AK790" s="118"/>
      <c r="AL790" s="118"/>
      <c r="AM790" s="118"/>
      <c r="AN790" s="118"/>
    </row>
    <row r="791" spans="2:40" x14ac:dyDescent="0.25">
      <c r="B791" s="113"/>
      <c r="C791" s="113"/>
      <c r="D791" s="118"/>
      <c r="E791" s="118"/>
      <c r="F791" s="118"/>
      <c r="G791" s="118"/>
      <c r="H791" s="118"/>
      <c r="I791" s="118"/>
      <c r="J791" s="118"/>
      <c r="K791" s="118"/>
      <c r="L791" s="118"/>
      <c r="M791" s="118"/>
      <c r="N791" s="118"/>
      <c r="O791" s="118"/>
      <c r="P791" s="118"/>
      <c r="Q791" s="118"/>
      <c r="R791" s="118"/>
      <c r="U791" s="118"/>
      <c r="V791" s="118"/>
      <c r="W791" s="118"/>
      <c r="X791" s="118"/>
      <c r="Y791" s="118"/>
      <c r="Z791" s="118"/>
      <c r="AA791" s="118"/>
      <c r="AB791" s="118"/>
      <c r="AC791" s="118"/>
      <c r="AD791" s="118"/>
      <c r="AE791" s="118"/>
      <c r="AF791" s="118"/>
      <c r="AG791" s="118"/>
      <c r="AH791" s="118"/>
      <c r="AI791" s="118"/>
      <c r="AJ791" s="118"/>
      <c r="AK791" s="118"/>
      <c r="AL791" s="118"/>
      <c r="AM791" s="118"/>
      <c r="AN791" s="118"/>
    </row>
    <row r="792" spans="2:40" x14ac:dyDescent="0.25">
      <c r="B792" s="113"/>
      <c r="C792" s="113"/>
      <c r="D792" s="118"/>
      <c r="E792" s="118"/>
      <c r="F792" s="118"/>
      <c r="G792" s="118"/>
      <c r="H792" s="118"/>
      <c r="I792" s="118"/>
      <c r="J792" s="118"/>
      <c r="K792" s="118"/>
      <c r="L792" s="118"/>
      <c r="M792" s="118"/>
      <c r="N792" s="118"/>
      <c r="O792" s="118"/>
      <c r="P792" s="118"/>
      <c r="Q792" s="118"/>
      <c r="R792" s="118"/>
      <c r="U792" s="118"/>
      <c r="V792" s="118"/>
      <c r="W792" s="118"/>
      <c r="X792" s="118"/>
      <c r="Y792" s="118"/>
      <c r="Z792" s="118"/>
      <c r="AA792" s="118"/>
      <c r="AB792" s="118"/>
      <c r="AC792" s="118"/>
      <c r="AD792" s="118"/>
      <c r="AE792" s="118"/>
      <c r="AF792" s="118"/>
      <c r="AG792" s="118"/>
      <c r="AH792" s="118"/>
      <c r="AI792" s="118"/>
      <c r="AJ792" s="118"/>
      <c r="AK792" s="118"/>
      <c r="AL792" s="118"/>
      <c r="AM792" s="118"/>
      <c r="AN792" s="118"/>
    </row>
    <row r="793" spans="2:40" x14ac:dyDescent="0.25">
      <c r="B793" s="113"/>
      <c r="C793" s="113"/>
      <c r="D793" s="118"/>
      <c r="E793" s="118"/>
      <c r="F793" s="118"/>
      <c r="G793" s="118"/>
      <c r="H793" s="118"/>
      <c r="I793" s="118"/>
      <c r="J793" s="118"/>
      <c r="K793" s="118"/>
      <c r="L793" s="118"/>
      <c r="M793" s="118"/>
      <c r="N793" s="118"/>
      <c r="O793" s="118"/>
      <c r="P793" s="118"/>
      <c r="Q793" s="118"/>
      <c r="R793" s="118"/>
      <c r="U793" s="118"/>
      <c r="V793" s="118"/>
      <c r="W793" s="118"/>
      <c r="X793" s="118"/>
      <c r="Y793" s="118"/>
      <c r="Z793" s="118"/>
      <c r="AA793" s="118"/>
      <c r="AB793" s="118"/>
      <c r="AC793" s="118"/>
      <c r="AD793" s="118"/>
      <c r="AE793" s="118"/>
      <c r="AF793" s="118"/>
      <c r="AG793" s="118"/>
      <c r="AH793" s="118"/>
      <c r="AI793" s="118"/>
      <c r="AJ793" s="118"/>
      <c r="AK793" s="118"/>
      <c r="AL793" s="118"/>
      <c r="AM793" s="118"/>
      <c r="AN793" s="118"/>
    </row>
    <row r="794" spans="2:40" x14ac:dyDescent="0.25">
      <c r="B794" s="113"/>
      <c r="C794" s="113"/>
      <c r="D794" s="118"/>
      <c r="E794" s="118"/>
      <c r="F794" s="118"/>
      <c r="G794" s="118"/>
      <c r="H794" s="118"/>
      <c r="I794" s="118"/>
      <c r="J794" s="118"/>
      <c r="K794" s="118"/>
      <c r="L794" s="118"/>
      <c r="M794" s="118"/>
      <c r="N794" s="118"/>
      <c r="O794" s="118"/>
      <c r="P794" s="118"/>
      <c r="Q794" s="118"/>
      <c r="R794" s="118"/>
      <c r="U794" s="118"/>
      <c r="V794" s="118"/>
      <c r="W794" s="118"/>
      <c r="X794" s="118"/>
      <c r="Y794" s="118"/>
      <c r="Z794" s="118"/>
      <c r="AA794" s="118"/>
      <c r="AB794" s="118"/>
      <c r="AC794" s="118"/>
      <c r="AD794" s="118"/>
      <c r="AE794" s="118"/>
      <c r="AF794" s="118"/>
      <c r="AG794" s="118"/>
      <c r="AH794" s="118"/>
      <c r="AI794" s="118"/>
      <c r="AJ794" s="118"/>
      <c r="AK794" s="118"/>
      <c r="AL794" s="118"/>
      <c r="AM794" s="118"/>
      <c r="AN794" s="118"/>
    </row>
    <row r="795" spans="2:40" x14ac:dyDescent="0.25">
      <c r="B795" s="113"/>
      <c r="C795" s="113"/>
      <c r="D795" s="118"/>
      <c r="E795" s="118"/>
      <c r="F795" s="118"/>
      <c r="G795" s="118"/>
      <c r="H795" s="118"/>
      <c r="I795" s="118"/>
      <c r="J795" s="118"/>
      <c r="K795" s="118"/>
      <c r="L795" s="118"/>
      <c r="M795" s="118"/>
      <c r="N795" s="118"/>
      <c r="O795" s="118"/>
      <c r="P795" s="118"/>
      <c r="Q795" s="118"/>
      <c r="R795" s="118"/>
      <c r="U795" s="118"/>
      <c r="V795" s="118"/>
      <c r="W795" s="118"/>
      <c r="X795" s="118"/>
      <c r="Y795" s="118"/>
      <c r="Z795" s="118"/>
      <c r="AA795" s="118"/>
      <c r="AB795" s="118"/>
      <c r="AC795" s="118"/>
      <c r="AD795" s="118"/>
      <c r="AE795" s="118"/>
      <c r="AF795" s="118"/>
      <c r="AG795" s="118"/>
      <c r="AH795" s="118"/>
      <c r="AI795" s="118"/>
      <c r="AJ795" s="118"/>
      <c r="AK795" s="118"/>
      <c r="AL795" s="118"/>
      <c r="AM795" s="118"/>
      <c r="AN795" s="118"/>
    </row>
    <row r="796" spans="2:40" x14ac:dyDescent="0.25">
      <c r="B796" s="113"/>
      <c r="C796" s="113"/>
      <c r="D796" s="118"/>
      <c r="E796" s="118"/>
      <c r="F796" s="118"/>
      <c r="G796" s="118"/>
      <c r="H796" s="118"/>
      <c r="I796" s="118"/>
      <c r="J796" s="118"/>
      <c r="K796" s="118"/>
      <c r="L796" s="118"/>
      <c r="M796" s="118"/>
      <c r="N796" s="118"/>
      <c r="O796" s="118"/>
      <c r="P796" s="118"/>
      <c r="Q796" s="118"/>
      <c r="R796" s="118"/>
      <c r="U796" s="118"/>
      <c r="V796" s="118"/>
      <c r="W796" s="118"/>
      <c r="X796" s="118"/>
      <c r="Y796" s="118"/>
      <c r="Z796" s="118"/>
      <c r="AA796" s="118"/>
      <c r="AB796" s="118"/>
      <c r="AC796" s="118"/>
      <c r="AD796" s="118"/>
      <c r="AE796" s="118"/>
      <c r="AF796" s="118"/>
      <c r="AG796" s="118"/>
      <c r="AH796" s="118"/>
      <c r="AI796" s="118"/>
      <c r="AJ796" s="118"/>
      <c r="AK796" s="118"/>
      <c r="AL796" s="118"/>
      <c r="AM796" s="118"/>
      <c r="AN796" s="118"/>
    </row>
    <row r="797" spans="2:40" x14ac:dyDescent="0.25">
      <c r="B797" s="113"/>
      <c r="C797" s="113"/>
      <c r="D797" s="118"/>
      <c r="E797" s="118"/>
      <c r="F797" s="118"/>
      <c r="G797" s="118"/>
      <c r="H797" s="118"/>
      <c r="I797" s="118"/>
      <c r="J797" s="118"/>
      <c r="K797" s="118"/>
      <c r="L797" s="118"/>
      <c r="M797" s="118"/>
      <c r="N797" s="118"/>
      <c r="O797" s="118"/>
      <c r="P797" s="118"/>
      <c r="Q797" s="118"/>
      <c r="R797" s="118"/>
      <c r="U797" s="118"/>
      <c r="V797" s="118"/>
      <c r="W797" s="118"/>
      <c r="X797" s="118"/>
      <c r="Y797" s="118"/>
      <c r="Z797" s="118"/>
      <c r="AA797" s="118"/>
      <c r="AB797" s="118"/>
      <c r="AC797" s="118"/>
      <c r="AD797" s="118"/>
      <c r="AE797" s="118"/>
      <c r="AF797" s="118"/>
      <c r="AG797" s="118"/>
      <c r="AH797" s="118"/>
      <c r="AI797" s="118"/>
      <c r="AJ797" s="118"/>
      <c r="AK797" s="118"/>
      <c r="AL797" s="118"/>
      <c r="AM797" s="118"/>
      <c r="AN797" s="118"/>
    </row>
    <row r="798" spans="2:40" x14ac:dyDescent="0.25">
      <c r="B798" s="113"/>
      <c r="C798" s="113"/>
      <c r="D798" s="118"/>
      <c r="E798" s="118"/>
      <c r="F798" s="118"/>
      <c r="G798" s="118"/>
      <c r="H798" s="118"/>
      <c r="I798" s="118"/>
      <c r="J798" s="118"/>
      <c r="K798" s="118"/>
      <c r="L798" s="118"/>
      <c r="M798" s="118"/>
      <c r="N798" s="118"/>
      <c r="O798" s="118"/>
      <c r="P798" s="118"/>
      <c r="Q798" s="118"/>
      <c r="R798" s="118"/>
      <c r="U798" s="118"/>
      <c r="V798" s="118"/>
      <c r="W798" s="118"/>
      <c r="X798" s="118"/>
      <c r="Y798" s="118"/>
      <c r="Z798" s="118"/>
      <c r="AA798" s="118"/>
      <c r="AB798" s="118"/>
      <c r="AC798" s="118"/>
      <c r="AD798" s="118"/>
      <c r="AE798" s="118"/>
      <c r="AF798" s="118"/>
      <c r="AG798" s="118"/>
      <c r="AH798" s="118"/>
      <c r="AI798" s="118"/>
      <c r="AJ798" s="118"/>
      <c r="AK798" s="118"/>
      <c r="AL798" s="118"/>
      <c r="AM798" s="118"/>
      <c r="AN798" s="118"/>
    </row>
    <row r="799" spans="2:40" x14ac:dyDescent="0.25">
      <c r="B799" s="113"/>
      <c r="C799" s="113"/>
      <c r="D799" s="118"/>
      <c r="E799" s="118"/>
      <c r="F799" s="118"/>
      <c r="G799" s="118"/>
      <c r="H799" s="118"/>
      <c r="I799" s="118"/>
      <c r="J799" s="118"/>
      <c r="K799" s="118"/>
      <c r="L799" s="118"/>
      <c r="M799" s="118"/>
      <c r="N799" s="118"/>
      <c r="O799" s="118"/>
      <c r="P799" s="118"/>
      <c r="Q799" s="118"/>
      <c r="R799" s="118"/>
      <c r="U799" s="118"/>
      <c r="V799" s="118"/>
      <c r="W799" s="118"/>
      <c r="X799" s="118"/>
      <c r="Y799" s="118"/>
      <c r="Z799" s="118"/>
      <c r="AA799" s="118"/>
      <c r="AB799" s="118"/>
      <c r="AC799" s="118"/>
      <c r="AD799" s="118"/>
      <c r="AE799" s="118"/>
      <c r="AF799" s="118"/>
      <c r="AG799" s="118"/>
      <c r="AH799" s="118"/>
      <c r="AI799" s="118"/>
      <c r="AJ799" s="118"/>
      <c r="AK799" s="118"/>
      <c r="AL799" s="118"/>
      <c r="AM799" s="118"/>
      <c r="AN799" s="118"/>
    </row>
    <row r="800" spans="2:40" x14ac:dyDescent="0.25">
      <c r="B800" s="113"/>
      <c r="C800" s="113"/>
      <c r="D800" s="118"/>
      <c r="E800" s="118"/>
      <c r="F800" s="118"/>
      <c r="G800" s="118"/>
      <c r="H800" s="118"/>
      <c r="I800" s="118"/>
      <c r="J800" s="118"/>
      <c r="K800" s="118"/>
      <c r="L800" s="118"/>
      <c r="M800" s="118"/>
      <c r="N800" s="118"/>
      <c r="O800" s="118"/>
      <c r="P800" s="118"/>
      <c r="Q800" s="118"/>
      <c r="R800" s="118"/>
      <c r="U800" s="118"/>
      <c r="V800" s="118"/>
      <c r="W800" s="118"/>
      <c r="X800" s="118"/>
      <c r="Y800" s="118"/>
      <c r="Z800" s="118"/>
      <c r="AA800" s="118"/>
      <c r="AB800" s="118"/>
      <c r="AC800" s="118"/>
      <c r="AD800" s="118"/>
      <c r="AE800" s="118"/>
      <c r="AF800" s="118"/>
      <c r="AG800" s="118"/>
      <c r="AH800" s="118"/>
      <c r="AI800" s="118"/>
      <c r="AJ800" s="118"/>
      <c r="AK800" s="118"/>
      <c r="AL800" s="118"/>
      <c r="AM800" s="118"/>
      <c r="AN800" s="118"/>
    </row>
    <row r="801" spans="2:40" x14ac:dyDescent="0.25">
      <c r="B801" s="113"/>
      <c r="C801" s="113"/>
      <c r="D801" s="118"/>
      <c r="E801" s="118"/>
      <c r="F801" s="118"/>
      <c r="G801" s="118"/>
      <c r="H801" s="118"/>
      <c r="I801" s="118"/>
      <c r="J801" s="118"/>
      <c r="K801" s="118"/>
      <c r="L801" s="118"/>
      <c r="M801" s="118"/>
      <c r="N801" s="118"/>
      <c r="O801" s="118"/>
      <c r="P801" s="118"/>
      <c r="Q801" s="118"/>
      <c r="R801" s="118"/>
      <c r="U801" s="118"/>
      <c r="V801" s="118"/>
      <c r="W801" s="118"/>
      <c r="X801" s="118"/>
      <c r="Y801" s="118"/>
      <c r="Z801" s="118"/>
      <c r="AA801" s="118"/>
      <c r="AB801" s="118"/>
      <c r="AC801" s="118"/>
      <c r="AD801" s="118"/>
      <c r="AE801" s="118"/>
      <c r="AF801" s="118"/>
      <c r="AG801" s="118"/>
      <c r="AH801" s="118"/>
      <c r="AI801" s="118"/>
      <c r="AJ801" s="118"/>
      <c r="AK801" s="118"/>
      <c r="AL801" s="118"/>
      <c r="AM801" s="118"/>
      <c r="AN801" s="118"/>
    </row>
    <row r="802" spans="2:40" x14ac:dyDescent="0.25">
      <c r="B802" s="113"/>
      <c r="C802" s="113"/>
      <c r="D802" s="118"/>
      <c r="E802" s="118"/>
      <c r="F802" s="118"/>
      <c r="G802" s="118"/>
      <c r="H802" s="118"/>
      <c r="I802" s="118"/>
      <c r="J802" s="118"/>
      <c r="K802" s="118"/>
      <c r="L802" s="118"/>
      <c r="M802" s="118"/>
      <c r="N802" s="118"/>
      <c r="O802" s="118"/>
      <c r="P802" s="118"/>
      <c r="Q802" s="118"/>
      <c r="R802" s="118"/>
      <c r="U802" s="118"/>
      <c r="V802" s="118"/>
      <c r="W802" s="118"/>
      <c r="X802" s="118"/>
      <c r="Y802" s="118"/>
      <c r="Z802" s="118"/>
      <c r="AA802" s="118"/>
      <c r="AB802" s="118"/>
      <c r="AC802" s="118"/>
      <c r="AD802" s="118"/>
      <c r="AE802" s="118"/>
      <c r="AF802" s="118"/>
      <c r="AG802" s="118"/>
      <c r="AH802" s="118"/>
      <c r="AI802" s="118"/>
      <c r="AJ802" s="118"/>
      <c r="AK802" s="118"/>
      <c r="AL802" s="118"/>
      <c r="AM802" s="118"/>
      <c r="AN802" s="118"/>
    </row>
    <row r="803" spans="2:40" x14ac:dyDescent="0.25">
      <c r="B803" s="113"/>
      <c r="C803" s="113"/>
      <c r="D803" s="118"/>
      <c r="E803" s="118"/>
      <c r="F803" s="118"/>
      <c r="G803" s="118"/>
      <c r="H803" s="118"/>
      <c r="I803" s="118"/>
      <c r="J803" s="118"/>
      <c r="K803" s="118"/>
      <c r="L803" s="118"/>
      <c r="M803" s="118"/>
      <c r="N803" s="118"/>
      <c r="O803" s="118"/>
      <c r="P803" s="118"/>
      <c r="Q803" s="118"/>
      <c r="R803" s="118"/>
      <c r="U803" s="118"/>
      <c r="V803" s="118"/>
      <c r="W803" s="118"/>
      <c r="X803" s="118"/>
      <c r="Y803" s="118"/>
      <c r="Z803" s="118"/>
      <c r="AA803" s="118"/>
      <c r="AB803" s="118"/>
      <c r="AC803" s="118"/>
      <c r="AD803" s="118"/>
      <c r="AE803" s="118"/>
      <c r="AF803" s="118"/>
      <c r="AG803" s="118"/>
      <c r="AH803" s="118"/>
      <c r="AI803" s="118"/>
      <c r="AJ803" s="118"/>
      <c r="AK803" s="118"/>
      <c r="AL803" s="118"/>
      <c r="AM803" s="118"/>
      <c r="AN803" s="118"/>
    </row>
    <row r="804" spans="2:40" x14ac:dyDescent="0.25">
      <c r="B804" s="113"/>
      <c r="C804" s="113"/>
      <c r="D804" s="118"/>
      <c r="E804" s="118"/>
      <c r="F804" s="118"/>
      <c r="G804" s="118"/>
      <c r="H804" s="118"/>
      <c r="I804" s="118"/>
      <c r="J804" s="118"/>
      <c r="K804" s="118"/>
      <c r="L804" s="118"/>
      <c r="M804" s="118"/>
      <c r="N804" s="118"/>
      <c r="O804" s="118"/>
      <c r="P804" s="118"/>
      <c r="Q804" s="118"/>
      <c r="R804" s="118"/>
      <c r="U804" s="118"/>
      <c r="V804" s="118"/>
      <c r="W804" s="118"/>
      <c r="X804" s="118"/>
      <c r="Y804" s="118"/>
      <c r="Z804" s="118"/>
      <c r="AA804" s="118"/>
      <c r="AB804" s="118"/>
      <c r="AC804" s="118"/>
      <c r="AD804" s="118"/>
      <c r="AE804" s="118"/>
      <c r="AF804" s="118"/>
      <c r="AG804" s="118"/>
      <c r="AH804" s="118"/>
      <c r="AI804" s="118"/>
      <c r="AJ804" s="118"/>
      <c r="AK804" s="118"/>
      <c r="AL804" s="118"/>
      <c r="AM804" s="118"/>
      <c r="AN804" s="118"/>
    </row>
    <row r="805" spans="2:40" x14ac:dyDescent="0.25">
      <c r="B805" s="113"/>
      <c r="C805" s="113"/>
      <c r="D805" s="118"/>
      <c r="E805" s="118"/>
      <c r="F805" s="118"/>
      <c r="G805" s="118"/>
      <c r="H805" s="118"/>
      <c r="I805" s="118"/>
      <c r="J805" s="118"/>
      <c r="K805" s="118"/>
      <c r="L805" s="118"/>
      <c r="M805" s="118"/>
      <c r="N805" s="118"/>
      <c r="O805" s="118"/>
      <c r="P805" s="118"/>
      <c r="Q805" s="118"/>
      <c r="R805" s="118"/>
      <c r="U805" s="118"/>
      <c r="V805" s="118"/>
      <c r="W805" s="118"/>
      <c r="X805" s="118"/>
      <c r="Y805" s="118"/>
      <c r="Z805" s="118"/>
      <c r="AA805" s="118"/>
      <c r="AB805" s="118"/>
      <c r="AC805" s="118"/>
      <c r="AD805" s="118"/>
      <c r="AE805" s="118"/>
      <c r="AF805" s="118"/>
      <c r="AG805" s="118"/>
      <c r="AH805" s="118"/>
      <c r="AI805" s="118"/>
      <c r="AJ805" s="118"/>
      <c r="AK805" s="118"/>
      <c r="AL805" s="118"/>
      <c r="AM805" s="118"/>
      <c r="AN805" s="118"/>
    </row>
    <row r="806" spans="2:40" x14ac:dyDescent="0.25">
      <c r="B806" s="113"/>
      <c r="C806" s="113"/>
      <c r="D806" s="118"/>
      <c r="E806" s="118"/>
      <c r="F806" s="118"/>
      <c r="G806" s="118"/>
      <c r="H806" s="118"/>
      <c r="I806" s="118"/>
      <c r="J806" s="118"/>
      <c r="K806" s="118"/>
      <c r="L806" s="118"/>
      <c r="M806" s="118"/>
      <c r="N806" s="118"/>
      <c r="O806" s="118"/>
      <c r="P806" s="118"/>
      <c r="Q806" s="118"/>
      <c r="R806" s="118"/>
      <c r="U806" s="118"/>
      <c r="V806" s="118"/>
      <c r="W806" s="118"/>
      <c r="X806" s="118"/>
      <c r="Y806" s="118"/>
      <c r="Z806" s="118"/>
      <c r="AA806" s="118"/>
      <c r="AB806" s="118"/>
      <c r="AC806" s="118"/>
      <c r="AD806" s="118"/>
      <c r="AE806" s="118"/>
      <c r="AF806" s="118"/>
      <c r="AG806" s="118"/>
      <c r="AH806" s="118"/>
      <c r="AI806" s="118"/>
      <c r="AJ806" s="118"/>
      <c r="AK806" s="118"/>
      <c r="AL806" s="118"/>
      <c r="AM806" s="118"/>
      <c r="AN806" s="118"/>
    </row>
    <row r="807" spans="2:40" x14ac:dyDescent="0.25">
      <c r="B807" s="113"/>
      <c r="C807" s="113"/>
      <c r="D807" s="118"/>
      <c r="E807" s="118"/>
      <c r="F807" s="118"/>
      <c r="G807" s="118"/>
      <c r="H807" s="118"/>
      <c r="I807" s="118"/>
      <c r="J807" s="118"/>
      <c r="K807" s="118"/>
      <c r="L807" s="118"/>
      <c r="M807" s="118"/>
      <c r="N807" s="118"/>
      <c r="O807" s="118"/>
      <c r="P807" s="118"/>
      <c r="Q807" s="118"/>
      <c r="R807" s="118"/>
      <c r="U807" s="118"/>
      <c r="V807" s="118"/>
      <c r="W807" s="118"/>
      <c r="X807" s="118"/>
      <c r="Y807" s="118"/>
      <c r="Z807" s="118"/>
      <c r="AA807" s="118"/>
      <c r="AB807" s="118"/>
      <c r="AC807" s="118"/>
      <c r="AD807" s="118"/>
      <c r="AE807" s="118"/>
      <c r="AF807" s="118"/>
      <c r="AG807" s="118"/>
      <c r="AH807" s="118"/>
      <c r="AI807" s="118"/>
      <c r="AJ807" s="118"/>
      <c r="AK807" s="118"/>
      <c r="AL807" s="118"/>
      <c r="AM807" s="118"/>
      <c r="AN807" s="118"/>
    </row>
    <row r="808" spans="2:40" x14ac:dyDescent="0.25">
      <c r="B808" s="113"/>
      <c r="C808" s="113"/>
      <c r="D808" s="118"/>
      <c r="E808" s="118"/>
      <c r="F808" s="118"/>
      <c r="G808" s="118"/>
      <c r="H808" s="118"/>
      <c r="I808" s="118"/>
      <c r="J808" s="118"/>
      <c r="K808" s="118"/>
      <c r="L808" s="118"/>
      <c r="M808" s="118"/>
      <c r="N808" s="118"/>
      <c r="O808" s="118"/>
      <c r="P808" s="118"/>
      <c r="Q808" s="118"/>
      <c r="R808" s="118"/>
      <c r="U808" s="118"/>
      <c r="V808" s="118"/>
      <c r="W808" s="118"/>
      <c r="X808" s="118"/>
      <c r="Y808" s="118"/>
      <c r="Z808" s="118"/>
      <c r="AA808" s="118"/>
      <c r="AB808" s="118"/>
      <c r="AC808" s="118"/>
      <c r="AD808" s="118"/>
      <c r="AE808" s="118"/>
      <c r="AF808" s="118"/>
      <c r="AG808" s="118"/>
      <c r="AH808" s="118"/>
      <c r="AI808" s="118"/>
      <c r="AJ808" s="118"/>
      <c r="AK808" s="118"/>
      <c r="AL808" s="118"/>
      <c r="AM808" s="118"/>
      <c r="AN808" s="118"/>
    </row>
    <row r="809" spans="2:40" x14ac:dyDescent="0.25">
      <c r="B809" s="113"/>
      <c r="C809" s="113"/>
      <c r="D809" s="118"/>
      <c r="E809" s="118"/>
      <c r="F809" s="118"/>
      <c r="G809" s="118"/>
      <c r="H809" s="118"/>
      <c r="I809" s="118"/>
      <c r="J809" s="118"/>
      <c r="K809" s="118"/>
      <c r="L809" s="118"/>
      <c r="M809" s="118"/>
      <c r="N809" s="118"/>
      <c r="O809" s="118"/>
      <c r="P809" s="118"/>
      <c r="Q809" s="118"/>
      <c r="R809" s="118"/>
      <c r="U809" s="118"/>
      <c r="V809" s="118"/>
      <c r="W809" s="118"/>
      <c r="X809" s="118"/>
      <c r="Y809" s="118"/>
      <c r="Z809" s="118"/>
      <c r="AA809" s="118"/>
      <c r="AB809" s="118"/>
      <c r="AC809" s="118"/>
      <c r="AD809" s="118"/>
      <c r="AE809" s="118"/>
      <c r="AF809" s="118"/>
      <c r="AG809" s="118"/>
      <c r="AH809" s="118"/>
      <c r="AI809" s="118"/>
      <c r="AJ809" s="118"/>
      <c r="AK809" s="118"/>
      <c r="AL809" s="118"/>
      <c r="AM809" s="118"/>
      <c r="AN809" s="118"/>
    </row>
    <row r="810" spans="2:40" x14ac:dyDescent="0.25">
      <c r="B810" s="113"/>
      <c r="C810" s="113"/>
      <c r="D810" s="118"/>
      <c r="E810" s="118"/>
      <c r="F810" s="118"/>
      <c r="G810" s="118"/>
      <c r="H810" s="118"/>
      <c r="I810" s="118"/>
      <c r="J810" s="118"/>
      <c r="K810" s="118"/>
      <c r="L810" s="118"/>
      <c r="M810" s="118"/>
      <c r="N810" s="118"/>
      <c r="O810" s="118"/>
      <c r="P810" s="118"/>
      <c r="Q810" s="118"/>
      <c r="R810" s="118"/>
      <c r="U810" s="118"/>
      <c r="V810" s="118"/>
      <c r="W810" s="118"/>
      <c r="X810" s="118"/>
      <c r="Y810" s="118"/>
      <c r="Z810" s="118"/>
      <c r="AA810" s="118"/>
      <c r="AB810" s="118"/>
      <c r="AC810" s="118"/>
      <c r="AD810" s="118"/>
      <c r="AE810" s="118"/>
      <c r="AF810" s="118"/>
      <c r="AG810" s="118"/>
      <c r="AH810" s="118"/>
      <c r="AI810" s="118"/>
      <c r="AJ810" s="118"/>
      <c r="AK810" s="118"/>
      <c r="AL810" s="118"/>
      <c r="AM810" s="118"/>
      <c r="AN810" s="118"/>
    </row>
    <row r="811" spans="2:40" x14ac:dyDescent="0.25">
      <c r="B811" s="113"/>
      <c r="C811" s="113"/>
      <c r="D811" s="118"/>
      <c r="E811" s="118"/>
      <c r="F811" s="118"/>
      <c r="G811" s="118"/>
      <c r="H811" s="118"/>
      <c r="I811" s="118"/>
      <c r="J811" s="118"/>
      <c r="K811" s="118"/>
      <c r="L811" s="118"/>
      <c r="M811" s="118"/>
      <c r="N811" s="118"/>
      <c r="O811" s="118"/>
      <c r="P811" s="118"/>
      <c r="Q811" s="118"/>
      <c r="R811" s="118"/>
      <c r="U811" s="118"/>
      <c r="V811" s="118"/>
      <c r="W811" s="118"/>
      <c r="X811" s="118"/>
      <c r="Y811" s="118"/>
      <c r="Z811" s="118"/>
      <c r="AA811" s="118"/>
      <c r="AB811" s="118"/>
      <c r="AC811" s="118"/>
      <c r="AD811" s="118"/>
      <c r="AE811" s="118"/>
      <c r="AF811" s="118"/>
      <c r="AG811" s="118"/>
      <c r="AH811" s="118"/>
      <c r="AI811" s="118"/>
      <c r="AJ811" s="118"/>
      <c r="AK811" s="118"/>
      <c r="AL811" s="118"/>
      <c r="AM811" s="118"/>
      <c r="AN811" s="118"/>
    </row>
    <row r="812" spans="2:40" x14ac:dyDescent="0.25">
      <c r="B812" s="113"/>
      <c r="C812" s="113"/>
      <c r="D812" s="118"/>
      <c r="E812" s="118"/>
      <c r="F812" s="118"/>
      <c r="G812" s="118"/>
      <c r="H812" s="118"/>
      <c r="I812" s="118"/>
      <c r="J812" s="118"/>
      <c r="K812" s="118"/>
      <c r="L812" s="118"/>
      <c r="M812" s="118"/>
      <c r="N812" s="118"/>
      <c r="O812" s="118"/>
      <c r="P812" s="118"/>
      <c r="Q812" s="118"/>
      <c r="R812" s="118"/>
      <c r="U812" s="118"/>
      <c r="V812" s="118"/>
      <c r="W812" s="118"/>
      <c r="X812" s="118"/>
      <c r="Y812" s="118"/>
      <c r="Z812" s="118"/>
      <c r="AA812" s="118"/>
      <c r="AB812" s="118"/>
      <c r="AC812" s="118"/>
      <c r="AD812" s="118"/>
      <c r="AE812" s="118"/>
      <c r="AF812" s="118"/>
      <c r="AG812" s="118"/>
      <c r="AH812" s="118"/>
      <c r="AI812" s="118"/>
      <c r="AJ812" s="118"/>
      <c r="AK812" s="118"/>
      <c r="AL812" s="118"/>
      <c r="AM812" s="118"/>
      <c r="AN812" s="118"/>
    </row>
    <row r="813" spans="2:40" x14ac:dyDescent="0.25">
      <c r="B813" s="113"/>
      <c r="C813" s="113"/>
      <c r="D813" s="118"/>
      <c r="E813" s="118"/>
      <c r="F813" s="118"/>
      <c r="G813" s="118"/>
      <c r="H813" s="118"/>
      <c r="I813" s="118"/>
      <c r="J813" s="118"/>
      <c r="K813" s="118"/>
      <c r="L813" s="118"/>
      <c r="M813" s="118"/>
      <c r="N813" s="118"/>
      <c r="O813" s="118"/>
      <c r="P813" s="118"/>
      <c r="Q813" s="118"/>
      <c r="R813" s="118"/>
      <c r="U813" s="118"/>
      <c r="V813" s="118"/>
      <c r="W813" s="118"/>
      <c r="X813" s="118"/>
      <c r="Y813" s="118"/>
      <c r="Z813" s="118"/>
      <c r="AA813" s="118"/>
      <c r="AB813" s="118"/>
      <c r="AC813" s="118"/>
      <c r="AD813" s="118"/>
      <c r="AE813" s="118"/>
      <c r="AF813" s="118"/>
      <c r="AG813" s="118"/>
      <c r="AH813" s="118"/>
      <c r="AI813" s="118"/>
      <c r="AJ813" s="118"/>
      <c r="AK813" s="118"/>
      <c r="AL813" s="118"/>
      <c r="AM813" s="118"/>
      <c r="AN813" s="118"/>
    </row>
    <row r="814" spans="2:40" x14ac:dyDescent="0.25">
      <c r="B814" s="113"/>
      <c r="C814" s="113"/>
      <c r="D814" s="118"/>
      <c r="E814" s="118"/>
      <c r="F814" s="118"/>
      <c r="G814" s="118"/>
      <c r="H814" s="118"/>
      <c r="I814" s="118"/>
      <c r="J814" s="118"/>
      <c r="K814" s="118"/>
      <c r="L814" s="118"/>
      <c r="M814" s="118"/>
      <c r="N814" s="118"/>
      <c r="O814" s="118"/>
      <c r="P814" s="118"/>
      <c r="Q814" s="118"/>
      <c r="R814" s="118"/>
      <c r="U814" s="118"/>
      <c r="V814" s="118"/>
      <c r="W814" s="118"/>
      <c r="X814" s="118"/>
      <c r="Y814" s="118"/>
      <c r="Z814" s="118"/>
      <c r="AA814" s="118"/>
      <c r="AB814" s="118"/>
      <c r="AC814" s="118"/>
      <c r="AD814" s="118"/>
      <c r="AE814" s="118"/>
      <c r="AF814" s="118"/>
      <c r="AG814" s="118"/>
      <c r="AH814" s="118"/>
      <c r="AI814" s="118"/>
      <c r="AJ814" s="118"/>
      <c r="AK814" s="118"/>
      <c r="AL814" s="118"/>
      <c r="AM814" s="118"/>
      <c r="AN814" s="118"/>
    </row>
    <row r="815" spans="2:40" x14ac:dyDescent="0.25">
      <c r="B815" s="113"/>
      <c r="C815" s="113"/>
      <c r="D815" s="118"/>
      <c r="E815" s="118"/>
      <c r="F815" s="118"/>
      <c r="G815" s="118"/>
      <c r="H815" s="118"/>
      <c r="I815" s="118"/>
      <c r="J815" s="118"/>
      <c r="K815" s="118"/>
      <c r="L815" s="118"/>
      <c r="M815" s="118"/>
      <c r="N815" s="118"/>
      <c r="O815" s="118"/>
      <c r="P815" s="118"/>
      <c r="Q815" s="118"/>
      <c r="R815" s="118"/>
      <c r="U815" s="118"/>
      <c r="V815" s="118"/>
      <c r="W815" s="118"/>
      <c r="X815" s="118"/>
      <c r="Y815" s="118"/>
      <c r="Z815" s="118"/>
      <c r="AA815" s="118"/>
      <c r="AB815" s="118"/>
      <c r="AC815" s="118"/>
      <c r="AD815" s="118"/>
      <c r="AE815" s="118"/>
      <c r="AF815" s="118"/>
      <c r="AG815" s="118"/>
      <c r="AH815" s="118"/>
      <c r="AI815" s="118"/>
      <c r="AJ815" s="118"/>
      <c r="AK815" s="118"/>
      <c r="AL815" s="118"/>
      <c r="AM815" s="118"/>
      <c r="AN815" s="118"/>
    </row>
    <row r="816" spans="2:40" x14ac:dyDescent="0.25">
      <c r="B816" s="113"/>
      <c r="C816" s="113"/>
      <c r="D816" s="118"/>
      <c r="E816" s="118"/>
      <c r="F816" s="118"/>
      <c r="G816" s="118"/>
      <c r="H816" s="118"/>
      <c r="I816" s="118"/>
      <c r="J816" s="118"/>
      <c r="K816" s="118"/>
      <c r="L816" s="118"/>
      <c r="M816" s="118"/>
      <c r="N816" s="118"/>
      <c r="O816" s="118"/>
      <c r="P816" s="118"/>
      <c r="Q816" s="118"/>
      <c r="R816" s="118"/>
      <c r="U816" s="118"/>
      <c r="V816" s="118"/>
      <c r="W816" s="118"/>
      <c r="X816" s="118"/>
      <c r="Y816" s="118"/>
      <c r="Z816" s="118"/>
      <c r="AA816" s="118"/>
      <c r="AB816" s="118"/>
      <c r="AC816" s="118"/>
      <c r="AD816" s="118"/>
      <c r="AE816" s="118"/>
      <c r="AF816" s="118"/>
      <c r="AG816" s="118"/>
      <c r="AH816" s="118"/>
      <c r="AI816" s="118"/>
      <c r="AJ816" s="118"/>
      <c r="AK816" s="118"/>
      <c r="AL816" s="118"/>
      <c r="AM816" s="118"/>
      <c r="AN816" s="118"/>
    </row>
    <row r="817" spans="2:40" x14ac:dyDescent="0.25">
      <c r="B817" s="113"/>
      <c r="C817" s="113"/>
      <c r="D817" s="118"/>
      <c r="E817" s="118"/>
      <c r="F817" s="118"/>
      <c r="G817" s="118"/>
      <c r="H817" s="118"/>
      <c r="I817" s="118"/>
      <c r="J817" s="118"/>
      <c r="K817" s="118"/>
      <c r="L817" s="118"/>
      <c r="M817" s="118"/>
      <c r="N817" s="118"/>
      <c r="O817" s="118"/>
      <c r="P817" s="118"/>
      <c r="Q817" s="118"/>
      <c r="R817" s="118"/>
      <c r="U817" s="118"/>
      <c r="V817" s="118"/>
      <c r="W817" s="118"/>
      <c r="X817" s="118"/>
      <c r="Y817" s="118"/>
      <c r="Z817" s="118"/>
      <c r="AA817" s="118"/>
      <c r="AB817" s="118"/>
      <c r="AC817" s="118"/>
      <c r="AD817" s="118"/>
      <c r="AE817" s="118"/>
      <c r="AF817" s="118"/>
      <c r="AG817" s="118"/>
      <c r="AH817" s="118"/>
      <c r="AI817" s="118"/>
      <c r="AJ817" s="118"/>
      <c r="AK817" s="118"/>
      <c r="AL817" s="118"/>
      <c r="AM817" s="118"/>
      <c r="AN817" s="118"/>
    </row>
    <row r="818" spans="2:40" x14ac:dyDescent="0.25">
      <c r="B818" s="113"/>
      <c r="C818" s="113"/>
      <c r="D818" s="118"/>
      <c r="E818" s="118"/>
      <c r="F818" s="118"/>
      <c r="G818" s="118"/>
      <c r="H818" s="118"/>
      <c r="I818" s="118"/>
      <c r="J818" s="118"/>
      <c r="K818" s="118"/>
      <c r="L818" s="118"/>
      <c r="M818" s="118"/>
      <c r="N818" s="118"/>
      <c r="O818" s="118"/>
      <c r="P818" s="118"/>
      <c r="Q818" s="118"/>
      <c r="R818" s="118"/>
      <c r="U818" s="118"/>
      <c r="V818" s="118"/>
      <c r="W818" s="118"/>
      <c r="X818" s="118"/>
      <c r="Y818" s="118"/>
      <c r="Z818" s="118"/>
      <c r="AA818" s="118"/>
      <c r="AB818" s="118"/>
      <c r="AC818" s="118"/>
      <c r="AD818" s="118"/>
      <c r="AE818" s="118"/>
      <c r="AF818" s="118"/>
      <c r="AG818" s="118"/>
      <c r="AH818" s="118"/>
      <c r="AI818" s="118"/>
      <c r="AJ818" s="118"/>
      <c r="AK818" s="118"/>
      <c r="AL818" s="118"/>
      <c r="AM818" s="118"/>
      <c r="AN818" s="118"/>
    </row>
    <row r="819" spans="2:40" x14ac:dyDescent="0.25">
      <c r="B819" s="113"/>
      <c r="C819" s="113"/>
      <c r="D819" s="118"/>
      <c r="E819" s="118"/>
      <c r="F819" s="118"/>
      <c r="G819" s="118"/>
      <c r="H819" s="118"/>
      <c r="I819" s="118"/>
      <c r="J819" s="118"/>
      <c r="K819" s="118"/>
      <c r="L819" s="118"/>
      <c r="M819" s="118"/>
      <c r="N819" s="118"/>
      <c r="O819" s="118"/>
      <c r="P819" s="118"/>
      <c r="Q819" s="118"/>
      <c r="R819" s="118"/>
      <c r="U819" s="118"/>
      <c r="V819" s="118"/>
      <c r="W819" s="118"/>
      <c r="X819" s="118"/>
      <c r="Y819" s="118"/>
      <c r="Z819" s="118"/>
      <c r="AA819" s="118"/>
      <c r="AB819" s="118"/>
      <c r="AC819" s="118"/>
      <c r="AD819" s="118"/>
      <c r="AE819" s="118"/>
      <c r="AF819" s="118"/>
      <c r="AG819" s="118"/>
      <c r="AH819" s="118"/>
      <c r="AI819" s="118"/>
      <c r="AJ819" s="118"/>
      <c r="AK819" s="118"/>
      <c r="AL819" s="118"/>
      <c r="AM819" s="118"/>
      <c r="AN819" s="118"/>
    </row>
    <row r="820" spans="2:40" x14ac:dyDescent="0.25">
      <c r="B820" s="113"/>
      <c r="C820" s="113"/>
      <c r="D820" s="118"/>
      <c r="E820" s="118"/>
      <c r="F820" s="118"/>
      <c r="G820" s="118"/>
      <c r="H820" s="118"/>
      <c r="I820" s="118"/>
      <c r="J820" s="118"/>
      <c r="K820" s="118"/>
      <c r="L820" s="118"/>
      <c r="M820" s="118"/>
      <c r="N820" s="118"/>
      <c r="O820" s="118"/>
      <c r="P820" s="118"/>
      <c r="Q820" s="118"/>
      <c r="R820" s="118"/>
      <c r="U820" s="118"/>
      <c r="V820" s="118"/>
      <c r="W820" s="118"/>
      <c r="X820" s="118"/>
      <c r="Y820" s="118"/>
      <c r="Z820" s="118"/>
      <c r="AA820" s="118"/>
      <c r="AB820" s="118"/>
      <c r="AC820" s="118"/>
      <c r="AD820" s="118"/>
      <c r="AE820" s="118"/>
      <c r="AF820" s="118"/>
      <c r="AG820" s="118"/>
      <c r="AH820" s="118"/>
      <c r="AI820" s="118"/>
      <c r="AJ820" s="118"/>
      <c r="AK820" s="118"/>
      <c r="AL820" s="118"/>
      <c r="AM820" s="118"/>
      <c r="AN820" s="118"/>
    </row>
    <row r="821" spans="2:40" x14ac:dyDescent="0.25">
      <c r="B821" s="113"/>
      <c r="C821" s="113"/>
      <c r="D821" s="118"/>
      <c r="E821" s="118"/>
      <c r="F821" s="118"/>
      <c r="G821" s="118"/>
      <c r="H821" s="118"/>
      <c r="I821" s="118"/>
      <c r="J821" s="118"/>
      <c r="K821" s="118"/>
      <c r="L821" s="118"/>
      <c r="M821" s="118"/>
      <c r="N821" s="118"/>
      <c r="O821" s="118"/>
      <c r="P821" s="118"/>
      <c r="Q821" s="118"/>
      <c r="R821" s="118"/>
      <c r="U821" s="118"/>
      <c r="V821" s="118"/>
      <c r="W821" s="118"/>
      <c r="X821" s="118"/>
      <c r="Y821" s="118"/>
      <c r="Z821" s="118"/>
      <c r="AA821" s="118"/>
      <c r="AB821" s="118"/>
      <c r="AC821" s="118"/>
      <c r="AD821" s="118"/>
      <c r="AE821" s="118"/>
      <c r="AF821" s="118"/>
      <c r="AG821" s="118"/>
      <c r="AH821" s="118"/>
      <c r="AI821" s="118"/>
      <c r="AJ821" s="118"/>
      <c r="AK821" s="118"/>
      <c r="AL821" s="118"/>
      <c r="AM821" s="118"/>
      <c r="AN821" s="118"/>
    </row>
    <row r="822" spans="2:40" x14ac:dyDescent="0.25">
      <c r="B822" s="113"/>
      <c r="C822" s="113"/>
      <c r="D822" s="118"/>
      <c r="E822" s="118"/>
      <c r="F822" s="118"/>
      <c r="G822" s="118"/>
      <c r="H822" s="118"/>
      <c r="I822" s="118"/>
      <c r="J822" s="118"/>
      <c r="K822" s="118"/>
      <c r="L822" s="118"/>
      <c r="M822" s="118"/>
      <c r="N822" s="118"/>
      <c r="O822" s="118"/>
      <c r="P822" s="118"/>
      <c r="Q822" s="118"/>
      <c r="R822" s="118"/>
      <c r="U822" s="118"/>
      <c r="V822" s="118"/>
      <c r="W822" s="118"/>
      <c r="X822" s="118"/>
      <c r="Y822" s="118"/>
      <c r="Z822" s="118"/>
      <c r="AA822" s="118"/>
      <c r="AB822" s="118"/>
      <c r="AC822" s="118"/>
      <c r="AD822" s="118"/>
      <c r="AE822" s="118"/>
      <c r="AF822" s="118"/>
      <c r="AG822" s="118"/>
      <c r="AH822" s="118"/>
      <c r="AI822" s="118"/>
      <c r="AJ822" s="118"/>
      <c r="AK822" s="118"/>
      <c r="AL822" s="118"/>
      <c r="AM822" s="118"/>
      <c r="AN822" s="118"/>
    </row>
    <row r="823" spans="2:40" x14ac:dyDescent="0.25">
      <c r="B823" s="113"/>
      <c r="C823" s="113"/>
      <c r="D823" s="118"/>
      <c r="E823" s="118"/>
      <c r="F823" s="118"/>
      <c r="G823" s="118"/>
      <c r="H823" s="118"/>
      <c r="I823" s="118"/>
      <c r="J823" s="118"/>
      <c r="K823" s="118"/>
      <c r="L823" s="118"/>
      <c r="M823" s="118"/>
      <c r="N823" s="118"/>
      <c r="O823" s="118"/>
      <c r="P823" s="118"/>
      <c r="Q823" s="118"/>
      <c r="R823" s="118"/>
      <c r="U823" s="118"/>
      <c r="V823" s="118"/>
      <c r="W823" s="118"/>
      <c r="X823" s="118"/>
      <c r="Y823" s="118"/>
      <c r="Z823" s="118"/>
      <c r="AA823" s="118"/>
      <c r="AB823" s="118"/>
      <c r="AC823" s="118"/>
      <c r="AD823" s="118"/>
      <c r="AE823" s="118"/>
      <c r="AF823" s="118"/>
      <c r="AG823" s="118"/>
      <c r="AH823" s="118"/>
      <c r="AI823" s="118"/>
      <c r="AJ823" s="118"/>
      <c r="AK823" s="118"/>
      <c r="AL823" s="118"/>
      <c r="AM823" s="118"/>
      <c r="AN823" s="118"/>
    </row>
    <row r="824" spans="2:40" x14ac:dyDescent="0.25">
      <c r="B824" s="113"/>
      <c r="C824" s="113"/>
      <c r="D824" s="118"/>
      <c r="E824" s="118"/>
      <c r="F824" s="118"/>
      <c r="G824" s="118"/>
      <c r="H824" s="118"/>
      <c r="I824" s="118"/>
      <c r="J824" s="118"/>
      <c r="K824" s="118"/>
      <c r="L824" s="118"/>
      <c r="M824" s="118"/>
      <c r="N824" s="118"/>
      <c r="O824" s="118"/>
      <c r="P824" s="118"/>
      <c r="Q824" s="118"/>
      <c r="R824" s="118"/>
      <c r="U824" s="118"/>
      <c r="V824" s="118"/>
      <c r="W824" s="118"/>
      <c r="X824" s="118"/>
      <c r="Y824" s="118"/>
      <c r="Z824" s="118"/>
      <c r="AA824" s="118"/>
      <c r="AB824" s="118"/>
      <c r="AC824" s="118"/>
      <c r="AD824" s="118"/>
      <c r="AE824" s="118"/>
      <c r="AF824" s="118"/>
      <c r="AG824" s="118"/>
      <c r="AH824" s="118"/>
      <c r="AI824" s="118"/>
      <c r="AJ824" s="118"/>
      <c r="AK824" s="118"/>
      <c r="AL824" s="118"/>
      <c r="AM824" s="118"/>
      <c r="AN824" s="118"/>
    </row>
    <row r="825" spans="2:40" x14ac:dyDescent="0.25">
      <c r="B825" s="113"/>
      <c r="C825" s="113"/>
      <c r="D825" s="118"/>
      <c r="E825" s="118"/>
      <c r="F825" s="118"/>
      <c r="G825" s="118"/>
      <c r="H825" s="118"/>
      <c r="I825" s="118"/>
      <c r="J825" s="118"/>
      <c r="K825" s="118"/>
      <c r="L825" s="118"/>
      <c r="M825" s="118"/>
      <c r="N825" s="118"/>
      <c r="O825" s="118"/>
      <c r="P825" s="118"/>
      <c r="Q825" s="118"/>
      <c r="R825" s="118"/>
      <c r="U825" s="118"/>
      <c r="V825" s="118"/>
      <c r="W825" s="118"/>
      <c r="X825" s="118"/>
      <c r="Y825" s="118"/>
      <c r="Z825" s="118"/>
      <c r="AA825" s="118"/>
      <c r="AB825" s="118"/>
      <c r="AC825" s="118"/>
      <c r="AD825" s="118"/>
      <c r="AE825" s="118"/>
      <c r="AF825" s="118"/>
      <c r="AG825" s="118"/>
      <c r="AH825" s="118"/>
      <c r="AI825" s="118"/>
      <c r="AJ825" s="118"/>
      <c r="AK825" s="118"/>
      <c r="AL825" s="118"/>
      <c r="AM825" s="118"/>
      <c r="AN825" s="118"/>
    </row>
    <row r="826" spans="2:40" x14ac:dyDescent="0.25">
      <c r="B826" s="113"/>
      <c r="C826" s="113"/>
      <c r="D826" s="118"/>
      <c r="E826" s="118"/>
      <c r="F826" s="118"/>
      <c r="G826" s="118"/>
      <c r="H826" s="118"/>
      <c r="I826" s="118"/>
      <c r="J826" s="118"/>
      <c r="K826" s="118"/>
      <c r="L826" s="118"/>
      <c r="M826" s="118"/>
      <c r="N826" s="118"/>
      <c r="O826" s="118"/>
      <c r="P826" s="118"/>
      <c r="Q826" s="118"/>
      <c r="R826" s="118"/>
      <c r="U826" s="118"/>
      <c r="V826" s="118"/>
      <c r="W826" s="118"/>
      <c r="X826" s="118"/>
      <c r="Y826" s="118"/>
      <c r="Z826" s="118"/>
      <c r="AA826" s="118"/>
      <c r="AB826" s="118"/>
      <c r="AC826" s="118"/>
      <c r="AD826" s="118"/>
      <c r="AE826" s="118"/>
      <c r="AF826" s="118"/>
      <c r="AG826" s="118"/>
      <c r="AH826" s="118"/>
      <c r="AI826" s="118"/>
      <c r="AJ826" s="118"/>
      <c r="AK826" s="118"/>
      <c r="AL826" s="118"/>
      <c r="AM826" s="118"/>
      <c r="AN826" s="118"/>
    </row>
    <row r="827" spans="2:40" x14ac:dyDescent="0.25">
      <c r="B827" s="113"/>
      <c r="C827" s="113"/>
      <c r="D827" s="118"/>
      <c r="E827" s="118"/>
      <c r="F827" s="118"/>
      <c r="G827" s="118"/>
      <c r="H827" s="118"/>
      <c r="I827" s="118"/>
      <c r="J827" s="118"/>
      <c r="K827" s="118"/>
      <c r="L827" s="118"/>
      <c r="M827" s="118"/>
      <c r="N827" s="118"/>
      <c r="O827" s="118"/>
      <c r="P827" s="118"/>
      <c r="Q827" s="118"/>
      <c r="R827" s="118"/>
      <c r="U827" s="118"/>
      <c r="V827" s="118"/>
      <c r="W827" s="118"/>
      <c r="X827" s="118"/>
      <c r="Y827" s="118"/>
      <c r="Z827" s="118"/>
      <c r="AA827" s="118"/>
      <c r="AB827" s="118"/>
      <c r="AC827" s="118"/>
      <c r="AD827" s="118"/>
      <c r="AE827" s="118"/>
      <c r="AF827" s="118"/>
      <c r="AG827" s="118"/>
      <c r="AH827" s="118"/>
      <c r="AI827" s="118"/>
      <c r="AJ827" s="118"/>
      <c r="AK827" s="118"/>
      <c r="AL827" s="118"/>
      <c r="AM827" s="118"/>
      <c r="AN827" s="118"/>
    </row>
    <row r="828" spans="2:40" x14ac:dyDescent="0.25">
      <c r="B828" s="113"/>
      <c r="C828" s="113"/>
      <c r="D828" s="118"/>
      <c r="E828" s="118"/>
      <c r="F828" s="118"/>
      <c r="G828" s="118"/>
      <c r="H828" s="118"/>
      <c r="I828" s="118"/>
      <c r="J828" s="118"/>
      <c r="K828" s="118"/>
      <c r="L828" s="118"/>
      <c r="M828" s="118"/>
      <c r="N828" s="118"/>
      <c r="O828" s="118"/>
      <c r="P828" s="118"/>
      <c r="Q828" s="118"/>
      <c r="R828" s="118"/>
      <c r="U828" s="118"/>
      <c r="V828" s="118"/>
      <c r="W828" s="118"/>
      <c r="X828" s="118"/>
      <c r="Y828" s="118"/>
      <c r="Z828" s="118"/>
      <c r="AA828" s="118"/>
      <c r="AB828" s="118"/>
      <c r="AC828" s="118"/>
      <c r="AD828" s="118"/>
      <c r="AE828" s="118"/>
      <c r="AF828" s="118"/>
      <c r="AG828" s="118"/>
      <c r="AH828" s="118"/>
      <c r="AI828" s="118"/>
      <c r="AJ828" s="118"/>
      <c r="AK828" s="118"/>
      <c r="AL828" s="118"/>
      <c r="AM828" s="118"/>
      <c r="AN828" s="118"/>
    </row>
    <row r="829" spans="2:40" x14ac:dyDescent="0.25">
      <c r="B829" s="113"/>
      <c r="C829" s="113"/>
      <c r="D829" s="118"/>
      <c r="E829" s="118"/>
      <c r="F829" s="118"/>
      <c r="G829" s="118"/>
      <c r="H829" s="118"/>
      <c r="I829" s="118"/>
      <c r="J829" s="118"/>
      <c r="K829" s="118"/>
      <c r="L829" s="118"/>
      <c r="M829" s="118"/>
      <c r="N829" s="118"/>
      <c r="O829" s="118"/>
      <c r="P829" s="118"/>
      <c r="Q829" s="118"/>
      <c r="R829" s="118"/>
      <c r="U829" s="118"/>
      <c r="V829" s="118"/>
      <c r="W829" s="118"/>
      <c r="X829" s="118"/>
      <c r="Y829" s="118"/>
      <c r="Z829" s="118"/>
      <c r="AA829" s="118"/>
      <c r="AB829" s="118"/>
      <c r="AC829" s="118"/>
      <c r="AD829" s="118"/>
      <c r="AE829" s="118"/>
      <c r="AF829" s="118"/>
      <c r="AG829" s="118"/>
      <c r="AH829" s="118"/>
      <c r="AI829" s="118"/>
      <c r="AJ829" s="118"/>
      <c r="AK829" s="118"/>
      <c r="AL829" s="118"/>
      <c r="AM829" s="118"/>
      <c r="AN829" s="118"/>
    </row>
    <row r="830" spans="2:40" x14ac:dyDescent="0.25">
      <c r="B830" s="113"/>
      <c r="C830" s="113"/>
      <c r="D830" s="118"/>
      <c r="E830" s="118"/>
      <c r="F830" s="118"/>
      <c r="G830" s="118"/>
      <c r="H830" s="118"/>
      <c r="I830" s="118"/>
      <c r="J830" s="118"/>
      <c r="K830" s="118"/>
      <c r="L830" s="118"/>
      <c r="M830" s="118"/>
      <c r="N830" s="118"/>
      <c r="O830" s="118"/>
      <c r="P830" s="118"/>
      <c r="Q830" s="118"/>
      <c r="R830" s="118"/>
      <c r="U830" s="118"/>
      <c r="V830" s="118"/>
      <c r="W830" s="118"/>
      <c r="X830" s="118"/>
      <c r="Y830" s="118"/>
      <c r="Z830" s="118"/>
      <c r="AA830" s="118"/>
      <c r="AB830" s="118"/>
      <c r="AC830" s="118"/>
      <c r="AD830" s="118"/>
      <c r="AE830" s="118"/>
      <c r="AF830" s="118"/>
      <c r="AG830" s="118"/>
      <c r="AH830" s="118"/>
      <c r="AI830" s="118"/>
      <c r="AJ830" s="118"/>
      <c r="AK830" s="118"/>
      <c r="AL830" s="118"/>
      <c r="AM830" s="118"/>
      <c r="AN830" s="118"/>
    </row>
    <row r="831" spans="2:40" x14ac:dyDescent="0.25">
      <c r="B831" s="113"/>
      <c r="C831" s="113"/>
      <c r="D831" s="118"/>
      <c r="E831" s="118"/>
      <c r="F831" s="118"/>
      <c r="G831" s="118"/>
      <c r="H831" s="118"/>
      <c r="I831" s="118"/>
      <c r="J831" s="118"/>
      <c r="K831" s="118"/>
      <c r="L831" s="118"/>
      <c r="M831" s="118"/>
      <c r="N831" s="118"/>
      <c r="O831" s="118"/>
      <c r="P831" s="118"/>
      <c r="Q831" s="118"/>
      <c r="R831" s="118"/>
      <c r="U831" s="118"/>
      <c r="V831" s="118"/>
      <c r="W831" s="118"/>
      <c r="X831" s="118"/>
      <c r="Y831" s="118"/>
      <c r="Z831" s="118"/>
      <c r="AA831" s="118"/>
      <c r="AB831" s="118"/>
      <c r="AC831" s="118"/>
      <c r="AD831" s="118"/>
      <c r="AE831" s="118"/>
      <c r="AF831" s="118"/>
      <c r="AG831" s="118"/>
      <c r="AH831" s="118"/>
      <c r="AI831" s="118"/>
      <c r="AJ831" s="118"/>
      <c r="AK831" s="118"/>
      <c r="AL831" s="118"/>
      <c r="AM831" s="118"/>
      <c r="AN831" s="118"/>
    </row>
    <row r="832" spans="2:40" x14ac:dyDescent="0.25">
      <c r="B832" s="113"/>
      <c r="C832" s="113"/>
      <c r="D832" s="118"/>
      <c r="E832" s="118"/>
      <c r="F832" s="118"/>
      <c r="G832" s="118"/>
      <c r="H832" s="118"/>
      <c r="I832" s="118"/>
      <c r="J832" s="118"/>
      <c r="K832" s="118"/>
      <c r="L832" s="118"/>
      <c r="M832" s="118"/>
      <c r="N832" s="118"/>
      <c r="O832" s="118"/>
      <c r="P832" s="118"/>
      <c r="Q832" s="118"/>
      <c r="R832" s="118"/>
      <c r="U832" s="118"/>
      <c r="V832" s="118"/>
      <c r="W832" s="118"/>
      <c r="X832" s="118"/>
      <c r="Y832" s="118"/>
      <c r="Z832" s="118"/>
      <c r="AA832" s="118"/>
      <c r="AB832" s="118"/>
      <c r="AC832" s="118"/>
      <c r="AD832" s="118"/>
      <c r="AE832" s="118"/>
      <c r="AF832" s="118"/>
      <c r="AG832" s="118"/>
      <c r="AH832" s="118"/>
      <c r="AI832" s="118"/>
      <c r="AJ832" s="118"/>
      <c r="AK832" s="118"/>
      <c r="AL832" s="118"/>
      <c r="AM832" s="118"/>
      <c r="AN832" s="118"/>
    </row>
    <row r="833" spans="2:40" x14ac:dyDescent="0.25">
      <c r="B833" s="113"/>
      <c r="C833" s="113"/>
      <c r="D833" s="118"/>
      <c r="E833" s="118"/>
      <c r="F833" s="118"/>
      <c r="G833" s="118"/>
      <c r="H833" s="118"/>
      <c r="I833" s="118"/>
      <c r="J833" s="118"/>
      <c r="K833" s="118"/>
      <c r="L833" s="118"/>
      <c r="M833" s="118"/>
      <c r="N833" s="118"/>
      <c r="O833" s="118"/>
      <c r="P833" s="118"/>
      <c r="Q833" s="118"/>
      <c r="R833" s="118"/>
      <c r="U833" s="118"/>
      <c r="V833" s="118"/>
      <c r="W833" s="118"/>
      <c r="X833" s="118"/>
      <c r="Y833" s="118"/>
      <c r="Z833" s="118"/>
      <c r="AA833" s="118"/>
      <c r="AB833" s="118"/>
      <c r="AC833" s="118"/>
      <c r="AD833" s="118"/>
      <c r="AE833" s="118"/>
      <c r="AF833" s="118"/>
      <c r="AG833" s="118"/>
      <c r="AH833" s="118"/>
      <c r="AI833" s="118"/>
      <c r="AJ833" s="118"/>
      <c r="AK833" s="118"/>
      <c r="AL833" s="118"/>
      <c r="AM833" s="118"/>
      <c r="AN833" s="118"/>
    </row>
    <row r="834" spans="2:40" x14ac:dyDescent="0.25">
      <c r="B834" s="113"/>
      <c r="C834" s="113"/>
      <c r="D834" s="118"/>
      <c r="E834" s="118"/>
      <c r="F834" s="118"/>
      <c r="G834" s="118"/>
      <c r="H834" s="118"/>
      <c r="I834" s="118"/>
      <c r="J834" s="118"/>
      <c r="K834" s="118"/>
      <c r="L834" s="118"/>
      <c r="M834" s="118"/>
      <c r="N834" s="118"/>
      <c r="O834" s="118"/>
      <c r="P834" s="118"/>
      <c r="Q834" s="118"/>
      <c r="R834" s="118"/>
      <c r="U834" s="118"/>
      <c r="V834" s="118"/>
      <c r="W834" s="118"/>
      <c r="X834" s="118"/>
      <c r="Y834" s="118"/>
      <c r="Z834" s="118"/>
      <c r="AA834" s="118"/>
      <c r="AB834" s="118"/>
      <c r="AC834" s="118"/>
      <c r="AD834" s="118"/>
      <c r="AE834" s="118"/>
      <c r="AF834" s="118"/>
      <c r="AG834" s="118"/>
      <c r="AH834" s="118"/>
      <c r="AI834" s="118"/>
      <c r="AJ834" s="118"/>
      <c r="AK834" s="118"/>
      <c r="AL834" s="118"/>
      <c r="AM834" s="118"/>
      <c r="AN834" s="118"/>
    </row>
    <row r="835" spans="2:40" x14ac:dyDescent="0.25">
      <c r="B835" s="113"/>
      <c r="C835" s="113"/>
      <c r="D835" s="118"/>
      <c r="E835" s="118"/>
      <c r="F835" s="118"/>
      <c r="G835" s="118"/>
      <c r="H835" s="118"/>
      <c r="I835" s="118"/>
      <c r="J835" s="118"/>
      <c r="K835" s="118"/>
      <c r="L835" s="118"/>
      <c r="M835" s="118"/>
      <c r="N835" s="118"/>
      <c r="O835" s="118"/>
      <c r="P835" s="118"/>
      <c r="Q835" s="118"/>
      <c r="R835" s="118"/>
      <c r="U835" s="118"/>
      <c r="V835" s="118"/>
      <c r="W835" s="118"/>
      <c r="X835" s="118"/>
      <c r="Y835" s="118"/>
      <c r="Z835" s="118"/>
      <c r="AA835" s="118"/>
      <c r="AB835" s="118"/>
      <c r="AC835" s="118"/>
      <c r="AD835" s="118"/>
      <c r="AE835" s="118"/>
      <c r="AF835" s="118"/>
      <c r="AG835" s="118"/>
      <c r="AH835" s="118"/>
      <c r="AI835" s="118"/>
      <c r="AJ835" s="118"/>
      <c r="AK835" s="118"/>
      <c r="AL835" s="118"/>
      <c r="AM835" s="118"/>
      <c r="AN835" s="118"/>
    </row>
    <row r="836" spans="2:40" x14ac:dyDescent="0.25">
      <c r="B836" s="113"/>
      <c r="C836" s="113"/>
      <c r="D836" s="118"/>
      <c r="E836" s="118"/>
      <c r="F836" s="118"/>
      <c r="G836" s="118"/>
      <c r="H836" s="118"/>
      <c r="I836" s="118"/>
      <c r="J836" s="118"/>
      <c r="K836" s="118"/>
      <c r="L836" s="118"/>
      <c r="M836" s="118"/>
      <c r="N836" s="118"/>
      <c r="O836" s="118"/>
      <c r="P836" s="118"/>
      <c r="Q836" s="118"/>
      <c r="R836" s="118"/>
      <c r="U836" s="118"/>
      <c r="V836" s="118"/>
      <c r="W836" s="118"/>
      <c r="X836" s="118"/>
      <c r="Y836" s="118"/>
      <c r="Z836" s="118"/>
      <c r="AA836" s="118"/>
      <c r="AB836" s="118"/>
      <c r="AC836" s="118"/>
      <c r="AD836" s="118"/>
      <c r="AE836" s="118"/>
      <c r="AF836" s="118"/>
      <c r="AG836" s="118"/>
      <c r="AH836" s="118"/>
      <c r="AI836" s="118"/>
      <c r="AJ836" s="118"/>
      <c r="AK836" s="118"/>
      <c r="AL836" s="118"/>
      <c r="AM836" s="118"/>
      <c r="AN836" s="118"/>
    </row>
    <row r="837" spans="2:40" x14ac:dyDescent="0.25">
      <c r="B837" s="113"/>
      <c r="C837" s="113"/>
      <c r="D837" s="118"/>
      <c r="E837" s="118"/>
      <c r="F837" s="118"/>
      <c r="G837" s="118"/>
      <c r="H837" s="118"/>
      <c r="I837" s="118"/>
      <c r="J837" s="118"/>
      <c r="K837" s="118"/>
      <c r="L837" s="118"/>
      <c r="M837" s="118"/>
      <c r="N837" s="118"/>
      <c r="O837" s="118"/>
      <c r="P837" s="118"/>
      <c r="Q837" s="118"/>
      <c r="R837" s="118"/>
      <c r="U837" s="118"/>
      <c r="V837" s="118"/>
      <c r="W837" s="118"/>
      <c r="X837" s="118"/>
      <c r="Y837" s="118"/>
      <c r="Z837" s="118"/>
      <c r="AA837" s="118"/>
      <c r="AB837" s="118"/>
      <c r="AC837" s="118"/>
      <c r="AD837" s="118"/>
      <c r="AE837" s="118"/>
      <c r="AF837" s="118"/>
      <c r="AG837" s="118"/>
      <c r="AH837" s="118"/>
      <c r="AI837" s="118"/>
      <c r="AJ837" s="118"/>
      <c r="AK837" s="118"/>
      <c r="AL837" s="118"/>
      <c r="AM837" s="118"/>
      <c r="AN837" s="118"/>
    </row>
    <row r="838" spans="2:40" x14ac:dyDescent="0.25">
      <c r="B838" s="113"/>
      <c r="C838" s="113"/>
      <c r="D838" s="118"/>
      <c r="E838" s="118"/>
      <c r="F838" s="118"/>
      <c r="G838" s="118"/>
      <c r="H838" s="118"/>
      <c r="I838" s="118"/>
      <c r="J838" s="118"/>
      <c r="K838" s="118"/>
      <c r="L838" s="118"/>
      <c r="M838" s="118"/>
      <c r="N838" s="118"/>
      <c r="O838" s="118"/>
      <c r="P838" s="118"/>
      <c r="Q838" s="118"/>
      <c r="R838" s="118"/>
      <c r="U838" s="118"/>
      <c r="V838" s="118"/>
      <c r="W838" s="118"/>
      <c r="X838" s="118"/>
      <c r="Y838" s="118"/>
      <c r="Z838" s="118"/>
      <c r="AA838" s="118"/>
      <c r="AB838" s="118"/>
      <c r="AC838" s="118"/>
      <c r="AD838" s="118"/>
      <c r="AE838" s="118"/>
      <c r="AF838" s="118"/>
      <c r="AG838" s="118"/>
      <c r="AH838" s="118"/>
      <c r="AI838" s="118"/>
      <c r="AJ838" s="118"/>
      <c r="AK838" s="118"/>
      <c r="AL838" s="118"/>
      <c r="AM838" s="118"/>
      <c r="AN838" s="118"/>
    </row>
    <row r="839" spans="2:40" x14ac:dyDescent="0.25">
      <c r="B839" s="113"/>
      <c r="C839" s="113"/>
      <c r="D839" s="118"/>
      <c r="E839" s="118"/>
      <c r="F839" s="118"/>
      <c r="G839" s="118"/>
      <c r="H839" s="118"/>
      <c r="I839" s="118"/>
      <c r="J839" s="118"/>
      <c r="K839" s="118"/>
      <c r="L839" s="118"/>
      <c r="M839" s="118"/>
      <c r="N839" s="118"/>
      <c r="O839" s="118"/>
      <c r="P839" s="118"/>
      <c r="Q839" s="118"/>
      <c r="R839" s="118"/>
      <c r="U839" s="118"/>
      <c r="V839" s="118"/>
      <c r="W839" s="118"/>
      <c r="X839" s="118"/>
      <c r="Y839" s="118"/>
      <c r="Z839" s="118"/>
      <c r="AA839" s="118"/>
      <c r="AB839" s="118"/>
      <c r="AC839" s="118"/>
      <c r="AD839" s="118"/>
      <c r="AE839" s="118"/>
      <c r="AF839" s="118"/>
      <c r="AG839" s="118"/>
      <c r="AH839" s="118"/>
      <c r="AI839" s="118"/>
      <c r="AJ839" s="118"/>
      <c r="AK839" s="118"/>
      <c r="AL839" s="118"/>
      <c r="AM839" s="118"/>
      <c r="AN839" s="118"/>
    </row>
    <row r="840" spans="2:40" x14ac:dyDescent="0.25">
      <c r="B840" s="113"/>
      <c r="C840" s="113"/>
      <c r="D840" s="118"/>
      <c r="E840" s="118"/>
      <c r="F840" s="118"/>
      <c r="G840" s="118"/>
      <c r="H840" s="118"/>
      <c r="I840" s="118"/>
      <c r="J840" s="118"/>
      <c r="K840" s="118"/>
      <c r="L840" s="118"/>
      <c r="M840" s="118"/>
      <c r="N840" s="118"/>
      <c r="O840" s="118"/>
      <c r="P840" s="118"/>
      <c r="Q840" s="118"/>
      <c r="R840" s="118"/>
      <c r="U840" s="118"/>
      <c r="V840" s="118"/>
      <c r="W840" s="118"/>
      <c r="X840" s="118"/>
      <c r="Y840" s="118"/>
      <c r="Z840" s="118"/>
      <c r="AA840" s="118"/>
      <c r="AB840" s="118"/>
      <c r="AC840" s="118"/>
      <c r="AD840" s="118"/>
      <c r="AE840" s="118"/>
      <c r="AF840" s="118"/>
      <c r="AG840" s="118"/>
      <c r="AH840" s="118"/>
      <c r="AI840" s="118"/>
      <c r="AJ840" s="118"/>
      <c r="AK840" s="118"/>
      <c r="AL840" s="118"/>
      <c r="AM840" s="118"/>
      <c r="AN840" s="118"/>
    </row>
    <row r="841" spans="2:40" x14ac:dyDescent="0.25">
      <c r="B841" s="113"/>
      <c r="C841" s="113"/>
      <c r="D841" s="118"/>
      <c r="E841" s="118"/>
      <c r="F841" s="118"/>
      <c r="G841" s="118"/>
      <c r="H841" s="118"/>
      <c r="I841" s="118"/>
      <c r="J841" s="118"/>
      <c r="K841" s="118"/>
      <c r="L841" s="118"/>
      <c r="M841" s="118"/>
      <c r="N841" s="118"/>
      <c r="O841" s="118"/>
      <c r="P841" s="118"/>
      <c r="Q841" s="118"/>
      <c r="R841" s="118"/>
      <c r="U841" s="118"/>
      <c r="V841" s="118"/>
      <c r="W841" s="118"/>
      <c r="X841" s="118"/>
      <c r="Y841" s="118"/>
      <c r="Z841" s="118"/>
      <c r="AA841" s="118"/>
      <c r="AB841" s="118"/>
      <c r="AC841" s="118"/>
      <c r="AD841" s="118"/>
      <c r="AE841" s="118"/>
      <c r="AF841" s="118"/>
      <c r="AG841" s="118"/>
      <c r="AH841" s="118"/>
      <c r="AI841" s="118"/>
      <c r="AJ841" s="118"/>
      <c r="AK841" s="118"/>
      <c r="AL841" s="118"/>
      <c r="AM841" s="118"/>
      <c r="AN841" s="118"/>
    </row>
    <row r="842" spans="2:40" x14ac:dyDescent="0.25">
      <c r="B842" s="113"/>
      <c r="C842" s="113"/>
      <c r="D842" s="118"/>
      <c r="E842" s="118"/>
      <c r="F842" s="118"/>
      <c r="G842" s="118"/>
      <c r="H842" s="118"/>
      <c r="I842" s="118"/>
      <c r="J842" s="118"/>
      <c r="K842" s="118"/>
      <c r="L842" s="118"/>
      <c r="M842" s="118"/>
      <c r="N842" s="118"/>
      <c r="O842" s="118"/>
      <c r="P842" s="118"/>
      <c r="Q842" s="118"/>
      <c r="R842" s="118"/>
      <c r="U842" s="118"/>
      <c r="V842" s="118"/>
      <c r="W842" s="118"/>
      <c r="X842" s="118"/>
      <c r="Y842" s="118"/>
      <c r="Z842" s="118"/>
      <c r="AA842" s="118"/>
      <c r="AB842" s="118"/>
      <c r="AC842" s="118"/>
      <c r="AD842" s="118"/>
      <c r="AE842" s="118"/>
      <c r="AF842" s="118"/>
      <c r="AG842" s="118"/>
      <c r="AH842" s="118"/>
      <c r="AI842" s="118"/>
      <c r="AJ842" s="118"/>
      <c r="AK842" s="118"/>
      <c r="AL842" s="118"/>
      <c r="AM842" s="118"/>
      <c r="AN842" s="118"/>
    </row>
    <row r="843" spans="2:40" x14ac:dyDescent="0.25">
      <c r="B843" s="113"/>
      <c r="C843" s="113"/>
      <c r="D843" s="118"/>
      <c r="E843" s="118"/>
      <c r="F843" s="118"/>
      <c r="G843" s="118"/>
      <c r="H843" s="118"/>
      <c r="I843" s="118"/>
      <c r="J843" s="118"/>
      <c r="K843" s="118"/>
      <c r="L843" s="118"/>
      <c r="M843" s="118"/>
      <c r="N843" s="118"/>
      <c r="O843" s="118"/>
      <c r="P843" s="118"/>
      <c r="Q843" s="118"/>
      <c r="R843" s="118"/>
      <c r="U843" s="118"/>
      <c r="V843" s="118"/>
      <c r="W843" s="118"/>
      <c r="X843" s="118"/>
      <c r="Y843" s="118"/>
      <c r="Z843" s="118"/>
      <c r="AA843" s="118"/>
      <c r="AB843" s="118"/>
      <c r="AC843" s="118"/>
      <c r="AD843" s="118"/>
      <c r="AE843" s="118"/>
      <c r="AF843" s="118"/>
      <c r="AG843" s="118"/>
      <c r="AH843" s="118"/>
      <c r="AI843" s="118"/>
      <c r="AJ843" s="118"/>
      <c r="AK843" s="118"/>
      <c r="AL843" s="118"/>
      <c r="AM843" s="118"/>
      <c r="AN843" s="118"/>
    </row>
    <row r="844" spans="2:40" x14ac:dyDescent="0.25">
      <c r="B844" s="113"/>
      <c r="C844" s="113"/>
      <c r="D844" s="118"/>
      <c r="E844" s="118"/>
      <c r="F844" s="118"/>
      <c r="G844" s="118"/>
      <c r="H844" s="118"/>
      <c r="I844" s="118"/>
      <c r="J844" s="118"/>
      <c r="K844" s="118"/>
      <c r="L844" s="118"/>
      <c r="M844" s="118"/>
      <c r="N844" s="118"/>
      <c r="O844" s="118"/>
      <c r="P844" s="118"/>
      <c r="Q844" s="118"/>
      <c r="R844" s="118"/>
      <c r="U844" s="118"/>
      <c r="V844" s="118"/>
      <c r="W844" s="118"/>
      <c r="X844" s="118"/>
      <c r="Y844" s="118"/>
      <c r="Z844" s="118"/>
      <c r="AA844" s="118"/>
      <c r="AB844" s="118"/>
      <c r="AC844" s="118"/>
      <c r="AD844" s="118"/>
      <c r="AE844" s="118"/>
      <c r="AF844" s="118"/>
      <c r="AG844" s="118"/>
      <c r="AH844" s="118"/>
      <c r="AI844" s="118"/>
      <c r="AJ844" s="118"/>
      <c r="AK844" s="118"/>
      <c r="AL844" s="118"/>
      <c r="AM844" s="118"/>
      <c r="AN844" s="118"/>
    </row>
    <row r="845" spans="2:40" x14ac:dyDescent="0.25">
      <c r="B845" s="113"/>
      <c r="C845" s="113"/>
      <c r="D845" s="118"/>
      <c r="E845" s="118"/>
      <c r="F845" s="118"/>
      <c r="G845" s="118"/>
      <c r="H845" s="118"/>
      <c r="I845" s="118"/>
      <c r="J845" s="118"/>
      <c r="K845" s="118"/>
      <c r="L845" s="118"/>
      <c r="M845" s="118"/>
      <c r="N845" s="118"/>
      <c r="O845" s="118"/>
      <c r="P845" s="118"/>
      <c r="Q845" s="118"/>
      <c r="R845" s="118"/>
      <c r="U845" s="118"/>
      <c r="V845" s="118"/>
      <c r="W845" s="118"/>
      <c r="X845" s="118"/>
      <c r="Y845" s="118"/>
      <c r="Z845" s="118"/>
      <c r="AA845" s="118"/>
      <c r="AB845" s="118"/>
      <c r="AC845" s="118"/>
      <c r="AD845" s="118"/>
      <c r="AE845" s="118"/>
      <c r="AF845" s="118"/>
      <c r="AG845" s="118"/>
      <c r="AH845" s="118"/>
      <c r="AI845" s="118"/>
      <c r="AJ845" s="118"/>
      <c r="AK845" s="118"/>
      <c r="AL845" s="118"/>
      <c r="AM845" s="118"/>
      <c r="AN845" s="118"/>
    </row>
    <row r="846" spans="2:40" x14ac:dyDescent="0.25">
      <c r="B846" s="113"/>
      <c r="C846" s="113"/>
      <c r="D846" s="118"/>
      <c r="E846" s="118"/>
      <c r="F846" s="118"/>
      <c r="G846" s="118"/>
      <c r="H846" s="118"/>
      <c r="I846" s="118"/>
      <c r="J846" s="118"/>
      <c r="K846" s="118"/>
      <c r="L846" s="118"/>
      <c r="M846" s="118"/>
      <c r="N846" s="118"/>
      <c r="O846" s="118"/>
      <c r="P846" s="118"/>
      <c r="Q846" s="118"/>
      <c r="R846" s="118"/>
      <c r="U846" s="118"/>
      <c r="V846" s="118"/>
      <c r="W846" s="118"/>
      <c r="X846" s="118"/>
      <c r="Y846" s="118"/>
      <c r="Z846" s="118"/>
      <c r="AA846" s="118"/>
      <c r="AB846" s="118"/>
      <c r="AC846" s="118"/>
      <c r="AD846" s="118"/>
      <c r="AE846" s="118"/>
      <c r="AF846" s="118"/>
      <c r="AG846" s="118"/>
      <c r="AH846" s="118"/>
      <c r="AI846" s="118"/>
      <c r="AJ846" s="118"/>
      <c r="AK846" s="118"/>
      <c r="AL846" s="118"/>
      <c r="AM846" s="118"/>
      <c r="AN846" s="118"/>
    </row>
    <row r="847" spans="2:40" x14ac:dyDescent="0.25">
      <c r="B847" s="113"/>
      <c r="C847" s="113"/>
      <c r="D847" s="118"/>
      <c r="E847" s="118"/>
      <c r="F847" s="118"/>
      <c r="G847" s="118"/>
      <c r="H847" s="118"/>
      <c r="I847" s="118"/>
      <c r="J847" s="118"/>
      <c r="K847" s="118"/>
      <c r="L847" s="118"/>
      <c r="M847" s="118"/>
      <c r="N847" s="118"/>
      <c r="O847" s="118"/>
      <c r="P847" s="118"/>
      <c r="Q847" s="118"/>
      <c r="R847" s="118"/>
      <c r="U847" s="118"/>
      <c r="V847" s="118"/>
      <c r="W847" s="118"/>
      <c r="X847" s="118"/>
      <c r="Y847" s="118"/>
      <c r="Z847" s="118"/>
      <c r="AA847" s="118"/>
      <c r="AB847" s="118"/>
      <c r="AC847" s="118"/>
      <c r="AD847" s="118"/>
      <c r="AE847" s="118"/>
      <c r="AF847" s="118"/>
      <c r="AG847" s="118"/>
      <c r="AH847" s="118"/>
      <c r="AI847" s="118"/>
      <c r="AJ847" s="118"/>
      <c r="AK847" s="118"/>
      <c r="AL847" s="118"/>
      <c r="AM847" s="118"/>
      <c r="AN847" s="118"/>
    </row>
    <row r="848" spans="2:40" x14ac:dyDescent="0.25">
      <c r="B848" s="113"/>
      <c r="C848" s="113"/>
      <c r="D848" s="118"/>
      <c r="E848" s="118"/>
      <c r="F848" s="118"/>
      <c r="G848" s="118"/>
      <c r="H848" s="118"/>
      <c r="I848" s="118"/>
      <c r="J848" s="118"/>
      <c r="K848" s="118"/>
      <c r="L848" s="118"/>
      <c r="M848" s="118"/>
      <c r="N848" s="118"/>
      <c r="O848" s="118"/>
      <c r="P848" s="118"/>
      <c r="Q848" s="118"/>
      <c r="R848" s="118"/>
      <c r="U848" s="118"/>
      <c r="V848" s="118"/>
      <c r="W848" s="118"/>
      <c r="X848" s="118"/>
      <c r="Y848" s="118"/>
      <c r="Z848" s="118"/>
      <c r="AA848" s="118"/>
      <c r="AB848" s="118"/>
      <c r="AC848" s="118"/>
      <c r="AD848" s="118"/>
      <c r="AE848" s="118"/>
      <c r="AF848" s="118"/>
      <c r="AG848" s="118"/>
      <c r="AH848" s="118"/>
      <c r="AI848" s="118"/>
      <c r="AJ848" s="118"/>
      <c r="AK848" s="118"/>
      <c r="AL848" s="118"/>
      <c r="AM848" s="118"/>
      <c r="AN848" s="118"/>
    </row>
    <row r="849" spans="2:40" x14ac:dyDescent="0.25">
      <c r="B849" s="113"/>
      <c r="C849" s="113"/>
      <c r="D849" s="118"/>
      <c r="E849" s="118"/>
      <c r="F849" s="118"/>
      <c r="G849" s="118"/>
      <c r="H849" s="118"/>
      <c r="I849" s="118"/>
      <c r="J849" s="118"/>
      <c r="K849" s="118"/>
      <c r="L849" s="118"/>
      <c r="M849" s="118"/>
      <c r="N849" s="118"/>
      <c r="O849" s="118"/>
      <c r="P849" s="118"/>
      <c r="Q849" s="118"/>
      <c r="R849" s="118"/>
      <c r="U849" s="118"/>
      <c r="V849" s="118"/>
      <c r="W849" s="118"/>
      <c r="X849" s="118"/>
      <c r="Y849" s="118"/>
      <c r="Z849" s="118"/>
      <c r="AA849" s="118"/>
      <c r="AB849" s="118"/>
      <c r="AC849" s="118"/>
      <c r="AD849" s="118"/>
      <c r="AE849" s="118"/>
      <c r="AF849" s="118"/>
      <c r="AG849" s="118"/>
      <c r="AH849" s="118"/>
      <c r="AI849" s="118"/>
      <c r="AJ849" s="118"/>
      <c r="AK849" s="118"/>
      <c r="AL849" s="118"/>
      <c r="AM849" s="118"/>
      <c r="AN849" s="118"/>
    </row>
    <row r="850" spans="2:40" x14ac:dyDescent="0.25">
      <c r="B850" s="113"/>
      <c r="C850" s="113"/>
      <c r="D850" s="118"/>
      <c r="E850" s="118"/>
      <c r="F850" s="118"/>
      <c r="G850" s="118"/>
      <c r="H850" s="118"/>
      <c r="I850" s="118"/>
      <c r="J850" s="118"/>
      <c r="K850" s="118"/>
      <c r="L850" s="118"/>
      <c r="M850" s="118"/>
      <c r="N850" s="118"/>
      <c r="O850" s="118"/>
      <c r="P850" s="118"/>
      <c r="Q850" s="118"/>
      <c r="R850" s="118"/>
      <c r="U850" s="118"/>
      <c r="V850" s="118"/>
      <c r="W850" s="118"/>
      <c r="X850" s="118"/>
      <c r="Y850" s="118"/>
      <c r="Z850" s="118"/>
      <c r="AA850" s="118"/>
      <c r="AB850" s="118"/>
      <c r="AC850" s="118"/>
      <c r="AD850" s="118"/>
      <c r="AE850" s="118"/>
      <c r="AF850" s="118"/>
      <c r="AG850" s="118"/>
      <c r="AH850" s="118"/>
      <c r="AI850" s="118"/>
      <c r="AJ850" s="118"/>
      <c r="AK850" s="118"/>
      <c r="AL850" s="118"/>
      <c r="AM850" s="118"/>
      <c r="AN850" s="118"/>
    </row>
    <row r="851" spans="2:40" x14ac:dyDescent="0.25">
      <c r="B851" s="113"/>
      <c r="C851" s="113"/>
      <c r="D851" s="118"/>
      <c r="E851" s="118"/>
      <c r="F851" s="118"/>
      <c r="G851" s="118"/>
      <c r="H851" s="118"/>
      <c r="I851" s="118"/>
      <c r="J851" s="118"/>
      <c r="K851" s="118"/>
      <c r="L851" s="118"/>
      <c r="M851" s="118"/>
      <c r="N851" s="118"/>
      <c r="O851" s="118"/>
      <c r="P851" s="118"/>
      <c r="Q851" s="118"/>
      <c r="R851" s="118"/>
      <c r="U851" s="118"/>
      <c r="V851" s="118"/>
      <c r="W851" s="118"/>
      <c r="X851" s="118"/>
      <c r="Y851" s="118"/>
      <c r="Z851" s="118"/>
      <c r="AA851" s="118"/>
      <c r="AB851" s="118"/>
      <c r="AC851" s="118"/>
      <c r="AD851" s="118"/>
      <c r="AE851" s="118"/>
      <c r="AF851" s="118"/>
      <c r="AG851" s="118"/>
      <c r="AH851" s="118"/>
      <c r="AI851" s="118"/>
      <c r="AJ851" s="118"/>
      <c r="AK851" s="118"/>
      <c r="AL851" s="118"/>
      <c r="AM851" s="118"/>
      <c r="AN851" s="118"/>
    </row>
    <row r="852" spans="2:40" x14ac:dyDescent="0.25">
      <c r="B852" s="113"/>
      <c r="C852" s="113"/>
      <c r="D852" s="118"/>
      <c r="E852" s="118"/>
      <c r="F852" s="118"/>
      <c r="G852" s="118"/>
      <c r="H852" s="118"/>
      <c r="I852" s="118"/>
      <c r="J852" s="118"/>
      <c r="K852" s="118"/>
      <c r="L852" s="118"/>
      <c r="M852" s="118"/>
      <c r="N852" s="118"/>
      <c r="O852" s="118"/>
      <c r="P852" s="118"/>
      <c r="Q852" s="118"/>
      <c r="R852" s="118"/>
      <c r="U852" s="118"/>
      <c r="V852" s="118"/>
      <c r="W852" s="118"/>
      <c r="X852" s="118"/>
      <c r="Y852" s="118"/>
      <c r="Z852" s="118"/>
      <c r="AA852" s="118"/>
      <c r="AB852" s="118"/>
      <c r="AC852" s="118"/>
      <c r="AD852" s="118"/>
      <c r="AE852" s="118"/>
      <c r="AF852" s="118"/>
      <c r="AG852" s="118"/>
      <c r="AH852" s="118"/>
      <c r="AI852" s="118"/>
      <c r="AJ852" s="118"/>
      <c r="AK852" s="118"/>
      <c r="AL852" s="118"/>
      <c r="AM852" s="118"/>
      <c r="AN852" s="118"/>
    </row>
    <row r="853" spans="2:40" x14ac:dyDescent="0.25">
      <c r="B853" s="113"/>
      <c r="C853" s="113"/>
      <c r="D853" s="118"/>
      <c r="E853" s="118"/>
      <c r="F853" s="118"/>
      <c r="G853" s="118"/>
      <c r="H853" s="118"/>
      <c r="I853" s="118"/>
      <c r="J853" s="118"/>
      <c r="K853" s="118"/>
      <c r="L853" s="118"/>
      <c r="M853" s="118"/>
      <c r="N853" s="118"/>
      <c r="O853" s="118"/>
      <c r="P853" s="118"/>
      <c r="Q853" s="118"/>
      <c r="R853" s="118"/>
      <c r="U853" s="118"/>
      <c r="V853" s="118"/>
      <c r="W853" s="118"/>
      <c r="X853" s="118"/>
      <c r="Y853" s="118"/>
      <c r="Z853" s="118"/>
      <c r="AA853" s="118"/>
      <c r="AB853" s="118"/>
      <c r="AC853" s="118"/>
      <c r="AD853" s="118"/>
      <c r="AE853" s="118"/>
      <c r="AF853" s="118"/>
      <c r="AG853" s="118"/>
      <c r="AH853" s="118"/>
      <c r="AI853" s="118"/>
      <c r="AJ853" s="118"/>
      <c r="AK853" s="118"/>
      <c r="AL853" s="118"/>
      <c r="AM853" s="118"/>
      <c r="AN853" s="118"/>
    </row>
    <row r="854" spans="2:40" x14ac:dyDescent="0.25">
      <c r="B854" s="113"/>
      <c r="C854" s="113"/>
      <c r="D854" s="118"/>
      <c r="E854" s="118"/>
      <c r="F854" s="118"/>
      <c r="G854" s="118"/>
      <c r="H854" s="118"/>
      <c r="I854" s="118"/>
      <c r="J854" s="118"/>
      <c r="K854" s="118"/>
      <c r="L854" s="118"/>
      <c r="M854" s="118"/>
      <c r="N854" s="118"/>
      <c r="O854" s="118"/>
      <c r="P854" s="118"/>
      <c r="Q854" s="118"/>
      <c r="R854" s="118"/>
      <c r="U854" s="118"/>
      <c r="V854" s="118"/>
      <c r="W854" s="118"/>
      <c r="X854" s="118"/>
      <c r="Y854" s="118"/>
      <c r="Z854" s="118"/>
      <c r="AA854" s="118"/>
      <c r="AB854" s="118"/>
      <c r="AC854" s="118"/>
      <c r="AD854" s="118"/>
      <c r="AE854" s="118"/>
      <c r="AF854" s="118"/>
      <c r="AG854" s="118"/>
      <c r="AH854" s="118"/>
      <c r="AI854" s="118"/>
      <c r="AJ854" s="118"/>
      <c r="AK854" s="118"/>
      <c r="AL854" s="118"/>
      <c r="AM854" s="118"/>
      <c r="AN854" s="118"/>
    </row>
    <row r="855" spans="2:40" x14ac:dyDescent="0.25">
      <c r="B855" s="113"/>
      <c r="C855" s="113"/>
      <c r="D855" s="118"/>
      <c r="E855" s="118"/>
      <c r="F855" s="118"/>
      <c r="G855" s="118"/>
      <c r="H855" s="118"/>
      <c r="I855" s="118"/>
      <c r="J855" s="118"/>
      <c r="K855" s="118"/>
      <c r="L855" s="118"/>
      <c r="M855" s="118"/>
      <c r="N855" s="118"/>
      <c r="O855" s="118"/>
      <c r="P855" s="118"/>
      <c r="Q855" s="118"/>
      <c r="R855" s="118"/>
      <c r="U855" s="118"/>
      <c r="V855" s="118"/>
      <c r="W855" s="118"/>
      <c r="X855" s="118"/>
      <c r="Y855" s="118"/>
      <c r="Z855" s="118"/>
      <c r="AA855" s="118"/>
      <c r="AB855" s="118"/>
      <c r="AC855" s="118"/>
      <c r="AD855" s="118"/>
      <c r="AE855" s="118"/>
      <c r="AF855" s="118"/>
      <c r="AG855" s="118"/>
      <c r="AH855" s="118"/>
      <c r="AI855" s="118"/>
      <c r="AJ855" s="118"/>
      <c r="AK855" s="118"/>
      <c r="AL855" s="118"/>
      <c r="AM855" s="118"/>
      <c r="AN855" s="118"/>
    </row>
    <row r="856" spans="2:40" x14ac:dyDescent="0.25">
      <c r="B856" s="113"/>
      <c r="C856" s="113"/>
      <c r="D856" s="118"/>
      <c r="E856" s="118"/>
      <c r="F856" s="118"/>
      <c r="G856" s="118"/>
      <c r="H856" s="118"/>
      <c r="I856" s="118"/>
      <c r="J856" s="118"/>
      <c r="K856" s="118"/>
      <c r="L856" s="118"/>
      <c r="M856" s="118"/>
      <c r="N856" s="118"/>
      <c r="O856" s="118"/>
      <c r="P856" s="118"/>
      <c r="Q856" s="118"/>
      <c r="R856" s="118"/>
      <c r="U856" s="118"/>
      <c r="V856" s="118"/>
      <c r="W856" s="118"/>
      <c r="X856" s="118"/>
      <c r="Y856" s="118"/>
      <c r="Z856" s="118"/>
      <c r="AA856" s="118"/>
      <c r="AB856" s="118"/>
      <c r="AC856" s="118"/>
      <c r="AD856" s="118"/>
      <c r="AE856" s="118"/>
      <c r="AF856" s="118"/>
      <c r="AG856" s="118"/>
      <c r="AH856" s="118"/>
      <c r="AI856" s="118"/>
      <c r="AJ856" s="118"/>
      <c r="AK856" s="118"/>
      <c r="AL856" s="118"/>
      <c r="AM856" s="118"/>
      <c r="AN856" s="118"/>
    </row>
    <row r="857" spans="2:40" x14ac:dyDescent="0.25">
      <c r="B857" s="113"/>
      <c r="C857" s="113"/>
      <c r="D857" s="118"/>
      <c r="E857" s="118"/>
      <c r="F857" s="118"/>
      <c r="G857" s="118"/>
      <c r="H857" s="118"/>
      <c r="I857" s="118"/>
      <c r="J857" s="118"/>
      <c r="K857" s="118"/>
      <c r="L857" s="118"/>
      <c r="M857" s="118"/>
      <c r="N857" s="118"/>
      <c r="O857" s="118"/>
      <c r="P857" s="118"/>
      <c r="Q857" s="118"/>
      <c r="R857" s="118"/>
      <c r="U857" s="118"/>
      <c r="V857" s="118"/>
      <c r="W857" s="118"/>
      <c r="X857" s="118"/>
      <c r="Y857" s="118"/>
      <c r="Z857" s="118"/>
      <c r="AA857" s="118"/>
      <c r="AB857" s="118"/>
      <c r="AC857" s="118"/>
      <c r="AD857" s="118"/>
      <c r="AE857" s="118"/>
      <c r="AF857" s="118"/>
      <c r="AG857" s="118"/>
      <c r="AH857" s="118"/>
      <c r="AI857" s="118"/>
      <c r="AJ857" s="118"/>
      <c r="AK857" s="118"/>
      <c r="AL857" s="118"/>
      <c r="AM857" s="118"/>
      <c r="AN857" s="118"/>
    </row>
    <row r="858" spans="2:40" x14ac:dyDescent="0.25">
      <c r="B858" s="113"/>
      <c r="C858" s="113"/>
      <c r="D858" s="118"/>
      <c r="E858" s="118"/>
      <c r="F858" s="118"/>
      <c r="G858" s="118"/>
      <c r="H858" s="118"/>
      <c r="I858" s="118"/>
      <c r="J858" s="118"/>
      <c r="K858" s="118"/>
      <c r="L858" s="118"/>
      <c r="M858" s="118"/>
      <c r="N858" s="118"/>
      <c r="O858" s="118"/>
      <c r="P858" s="118"/>
      <c r="Q858" s="118"/>
      <c r="R858" s="118"/>
      <c r="U858" s="118"/>
      <c r="V858" s="118"/>
      <c r="W858" s="118"/>
      <c r="X858" s="118"/>
      <c r="Y858" s="118"/>
      <c r="Z858" s="118"/>
      <c r="AA858" s="118"/>
      <c r="AB858" s="118"/>
      <c r="AC858" s="118"/>
      <c r="AD858" s="118"/>
      <c r="AE858" s="118"/>
      <c r="AF858" s="118"/>
      <c r="AG858" s="118"/>
      <c r="AH858" s="118"/>
      <c r="AI858" s="118"/>
      <c r="AJ858" s="118"/>
      <c r="AK858" s="118"/>
      <c r="AL858" s="118"/>
      <c r="AM858" s="118"/>
      <c r="AN858" s="118"/>
    </row>
    <row r="859" spans="2:40" x14ac:dyDescent="0.25">
      <c r="B859" s="113"/>
      <c r="C859" s="113"/>
      <c r="D859" s="118"/>
      <c r="E859" s="118"/>
      <c r="F859" s="118"/>
      <c r="G859" s="118"/>
      <c r="H859" s="118"/>
      <c r="I859" s="118"/>
      <c r="J859" s="118"/>
      <c r="K859" s="118"/>
      <c r="L859" s="118"/>
      <c r="M859" s="118"/>
      <c r="N859" s="118"/>
      <c r="O859" s="118"/>
      <c r="P859" s="118"/>
      <c r="Q859" s="118"/>
      <c r="R859" s="118"/>
      <c r="U859" s="118"/>
      <c r="V859" s="118"/>
      <c r="W859" s="118"/>
      <c r="X859" s="118"/>
      <c r="Y859" s="118"/>
      <c r="Z859" s="118"/>
      <c r="AA859" s="118"/>
      <c r="AB859" s="118"/>
      <c r="AC859" s="118"/>
      <c r="AD859" s="118"/>
      <c r="AE859" s="118"/>
      <c r="AF859" s="118"/>
      <c r="AG859" s="118"/>
      <c r="AH859" s="118"/>
      <c r="AI859" s="118"/>
      <c r="AJ859" s="118"/>
      <c r="AK859" s="118"/>
      <c r="AL859" s="118"/>
      <c r="AM859" s="118"/>
      <c r="AN859" s="118"/>
    </row>
    <row r="860" spans="2:40" x14ac:dyDescent="0.25">
      <c r="B860" s="113"/>
      <c r="C860" s="113"/>
      <c r="D860" s="118"/>
      <c r="E860" s="118"/>
      <c r="F860" s="118"/>
      <c r="G860" s="118"/>
      <c r="H860" s="118"/>
      <c r="I860" s="118"/>
      <c r="J860" s="118"/>
      <c r="K860" s="118"/>
      <c r="L860" s="118"/>
      <c r="M860" s="118"/>
      <c r="N860" s="118"/>
      <c r="O860" s="118"/>
      <c r="P860" s="118"/>
      <c r="Q860" s="118"/>
      <c r="R860" s="118"/>
      <c r="U860" s="118"/>
      <c r="V860" s="118"/>
      <c r="W860" s="118"/>
      <c r="X860" s="118"/>
      <c r="Y860" s="118"/>
      <c r="Z860" s="118"/>
      <c r="AA860" s="118"/>
      <c r="AB860" s="118"/>
      <c r="AC860" s="118"/>
      <c r="AD860" s="118"/>
      <c r="AE860" s="118"/>
      <c r="AF860" s="118"/>
      <c r="AG860" s="118"/>
      <c r="AH860" s="118"/>
      <c r="AI860" s="118"/>
      <c r="AJ860" s="118"/>
      <c r="AK860" s="118"/>
      <c r="AL860" s="118"/>
      <c r="AM860" s="118"/>
      <c r="AN860" s="118"/>
    </row>
    <row r="861" spans="2:40" x14ac:dyDescent="0.25">
      <c r="B861" s="113"/>
      <c r="C861" s="113"/>
      <c r="D861" s="118"/>
      <c r="E861" s="118"/>
      <c r="F861" s="118"/>
      <c r="G861" s="118"/>
      <c r="H861" s="118"/>
      <c r="I861" s="118"/>
      <c r="J861" s="118"/>
      <c r="K861" s="118"/>
      <c r="L861" s="118"/>
      <c r="M861" s="118"/>
      <c r="N861" s="118"/>
      <c r="O861" s="118"/>
      <c r="P861" s="118"/>
      <c r="Q861" s="118"/>
      <c r="R861" s="118"/>
      <c r="U861" s="118"/>
      <c r="V861" s="118"/>
      <c r="W861" s="118"/>
      <c r="X861" s="118"/>
      <c r="Y861" s="118"/>
      <c r="Z861" s="118"/>
      <c r="AA861" s="118"/>
      <c r="AB861" s="118"/>
      <c r="AC861" s="118"/>
      <c r="AD861" s="118"/>
      <c r="AE861" s="118"/>
      <c r="AF861" s="118"/>
      <c r="AG861" s="118"/>
      <c r="AH861" s="118"/>
      <c r="AI861" s="118"/>
      <c r="AJ861" s="118"/>
      <c r="AK861" s="118"/>
      <c r="AL861" s="118"/>
      <c r="AM861" s="118"/>
      <c r="AN861" s="118"/>
    </row>
    <row r="862" spans="2:40" x14ac:dyDescent="0.25">
      <c r="B862" s="113"/>
      <c r="C862" s="113"/>
      <c r="D862" s="118"/>
      <c r="E862" s="118"/>
      <c r="F862" s="118"/>
      <c r="G862" s="118"/>
      <c r="H862" s="118"/>
      <c r="I862" s="118"/>
      <c r="J862" s="118"/>
      <c r="K862" s="118"/>
      <c r="L862" s="118"/>
      <c r="M862" s="118"/>
      <c r="N862" s="118"/>
      <c r="O862" s="118"/>
      <c r="P862" s="118"/>
      <c r="Q862" s="118"/>
      <c r="R862" s="118"/>
      <c r="U862" s="118"/>
      <c r="V862" s="118"/>
      <c r="W862" s="118"/>
      <c r="X862" s="118"/>
      <c r="Y862" s="118"/>
      <c r="Z862" s="118"/>
      <c r="AA862" s="118"/>
      <c r="AB862" s="118"/>
      <c r="AC862" s="118"/>
      <c r="AD862" s="118"/>
      <c r="AE862" s="118"/>
      <c r="AF862" s="118"/>
      <c r="AG862" s="118"/>
      <c r="AH862" s="118"/>
      <c r="AI862" s="118"/>
      <c r="AJ862" s="118"/>
      <c r="AK862" s="118"/>
      <c r="AL862" s="118"/>
      <c r="AM862" s="118"/>
      <c r="AN862" s="118"/>
    </row>
    <row r="863" spans="2:40" x14ac:dyDescent="0.25">
      <c r="B863" s="113"/>
      <c r="C863" s="113"/>
      <c r="D863" s="118"/>
      <c r="E863" s="118"/>
      <c r="F863" s="118"/>
      <c r="G863" s="118"/>
      <c r="H863" s="118"/>
      <c r="I863" s="118"/>
      <c r="J863" s="118"/>
      <c r="K863" s="118"/>
      <c r="L863" s="118"/>
      <c r="M863" s="118"/>
      <c r="N863" s="118"/>
      <c r="O863" s="118"/>
      <c r="P863" s="118"/>
      <c r="Q863" s="118"/>
      <c r="R863" s="118"/>
      <c r="U863" s="118"/>
      <c r="V863" s="118"/>
      <c r="W863" s="118"/>
      <c r="X863" s="118"/>
      <c r="Y863" s="118"/>
      <c r="Z863" s="118"/>
      <c r="AA863" s="118"/>
      <c r="AB863" s="118"/>
      <c r="AC863" s="118"/>
      <c r="AD863" s="118"/>
      <c r="AE863" s="118"/>
      <c r="AF863" s="118"/>
      <c r="AG863" s="118"/>
      <c r="AH863" s="118"/>
      <c r="AI863" s="118"/>
      <c r="AJ863" s="118"/>
      <c r="AK863" s="118"/>
      <c r="AL863" s="118"/>
      <c r="AM863" s="118"/>
      <c r="AN863" s="118"/>
    </row>
    <row r="864" spans="2:40" x14ac:dyDescent="0.25">
      <c r="B864" s="113"/>
      <c r="C864" s="113"/>
      <c r="D864" s="118"/>
      <c r="E864" s="118"/>
      <c r="F864" s="118"/>
      <c r="G864" s="118"/>
      <c r="H864" s="118"/>
      <c r="I864" s="118"/>
      <c r="J864" s="118"/>
      <c r="K864" s="118"/>
      <c r="L864" s="118"/>
      <c r="M864" s="118"/>
      <c r="N864" s="118"/>
      <c r="O864" s="118"/>
      <c r="P864" s="118"/>
      <c r="Q864" s="118"/>
      <c r="R864" s="118"/>
      <c r="U864" s="118"/>
      <c r="V864" s="118"/>
      <c r="W864" s="118"/>
      <c r="X864" s="118"/>
      <c r="Y864" s="118"/>
      <c r="Z864" s="118"/>
      <c r="AA864" s="118"/>
      <c r="AB864" s="118"/>
      <c r="AC864" s="118"/>
      <c r="AD864" s="118"/>
      <c r="AE864" s="118"/>
      <c r="AF864" s="118"/>
      <c r="AG864" s="118"/>
      <c r="AH864" s="118"/>
      <c r="AI864" s="118"/>
      <c r="AJ864" s="118"/>
      <c r="AK864" s="118"/>
      <c r="AL864" s="118"/>
      <c r="AM864" s="118"/>
      <c r="AN864" s="118"/>
    </row>
    <row r="865" spans="2:40" x14ac:dyDescent="0.25">
      <c r="B865" s="113"/>
      <c r="C865" s="113"/>
      <c r="D865" s="118"/>
      <c r="E865" s="118"/>
      <c r="F865" s="118"/>
      <c r="G865" s="118"/>
      <c r="H865" s="118"/>
      <c r="I865" s="118"/>
      <c r="J865" s="118"/>
      <c r="K865" s="118"/>
      <c r="L865" s="118"/>
      <c r="M865" s="118"/>
      <c r="N865" s="118"/>
      <c r="O865" s="118"/>
      <c r="P865" s="118"/>
      <c r="Q865" s="118"/>
      <c r="R865" s="118"/>
      <c r="U865" s="118"/>
      <c r="V865" s="118"/>
      <c r="W865" s="118"/>
      <c r="X865" s="118"/>
      <c r="Y865" s="118"/>
      <c r="Z865" s="118"/>
      <c r="AA865" s="118"/>
      <c r="AB865" s="118"/>
      <c r="AC865" s="118"/>
      <c r="AD865" s="118"/>
      <c r="AE865" s="118"/>
      <c r="AF865" s="118"/>
      <c r="AG865" s="118"/>
      <c r="AH865" s="118"/>
      <c r="AI865" s="118"/>
      <c r="AJ865" s="118"/>
      <c r="AK865" s="118"/>
      <c r="AL865" s="118"/>
      <c r="AM865" s="118"/>
      <c r="AN865" s="118"/>
    </row>
    <row r="866" spans="2:40" x14ac:dyDescent="0.25">
      <c r="B866" s="113"/>
      <c r="C866" s="113"/>
      <c r="D866" s="118"/>
      <c r="E866" s="118"/>
      <c r="F866" s="118"/>
      <c r="G866" s="118"/>
      <c r="H866" s="118"/>
      <c r="I866" s="118"/>
      <c r="J866" s="118"/>
      <c r="K866" s="118"/>
      <c r="L866" s="118"/>
      <c r="M866" s="118"/>
      <c r="N866" s="118"/>
      <c r="O866" s="118"/>
      <c r="P866" s="118"/>
      <c r="Q866" s="118"/>
      <c r="R866" s="118"/>
      <c r="U866" s="118"/>
      <c r="V866" s="118"/>
      <c r="W866" s="118"/>
      <c r="X866" s="118"/>
      <c r="Y866" s="118"/>
      <c r="Z866" s="118"/>
      <c r="AA866" s="118"/>
      <c r="AB866" s="118"/>
      <c r="AC866" s="118"/>
      <c r="AD866" s="118"/>
      <c r="AE866" s="118"/>
      <c r="AF866" s="118"/>
      <c r="AG866" s="118"/>
      <c r="AH866" s="118"/>
      <c r="AI866" s="118"/>
      <c r="AJ866" s="118"/>
      <c r="AK866" s="118"/>
      <c r="AL866" s="118"/>
      <c r="AM866" s="118"/>
      <c r="AN866" s="118"/>
    </row>
    <row r="867" spans="2:40" x14ac:dyDescent="0.25">
      <c r="B867" s="113"/>
      <c r="C867" s="113"/>
      <c r="D867" s="118"/>
      <c r="E867" s="118"/>
      <c r="F867" s="118"/>
      <c r="G867" s="118"/>
      <c r="H867" s="118"/>
      <c r="I867" s="118"/>
      <c r="J867" s="118"/>
      <c r="K867" s="118"/>
      <c r="L867" s="118"/>
      <c r="M867" s="118"/>
      <c r="N867" s="118"/>
      <c r="O867" s="118"/>
      <c r="P867" s="118"/>
      <c r="Q867" s="118"/>
      <c r="R867" s="118"/>
      <c r="U867" s="118"/>
      <c r="V867" s="118"/>
      <c r="W867" s="118"/>
      <c r="X867" s="118"/>
      <c r="Y867" s="118"/>
      <c r="Z867" s="118"/>
      <c r="AA867" s="118"/>
      <c r="AB867" s="118"/>
      <c r="AC867" s="118"/>
      <c r="AD867" s="118"/>
      <c r="AE867" s="118"/>
      <c r="AF867" s="118"/>
      <c r="AG867" s="118"/>
      <c r="AH867" s="118"/>
      <c r="AI867" s="118"/>
      <c r="AJ867" s="118"/>
      <c r="AK867" s="118"/>
      <c r="AL867" s="118"/>
      <c r="AM867" s="118"/>
      <c r="AN867" s="118"/>
    </row>
    <row r="868" spans="2:40" x14ac:dyDescent="0.25">
      <c r="B868" s="113"/>
      <c r="C868" s="113"/>
      <c r="D868" s="118"/>
      <c r="E868" s="118"/>
      <c r="F868" s="118"/>
      <c r="G868" s="118"/>
      <c r="H868" s="118"/>
      <c r="I868" s="118"/>
      <c r="J868" s="118"/>
      <c r="K868" s="118"/>
      <c r="L868" s="118"/>
      <c r="M868" s="118"/>
      <c r="N868" s="118"/>
      <c r="O868" s="118"/>
      <c r="P868" s="118"/>
      <c r="Q868" s="118"/>
      <c r="R868" s="118"/>
      <c r="U868" s="118"/>
      <c r="V868" s="118"/>
      <c r="W868" s="118"/>
      <c r="X868" s="118"/>
      <c r="Y868" s="118"/>
      <c r="Z868" s="118"/>
      <c r="AA868" s="118"/>
      <c r="AB868" s="118"/>
      <c r="AC868" s="118"/>
      <c r="AD868" s="118"/>
      <c r="AE868" s="118"/>
      <c r="AF868" s="118"/>
      <c r="AG868" s="118"/>
      <c r="AH868" s="118"/>
      <c r="AI868" s="118"/>
      <c r="AJ868" s="118"/>
      <c r="AK868" s="118"/>
      <c r="AL868" s="118"/>
      <c r="AM868" s="118"/>
      <c r="AN868" s="118"/>
    </row>
    <row r="869" spans="2:40" x14ac:dyDescent="0.25">
      <c r="B869" s="113"/>
      <c r="C869" s="113"/>
      <c r="D869" s="118"/>
      <c r="E869" s="118"/>
      <c r="F869" s="118"/>
      <c r="G869" s="118"/>
      <c r="H869" s="118"/>
      <c r="I869" s="118"/>
      <c r="J869" s="118"/>
      <c r="K869" s="118"/>
      <c r="L869" s="118"/>
      <c r="M869" s="118"/>
      <c r="N869" s="118"/>
      <c r="O869" s="118"/>
      <c r="P869" s="118"/>
      <c r="Q869" s="118"/>
      <c r="R869" s="118"/>
      <c r="U869" s="118"/>
      <c r="V869" s="118"/>
      <c r="W869" s="118"/>
      <c r="X869" s="118"/>
      <c r="Y869" s="118"/>
      <c r="Z869" s="118"/>
      <c r="AA869" s="118"/>
      <c r="AB869" s="118"/>
      <c r="AC869" s="118"/>
      <c r="AD869" s="118"/>
      <c r="AE869" s="118"/>
      <c r="AF869" s="118"/>
      <c r="AG869" s="118"/>
      <c r="AH869" s="118"/>
      <c r="AI869" s="118"/>
      <c r="AJ869" s="118"/>
      <c r="AK869" s="118"/>
      <c r="AL869" s="118"/>
      <c r="AM869" s="118"/>
      <c r="AN869" s="118"/>
    </row>
    <row r="870" spans="2:40" x14ac:dyDescent="0.25">
      <c r="B870" s="113"/>
      <c r="C870" s="113"/>
      <c r="D870" s="118"/>
      <c r="E870" s="118"/>
      <c r="F870" s="118"/>
      <c r="G870" s="118"/>
      <c r="H870" s="118"/>
      <c r="I870" s="118"/>
      <c r="J870" s="118"/>
      <c r="K870" s="118"/>
      <c r="L870" s="118"/>
      <c r="M870" s="118"/>
      <c r="N870" s="118"/>
      <c r="O870" s="118"/>
      <c r="P870" s="118"/>
      <c r="Q870" s="118"/>
      <c r="R870" s="118"/>
      <c r="U870" s="118"/>
      <c r="V870" s="118"/>
      <c r="W870" s="118"/>
      <c r="X870" s="118"/>
      <c r="Y870" s="118"/>
      <c r="Z870" s="118"/>
      <c r="AA870" s="118"/>
      <c r="AB870" s="118"/>
      <c r="AC870" s="118"/>
      <c r="AD870" s="118"/>
      <c r="AE870" s="118"/>
      <c r="AF870" s="118"/>
      <c r="AG870" s="118"/>
      <c r="AH870" s="118"/>
      <c r="AI870" s="118"/>
      <c r="AJ870" s="118"/>
      <c r="AK870" s="118"/>
      <c r="AL870" s="118"/>
      <c r="AM870" s="118"/>
      <c r="AN870" s="118"/>
    </row>
    <row r="871" spans="2:40" x14ac:dyDescent="0.25">
      <c r="B871" s="113"/>
      <c r="C871" s="113"/>
      <c r="D871" s="118"/>
      <c r="E871" s="118"/>
      <c r="F871" s="118"/>
      <c r="G871" s="118"/>
      <c r="H871" s="118"/>
      <c r="I871" s="118"/>
      <c r="J871" s="118"/>
      <c r="K871" s="118"/>
      <c r="L871" s="118"/>
      <c r="M871" s="118"/>
      <c r="N871" s="118"/>
      <c r="O871" s="118"/>
      <c r="P871" s="118"/>
      <c r="Q871" s="118"/>
      <c r="R871" s="118"/>
      <c r="U871" s="118"/>
      <c r="V871" s="118"/>
      <c r="W871" s="118"/>
      <c r="X871" s="118"/>
      <c r="Y871" s="118"/>
      <c r="Z871" s="118"/>
      <c r="AA871" s="118"/>
      <c r="AB871" s="118"/>
      <c r="AC871" s="118"/>
      <c r="AD871" s="118"/>
      <c r="AE871" s="118"/>
      <c r="AF871" s="118"/>
      <c r="AG871" s="118"/>
      <c r="AH871" s="118"/>
      <c r="AI871" s="118"/>
      <c r="AJ871" s="118"/>
      <c r="AK871" s="118"/>
      <c r="AL871" s="118"/>
      <c r="AM871" s="118"/>
      <c r="AN871" s="118"/>
    </row>
    <row r="872" spans="2:40" x14ac:dyDescent="0.25">
      <c r="B872" s="113"/>
      <c r="C872" s="113"/>
      <c r="D872" s="118"/>
      <c r="E872" s="118"/>
      <c r="F872" s="118"/>
      <c r="G872" s="118"/>
      <c r="H872" s="118"/>
      <c r="I872" s="118"/>
      <c r="J872" s="118"/>
      <c r="K872" s="118"/>
      <c r="L872" s="118"/>
      <c r="M872" s="118"/>
      <c r="N872" s="118"/>
      <c r="O872" s="118"/>
      <c r="P872" s="118"/>
      <c r="Q872" s="118"/>
      <c r="R872" s="118"/>
      <c r="U872" s="118"/>
      <c r="V872" s="118"/>
      <c r="W872" s="118"/>
      <c r="X872" s="118"/>
      <c r="Y872" s="118"/>
      <c r="Z872" s="118"/>
      <c r="AA872" s="118"/>
      <c r="AB872" s="118"/>
      <c r="AC872" s="118"/>
      <c r="AD872" s="118"/>
      <c r="AE872" s="118"/>
      <c r="AF872" s="118"/>
      <c r="AG872" s="118"/>
      <c r="AH872" s="118"/>
      <c r="AI872" s="118"/>
      <c r="AJ872" s="118"/>
      <c r="AK872" s="118"/>
      <c r="AL872" s="118"/>
      <c r="AM872" s="118"/>
      <c r="AN872" s="118"/>
    </row>
    <row r="873" spans="2:40" x14ac:dyDescent="0.25">
      <c r="B873" s="113"/>
      <c r="C873" s="113"/>
      <c r="D873" s="118"/>
      <c r="E873" s="118"/>
      <c r="F873" s="118"/>
      <c r="G873" s="118"/>
      <c r="H873" s="118"/>
      <c r="I873" s="118"/>
      <c r="J873" s="118"/>
      <c r="K873" s="118"/>
      <c r="L873" s="118"/>
      <c r="M873" s="118"/>
      <c r="N873" s="118"/>
      <c r="O873" s="118"/>
      <c r="P873" s="118"/>
      <c r="Q873" s="118"/>
      <c r="R873" s="118"/>
      <c r="U873" s="118"/>
      <c r="V873" s="118"/>
      <c r="W873" s="118"/>
      <c r="X873" s="118"/>
      <c r="Y873" s="118"/>
      <c r="Z873" s="118"/>
      <c r="AA873" s="118"/>
      <c r="AB873" s="118"/>
      <c r="AC873" s="118"/>
      <c r="AD873" s="118"/>
      <c r="AE873" s="118"/>
      <c r="AF873" s="118"/>
      <c r="AG873" s="118"/>
      <c r="AH873" s="118"/>
      <c r="AI873" s="118"/>
      <c r="AJ873" s="118"/>
      <c r="AK873" s="118"/>
      <c r="AL873" s="118"/>
      <c r="AM873" s="118"/>
      <c r="AN873" s="118"/>
    </row>
    <row r="874" spans="2:40" x14ac:dyDescent="0.25">
      <c r="B874" s="113"/>
      <c r="C874" s="113"/>
      <c r="D874" s="118"/>
      <c r="E874" s="118"/>
      <c r="F874" s="118"/>
      <c r="G874" s="118"/>
      <c r="H874" s="118"/>
      <c r="I874" s="118"/>
      <c r="J874" s="118"/>
      <c r="K874" s="118"/>
      <c r="L874" s="118"/>
      <c r="M874" s="118"/>
      <c r="N874" s="118"/>
      <c r="O874" s="118"/>
      <c r="P874" s="118"/>
      <c r="Q874" s="118"/>
      <c r="R874" s="118"/>
      <c r="U874" s="118"/>
      <c r="V874" s="118"/>
      <c r="W874" s="118"/>
      <c r="X874" s="118"/>
      <c r="Y874" s="118"/>
      <c r="Z874" s="118"/>
      <c r="AA874" s="118"/>
      <c r="AB874" s="118"/>
      <c r="AC874" s="118"/>
      <c r="AD874" s="118"/>
      <c r="AE874" s="118"/>
      <c r="AF874" s="118"/>
      <c r="AG874" s="118"/>
      <c r="AH874" s="118"/>
      <c r="AI874" s="118"/>
      <c r="AJ874" s="118"/>
      <c r="AK874" s="118"/>
      <c r="AL874" s="118"/>
      <c r="AM874" s="118"/>
      <c r="AN874" s="118"/>
    </row>
    <row r="875" spans="2:40" x14ac:dyDescent="0.25">
      <c r="B875" s="113"/>
      <c r="C875" s="113"/>
      <c r="D875" s="118"/>
      <c r="E875" s="118"/>
      <c r="F875" s="118"/>
      <c r="G875" s="118"/>
      <c r="H875" s="118"/>
      <c r="I875" s="118"/>
      <c r="J875" s="118"/>
      <c r="K875" s="118"/>
      <c r="L875" s="118"/>
      <c r="M875" s="118"/>
      <c r="N875" s="118"/>
      <c r="O875" s="118"/>
      <c r="P875" s="118"/>
      <c r="Q875" s="118"/>
      <c r="R875" s="118"/>
      <c r="U875" s="118"/>
      <c r="V875" s="118"/>
      <c r="W875" s="118"/>
      <c r="X875" s="118"/>
      <c r="Y875" s="118"/>
      <c r="Z875" s="118"/>
      <c r="AA875" s="118"/>
      <c r="AB875" s="118"/>
      <c r="AC875" s="118"/>
      <c r="AD875" s="118"/>
      <c r="AE875" s="118"/>
      <c r="AF875" s="118"/>
      <c r="AG875" s="118"/>
      <c r="AH875" s="118"/>
      <c r="AI875" s="118"/>
      <c r="AJ875" s="118"/>
      <c r="AK875" s="118"/>
      <c r="AL875" s="118"/>
      <c r="AM875" s="118"/>
      <c r="AN875" s="118"/>
    </row>
    <row r="876" spans="2:40" x14ac:dyDescent="0.25">
      <c r="B876" s="113"/>
      <c r="C876" s="113"/>
      <c r="D876" s="118"/>
      <c r="E876" s="118"/>
      <c r="F876" s="118"/>
      <c r="G876" s="118"/>
      <c r="H876" s="118"/>
      <c r="I876" s="118"/>
      <c r="J876" s="118"/>
      <c r="K876" s="118"/>
      <c r="L876" s="118"/>
      <c r="M876" s="118"/>
      <c r="N876" s="118"/>
      <c r="O876" s="118"/>
      <c r="P876" s="118"/>
      <c r="Q876" s="118"/>
      <c r="R876" s="118"/>
      <c r="U876" s="118"/>
      <c r="V876" s="118"/>
      <c r="W876" s="118"/>
      <c r="X876" s="118"/>
      <c r="Y876" s="118"/>
      <c r="Z876" s="118"/>
      <c r="AA876" s="118"/>
      <c r="AB876" s="118"/>
      <c r="AC876" s="118"/>
      <c r="AD876" s="118"/>
      <c r="AE876" s="118"/>
      <c r="AF876" s="118"/>
      <c r="AG876" s="118"/>
      <c r="AH876" s="118"/>
      <c r="AI876" s="118"/>
      <c r="AJ876" s="118"/>
      <c r="AK876" s="118"/>
      <c r="AL876" s="118"/>
      <c r="AM876" s="118"/>
      <c r="AN876" s="118"/>
    </row>
    <row r="877" spans="2:40" x14ac:dyDescent="0.25">
      <c r="B877" s="113"/>
      <c r="C877" s="113"/>
      <c r="D877" s="118"/>
      <c r="E877" s="118"/>
      <c r="F877" s="118"/>
      <c r="G877" s="118"/>
      <c r="H877" s="118"/>
      <c r="I877" s="118"/>
      <c r="J877" s="118"/>
      <c r="K877" s="118"/>
      <c r="L877" s="118"/>
      <c r="M877" s="118"/>
      <c r="N877" s="118"/>
      <c r="O877" s="118"/>
      <c r="P877" s="118"/>
      <c r="Q877" s="118"/>
      <c r="R877" s="118"/>
      <c r="U877" s="118"/>
      <c r="V877" s="118"/>
      <c r="W877" s="118"/>
      <c r="X877" s="118"/>
      <c r="Y877" s="118"/>
      <c r="Z877" s="118"/>
      <c r="AA877" s="118"/>
      <c r="AB877" s="118"/>
      <c r="AC877" s="118"/>
      <c r="AD877" s="118"/>
      <c r="AE877" s="118"/>
      <c r="AF877" s="118"/>
      <c r="AG877" s="118"/>
      <c r="AH877" s="118"/>
      <c r="AI877" s="118"/>
      <c r="AJ877" s="118"/>
      <c r="AK877" s="118"/>
      <c r="AL877" s="118"/>
      <c r="AM877" s="118"/>
      <c r="AN877" s="118"/>
    </row>
    <row r="878" spans="2:40" x14ac:dyDescent="0.25">
      <c r="B878" s="113"/>
      <c r="C878" s="113"/>
      <c r="D878" s="118"/>
      <c r="E878" s="118"/>
      <c r="F878" s="118"/>
      <c r="G878" s="118"/>
      <c r="H878" s="118"/>
      <c r="I878" s="118"/>
      <c r="J878" s="118"/>
      <c r="K878" s="118"/>
      <c r="L878" s="118"/>
      <c r="M878" s="118"/>
      <c r="N878" s="118"/>
      <c r="O878" s="118"/>
      <c r="P878" s="118"/>
      <c r="Q878" s="118"/>
      <c r="R878" s="118"/>
      <c r="U878" s="118"/>
      <c r="V878" s="118"/>
      <c r="W878" s="118"/>
      <c r="X878" s="118"/>
      <c r="Y878" s="118"/>
      <c r="Z878" s="118"/>
      <c r="AA878" s="118"/>
      <c r="AB878" s="118"/>
      <c r="AC878" s="118"/>
      <c r="AD878" s="118"/>
      <c r="AE878" s="118"/>
      <c r="AF878" s="118"/>
      <c r="AG878" s="118"/>
      <c r="AH878" s="118"/>
      <c r="AI878" s="118"/>
      <c r="AJ878" s="118"/>
      <c r="AK878" s="118"/>
      <c r="AL878" s="118"/>
      <c r="AM878" s="118"/>
      <c r="AN878" s="118"/>
    </row>
    <row r="879" spans="2:40" x14ac:dyDescent="0.25">
      <c r="B879" s="113"/>
      <c r="C879" s="113"/>
      <c r="D879" s="118"/>
      <c r="E879" s="118"/>
      <c r="F879" s="118"/>
      <c r="G879" s="118"/>
      <c r="H879" s="118"/>
      <c r="I879" s="118"/>
      <c r="J879" s="118"/>
      <c r="K879" s="118"/>
      <c r="L879" s="118"/>
      <c r="M879" s="118"/>
      <c r="N879" s="118"/>
      <c r="O879" s="118"/>
      <c r="P879" s="118"/>
      <c r="Q879" s="118"/>
      <c r="R879" s="118"/>
      <c r="U879" s="118"/>
      <c r="V879" s="118"/>
      <c r="W879" s="118"/>
      <c r="X879" s="118"/>
      <c r="Y879" s="118"/>
      <c r="Z879" s="118"/>
      <c r="AA879" s="118"/>
      <c r="AB879" s="118"/>
      <c r="AC879" s="118"/>
      <c r="AD879" s="118"/>
      <c r="AE879" s="118"/>
      <c r="AF879" s="118"/>
      <c r="AG879" s="118"/>
      <c r="AH879" s="118"/>
      <c r="AI879" s="118"/>
      <c r="AJ879" s="118"/>
      <c r="AK879" s="118"/>
      <c r="AL879" s="118"/>
      <c r="AM879" s="118"/>
      <c r="AN879" s="118"/>
    </row>
    <row r="880" spans="2:40" x14ac:dyDescent="0.25">
      <c r="B880" s="113"/>
      <c r="C880" s="113"/>
      <c r="D880" s="118"/>
      <c r="E880" s="118"/>
      <c r="F880" s="118"/>
      <c r="G880" s="118"/>
      <c r="H880" s="118"/>
      <c r="I880" s="118"/>
      <c r="J880" s="118"/>
      <c r="K880" s="118"/>
      <c r="L880" s="118"/>
      <c r="M880" s="118"/>
      <c r="N880" s="118"/>
      <c r="O880" s="118"/>
      <c r="P880" s="118"/>
      <c r="Q880" s="118"/>
      <c r="R880" s="118"/>
      <c r="U880" s="118"/>
      <c r="V880" s="118"/>
      <c r="W880" s="118"/>
      <c r="X880" s="118"/>
      <c r="Y880" s="118"/>
      <c r="Z880" s="118"/>
      <c r="AA880" s="118"/>
      <c r="AB880" s="118"/>
      <c r="AC880" s="118"/>
      <c r="AD880" s="118"/>
      <c r="AE880" s="118"/>
      <c r="AF880" s="118"/>
      <c r="AG880" s="118"/>
      <c r="AH880" s="118"/>
      <c r="AI880" s="118"/>
      <c r="AJ880" s="118"/>
      <c r="AK880" s="118"/>
      <c r="AL880" s="118"/>
      <c r="AM880" s="118"/>
      <c r="AN880" s="118"/>
    </row>
    <row r="881" spans="2:40" x14ac:dyDescent="0.25">
      <c r="B881" s="113"/>
      <c r="C881" s="113"/>
      <c r="D881" s="118"/>
      <c r="E881" s="118"/>
      <c r="F881" s="118"/>
      <c r="G881" s="118"/>
      <c r="H881" s="118"/>
      <c r="I881" s="118"/>
      <c r="J881" s="118"/>
      <c r="K881" s="118"/>
      <c r="L881" s="118"/>
      <c r="M881" s="118"/>
      <c r="N881" s="118"/>
      <c r="O881" s="118"/>
      <c r="P881" s="118"/>
      <c r="Q881" s="118"/>
      <c r="R881" s="118"/>
      <c r="U881" s="118"/>
      <c r="V881" s="118"/>
      <c r="W881" s="118"/>
      <c r="X881" s="118"/>
      <c r="Y881" s="118"/>
      <c r="Z881" s="118"/>
      <c r="AA881" s="118"/>
      <c r="AB881" s="118"/>
      <c r="AC881" s="118"/>
      <c r="AD881" s="118"/>
      <c r="AE881" s="118"/>
      <c r="AF881" s="118"/>
      <c r="AG881" s="118"/>
      <c r="AH881" s="118"/>
      <c r="AI881" s="118"/>
      <c r="AJ881" s="118"/>
      <c r="AK881" s="118"/>
      <c r="AL881" s="118"/>
      <c r="AM881" s="118"/>
      <c r="AN881" s="118"/>
    </row>
    <row r="882" spans="2:40" x14ac:dyDescent="0.25">
      <c r="B882" s="113"/>
      <c r="C882" s="113"/>
      <c r="D882" s="118"/>
      <c r="E882" s="118"/>
      <c r="F882" s="118"/>
      <c r="G882" s="118"/>
      <c r="H882" s="118"/>
      <c r="I882" s="118"/>
      <c r="J882" s="118"/>
      <c r="K882" s="118"/>
      <c r="L882" s="118"/>
      <c r="M882" s="118"/>
      <c r="N882" s="118"/>
      <c r="O882" s="118"/>
      <c r="P882" s="118"/>
      <c r="Q882" s="118"/>
      <c r="R882" s="118"/>
      <c r="U882" s="118"/>
      <c r="V882" s="118"/>
      <c r="W882" s="118"/>
      <c r="X882" s="118"/>
      <c r="Y882" s="118"/>
      <c r="Z882" s="118"/>
      <c r="AA882" s="118"/>
      <c r="AB882" s="118"/>
      <c r="AC882" s="118"/>
      <c r="AD882" s="118"/>
      <c r="AE882" s="118"/>
      <c r="AF882" s="118"/>
      <c r="AG882" s="118"/>
      <c r="AH882" s="118"/>
      <c r="AI882" s="118"/>
      <c r="AJ882" s="118"/>
      <c r="AK882" s="118"/>
      <c r="AL882" s="118"/>
      <c r="AM882" s="118"/>
      <c r="AN882" s="118"/>
    </row>
    <row r="883" spans="2:40" x14ac:dyDescent="0.25">
      <c r="B883" s="113"/>
      <c r="C883" s="113"/>
      <c r="D883" s="118"/>
      <c r="E883" s="118"/>
      <c r="F883" s="118"/>
      <c r="G883" s="118"/>
      <c r="H883" s="118"/>
      <c r="I883" s="118"/>
      <c r="J883" s="118"/>
      <c r="K883" s="118"/>
      <c r="L883" s="118"/>
      <c r="M883" s="118"/>
      <c r="N883" s="118"/>
      <c r="O883" s="118"/>
      <c r="P883" s="118"/>
      <c r="Q883" s="118"/>
      <c r="R883" s="118"/>
      <c r="U883" s="118"/>
      <c r="V883" s="118"/>
      <c r="W883" s="118"/>
      <c r="X883" s="118"/>
      <c r="Y883" s="118"/>
      <c r="Z883" s="118"/>
      <c r="AA883" s="118"/>
      <c r="AB883" s="118"/>
      <c r="AC883" s="118"/>
      <c r="AD883" s="118"/>
      <c r="AE883" s="118"/>
      <c r="AF883" s="118"/>
      <c r="AG883" s="118"/>
      <c r="AH883" s="118"/>
      <c r="AI883" s="118"/>
      <c r="AJ883" s="118"/>
      <c r="AK883" s="118"/>
      <c r="AL883" s="118"/>
      <c r="AM883" s="118"/>
      <c r="AN883" s="118"/>
    </row>
    <row r="884" spans="2:40" x14ac:dyDescent="0.25">
      <c r="B884" s="113"/>
      <c r="C884" s="113"/>
      <c r="D884" s="118"/>
      <c r="E884" s="118"/>
      <c r="F884" s="118"/>
      <c r="G884" s="118"/>
      <c r="H884" s="118"/>
      <c r="I884" s="118"/>
      <c r="J884" s="118"/>
      <c r="K884" s="118"/>
      <c r="L884" s="118"/>
      <c r="M884" s="118"/>
      <c r="N884" s="118"/>
      <c r="O884" s="118"/>
      <c r="P884" s="118"/>
      <c r="Q884" s="118"/>
      <c r="R884" s="118"/>
      <c r="U884" s="118"/>
      <c r="V884" s="118"/>
      <c r="W884" s="118"/>
      <c r="X884" s="118"/>
      <c r="Y884" s="118"/>
      <c r="Z884" s="118"/>
      <c r="AA884" s="118"/>
      <c r="AB884" s="118"/>
      <c r="AC884" s="118"/>
      <c r="AD884" s="118"/>
      <c r="AE884" s="118"/>
      <c r="AF884" s="118"/>
      <c r="AG884" s="118"/>
      <c r="AH884" s="118"/>
      <c r="AI884" s="118"/>
      <c r="AJ884" s="118"/>
      <c r="AK884" s="118"/>
      <c r="AL884" s="118"/>
      <c r="AM884" s="118"/>
      <c r="AN884" s="118"/>
    </row>
    <row r="885" spans="2:40" x14ac:dyDescent="0.25">
      <c r="B885" s="113"/>
      <c r="C885" s="113"/>
      <c r="D885" s="118"/>
      <c r="E885" s="118"/>
      <c r="F885" s="118"/>
      <c r="G885" s="118"/>
      <c r="H885" s="118"/>
      <c r="I885" s="118"/>
      <c r="J885" s="118"/>
      <c r="K885" s="118"/>
      <c r="L885" s="118"/>
      <c r="M885" s="118"/>
      <c r="N885" s="118"/>
      <c r="O885" s="118"/>
      <c r="P885" s="118"/>
      <c r="Q885" s="118"/>
      <c r="R885" s="118"/>
      <c r="U885" s="118"/>
      <c r="V885" s="118"/>
      <c r="W885" s="118"/>
      <c r="X885" s="118"/>
      <c r="Y885" s="118"/>
      <c r="Z885" s="118"/>
      <c r="AA885" s="118"/>
      <c r="AB885" s="118"/>
      <c r="AC885" s="118"/>
      <c r="AD885" s="118"/>
      <c r="AE885" s="118"/>
      <c r="AF885" s="118"/>
      <c r="AG885" s="118"/>
      <c r="AH885" s="118"/>
      <c r="AI885" s="118"/>
      <c r="AJ885" s="118"/>
      <c r="AK885" s="118"/>
      <c r="AL885" s="118"/>
      <c r="AM885" s="118"/>
      <c r="AN885" s="118"/>
    </row>
    <row r="886" spans="2:40" x14ac:dyDescent="0.25">
      <c r="B886" s="113"/>
      <c r="C886" s="113"/>
      <c r="D886" s="118"/>
      <c r="E886" s="118"/>
      <c r="F886" s="118"/>
      <c r="G886" s="118"/>
      <c r="H886" s="118"/>
      <c r="I886" s="118"/>
      <c r="J886" s="118"/>
      <c r="K886" s="118"/>
      <c r="L886" s="118"/>
      <c r="M886" s="118"/>
      <c r="N886" s="118"/>
      <c r="O886" s="118"/>
      <c r="P886" s="118"/>
      <c r="Q886" s="118"/>
      <c r="R886" s="118"/>
      <c r="U886" s="118"/>
      <c r="V886" s="118"/>
      <c r="W886" s="118"/>
      <c r="X886" s="118"/>
      <c r="Y886" s="118"/>
      <c r="Z886" s="118"/>
      <c r="AA886" s="118"/>
      <c r="AB886" s="118"/>
      <c r="AC886" s="118"/>
      <c r="AD886" s="118"/>
      <c r="AE886" s="118"/>
      <c r="AF886" s="118"/>
      <c r="AG886" s="118"/>
      <c r="AH886" s="118"/>
      <c r="AI886" s="118"/>
      <c r="AJ886" s="118"/>
      <c r="AK886" s="118"/>
      <c r="AL886" s="118"/>
      <c r="AM886" s="118"/>
      <c r="AN886" s="118"/>
    </row>
    <row r="887" spans="2:40" x14ac:dyDescent="0.25">
      <c r="B887" s="113"/>
      <c r="C887" s="113"/>
      <c r="D887" s="118"/>
      <c r="E887" s="118"/>
      <c r="F887" s="118"/>
      <c r="G887" s="118"/>
      <c r="H887" s="118"/>
      <c r="I887" s="118"/>
      <c r="J887" s="118"/>
      <c r="K887" s="118"/>
      <c r="L887" s="118"/>
      <c r="M887" s="118"/>
      <c r="N887" s="118"/>
      <c r="O887" s="118"/>
      <c r="P887" s="118"/>
      <c r="Q887" s="118"/>
      <c r="R887" s="118"/>
      <c r="U887" s="118"/>
      <c r="V887" s="118"/>
      <c r="W887" s="118"/>
      <c r="X887" s="118"/>
      <c r="Y887" s="118"/>
      <c r="Z887" s="118"/>
      <c r="AA887" s="118"/>
      <c r="AB887" s="118"/>
      <c r="AC887" s="118"/>
      <c r="AD887" s="118"/>
      <c r="AE887" s="118"/>
      <c r="AF887" s="118"/>
      <c r="AG887" s="118"/>
      <c r="AH887" s="118"/>
      <c r="AI887" s="118"/>
      <c r="AJ887" s="118"/>
      <c r="AK887" s="118"/>
      <c r="AL887" s="118"/>
      <c r="AM887" s="118"/>
      <c r="AN887" s="118"/>
    </row>
    <row r="888" spans="2:40" x14ac:dyDescent="0.25">
      <c r="B888" s="113"/>
      <c r="C888" s="113"/>
      <c r="D888" s="118"/>
      <c r="E888" s="118"/>
      <c r="F888" s="118"/>
      <c r="G888" s="118"/>
      <c r="H888" s="118"/>
      <c r="I888" s="118"/>
      <c r="J888" s="118"/>
      <c r="K888" s="118"/>
      <c r="L888" s="118"/>
      <c r="M888" s="118"/>
      <c r="N888" s="118"/>
      <c r="O888" s="118"/>
      <c r="P888" s="118"/>
      <c r="Q888" s="118"/>
      <c r="R888" s="118"/>
      <c r="U888" s="118"/>
      <c r="V888" s="118"/>
      <c r="W888" s="118"/>
      <c r="X888" s="118"/>
      <c r="Y888" s="118"/>
      <c r="Z888" s="118"/>
      <c r="AA888" s="118"/>
      <c r="AB888" s="118"/>
      <c r="AC888" s="118"/>
      <c r="AD888" s="118"/>
      <c r="AE888" s="118"/>
      <c r="AF888" s="118"/>
      <c r="AG888" s="118"/>
      <c r="AH888" s="118"/>
      <c r="AI888" s="118"/>
      <c r="AJ888" s="118"/>
      <c r="AK888" s="118"/>
      <c r="AL888" s="118"/>
      <c r="AM888" s="118"/>
      <c r="AN888" s="118"/>
    </row>
    <row r="889" spans="2:40" x14ac:dyDescent="0.25">
      <c r="B889" s="113"/>
      <c r="C889" s="113"/>
      <c r="D889" s="118"/>
      <c r="E889" s="118"/>
      <c r="F889" s="118"/>
      <c r="G889" s="118"/>
      <c r="H889" s="118"/>
      <c r="I889" s="118"/>
      <c r="J889" s="118"/>
      <c r="K889" s="118"/>
      <c r="L889" s="118"/>
      <c r="M889" s="118"/>
      <c r="N889" s="118"/>
      <c r="O889" s="118"/>
      <c r="P889" s="118"/>
      <c r="Q889" s="118"/>
      <c r="R889" s="118"/>
      <c r="U889" s="118"/>
      <c r="V889" s="118"/>
      <c r="W889" s="118"/>
      <c r="X889" s="118"/>
      <c r="Y889" s="118"/>
      <c r="Z889" s="118"/>
      <c r="AA889" s="118"/>
      <c r="AB889" s="118"/>
      <c r="AC889" s="118"/>
      <c r="AD889" s="118"/>
      <c r="AE889" s="118"/>
      <c r="AF889" s="118"/>
      <c r="AG889" s="118"/>
      <c r="AH889" s="118"/>
      <c r="AI889" s="118"/>
      <c r="AJ889" s="118"/>
      <c r="AK889" s="118"/>
      <c r="AL889" s="118"/>
      <c r="AM889" s="118"/>
      <c r="AN889" s="118"/>
    </row>
    <row r="890" spans="2:40" x14ac:dyDescent="0.25">
      <c r="B890" s="113"/>
      <c r="C890" s="113"/>
      <c r="D890" s="118"/>
      <c r="E890" s="118"/>
      <c r="F890" s="118"/>
      <c r="G890" s="118"/>
      <c r="H890" s="118"/>
      <c r="I890" s="118"/>
      <c r="J890" s="118"/>
      <c r="K890" s="118"/>
      <c r="L890" s="118"/>
      <c r="M890" s="118"/>
      <c r="N890" s="118"/>
      <c r="O890" s="118"/>
      <c r="P890" s="118"/>
      <c r="Q890" s="118"/>
      <c r="R890" s="118"/>
      <c r="U890" s="118"/>
      <c r="V890" s="118"/>
      <c r="W890" s="118"/>
      <c r="X890" s="118"/>
      <c r="Y890" s="118"/>
      <c r="Z890" s="118"/>
      <c r="AA890" s="118"/>
      <c r="AB890" s="118"/>
      <c r="AC890" s="118"/>
      <c r="AD890" s="118"/>
      <c r="AE890" s="118"/>
      <c r="AF890" s="118"/>
      <c r="AG890" s="118"/>
      <c r="AH890" s="118"/>
      <c r="AI890" s="118"/>
      <c r="AJ890" s="118"/>
      <c r="AK890" s="118"/>
      <c r="AL890" s="118"/>
      <c r="AM890" s="118"/>
      <c r="AN890" s="118"/>
    </row>
    <row r="891" spans="2:40" x14ac:dyDescent="0.25">
      <c r="B891" s="113"/>
      <c r="C891" s="113"/>
      <c r="D891" s="118"/>
      <c r="E891" s="118"/>
      <c r="F891" s="118"/>
      <c r="G891" s="118"/>
      <c r="H891" s="118"/>
      <c r="I891" s="118"/>
      <c r="J891" s="118"/>
      <c r="K891" s="118"/>
      <c r="L891" s="118"/>
      <c r="M891" s="118"/>
      <c r="N891" s="118"/>
      <c r="O891" s="118"/>
      <c r="P891" s="118"/>
      <c r="Q891" s="118"/>
      <c r="R891" s="118"/>
      <c r="U891" s="118"/>
      <c r="V891" s="118"/>
      <c r="W891" s="118"/>
      <c r="X891" s="118"/>
      <c r="Y891" s="118"/>
      <c r="Z891" s="118"/>
      <c r="AA891" s="118"/>
      <c r="AB891" s="118"/>
      <c r="AC891" s="118"/>
      <c r="AD891" s="118"/>
      <c r="AE891" s="118"/>
      <c r="AF891" s="118"/>
      <c r="AG891" s="118"/>
      <c r="AH891" s="118"/>
      <c r="AI891" s="118"/>
      <c r="AJ891" s="118"/>
      <c r="AK891" s="118"/>
      <c r="AL891" s="118"/>
      <c r="AM891" s="118"/>
      <c r="AN891" s="118"/>
    </row>
    <row r="892" spans="2:40" x14ac:dyDescent="0.25">
      <c r="B892" s="113"/>
      <c r="C892" s="113"/>
      <c r="D892" s="118"/>
      <c r="E892" s="118"/>
      <c r="F892" s="118"/>
      <c r="G892" s="118"/>
      <c r="H892" s="118"/>
      <c r="I892" s="118"/>
      <c r="J892" s="118"/>
      <c r="K892" s="118"/>
      <c r="L892" s="118"/>
      <c r="M892" s="118"/>
      <c r="N892" s="118"/>
      <c r="O892" s="118"/>
      <c r="P892" s="118"/>
      <c r="Q892" s="118"/>
      <c r="R892" s="118"/>
      <c r="U892" s="118"/>
      <c r="V892" s="118"/>
      <c r="W892" s="118"/>
      <c r="X892" s="118"/>
      <c r="Y892" s="118"/>
      <c r="Z892" s="118"/>
      <c r="AA892" s="118"/>
      <c r="AB892" s="118"/>
      <c r="AC892" s="118"/>
      <c r="AD892" s="118"/>
      <c r="AE892" s="118"/>
      <c r="AF892" s="118"/>
      <c r="AG892" s="118"/>
      <c r="AH892" s="118"/>
      <c r="AI892" s="118"/>
      <c r="AJ892" s="118"/>
      <c r="AK892" s="118"/>
      <c r="AL892" s="118"/>
      <c r="AM892" s="118"/>
      <c r="AN892" s="118"/>
    </row>
    <row r="893" spans="2:40" x14ac:dyDescent="0.25">
      <c r="B893" s="113"/>
      <c r="C893" s="113"/>
      <c r="D893" s="118"/>
      <c r="E893" s="118"/>
      <c r="F893" s="118"/>
      <c r="G893" s="118"/>
      <c r="H893" s="118"/>
      <c r="I893" s="118"/>
      <c r="J893" s="118"/>
      <c r="K893" s="118"/>
      <c r="L893" s="118"/>
      <c r="M893" s="118"/>
      <c r="N893" s="118"/>
      <c r="O893" s="118"/>
      <c r="P893" s="118"/>
      <c r="Q893" s="118"/>
      <c r="R893" s="118"/>
      <c r="U893" s="118"/>
      <c r="V893" s="118"/>
      <c r="W893" s="118"/>
      <c r="X893" s="118"/>
      <c r="Y893" s="118"/>
      <c r="Z893" s="118"/>
      <c r="AA893" s="118"/>
      <c r="AB893" s="118"/>
      <c r="AC893" s="118"/>
      <c r="AD893" s="118"/>
      <c r="AE893" s="118"/>
      <c r="AF893" s="118"/>
      <c r="AG893" s="118"/>
      <c r="AH893" s="118"/>
      <c r="AI893" s="118"/>
      <c r="AJ893" s="118"/>
      <c r="AK893" s="118"/>
      <c r="AL893" s="118"/>
      <c r="AM893" s="118"/>
      <c r="AN893" s="118"/>
    </row>
    <row r="894" spans="2:40" x14ac:dyDescent="0.25">
      <c r="B894" s="113"/>
      <c r="C894" s="113"/>
      <c r="D894" s="118"/>
      <c r="E894" s="118"/>
      <c r="F894" s="118"/>
      <c r="G894" s="118"/>
      <c r="H894" s="118"/>
      <c r="I894" s="118"/>
      <c r="J894" s="118"/>
      <c r="K894" s="118"/>
      <c r="L894" s="118"/>
      <c r="M894" s="118"/>
      <c r="N894" s="118"/>
      <c r="O894" s="118"/>
      <c r="P894" s="118"/>
      <c r="Q894" s="118"/>
      <c r="R894" s="118"/>
      <c r="U894" s="118"/>
      <c r="V894" s="118"/>
      <c r="W894" s="118"/>
      <c r="X894" s="118"/>
      <c r="Y894" s="118"/>
      <c r="Z894" s="118"/>
      <c r="AA894" s="118"/>
      <c r="AB894" s="118"/>
      <c r="AC894" s="118"/>
      <c r="AD894" s="118"/>
      <c r="AE894" s="118"/>
      <c r="AF894" s="118"/>
      <c r="AG894" s="118"/>
      <c r="AH894" s="118"/>
      <c r="AI894" s="118"/>
      <c r="AJ894" s="118"/>
      <c r="AK894" s="118"/>
      <c r="AL894" s="118"/>
      <c r="AM894" s="118"/>
      <c r="AN894" s="118"/>
    </row>
    <row r="895" spans="2:40" x14ac:dyDescent="0.25">
      <c r="B895" s="113"/>
      <c r="C895" s="113"/>
      <c r="D895" s="118"/>
      <c r="E895" s="118"/>
      <c r="F895" s="118"/>
      <c r="G895" s="118"/>
      <c r="H895" s="118"/>
      <c r="I895" s="118"/>
      <c r="J895" s="118"/>
      <c r="K895" s="118"/>
      <c r="L895" s="118"/>
      <c r="M895" s="118"/>
      <c r="N895" s="118"/>
      <c r="O895" s="118"/>
      <c r="P895" s="118"/>
      <c r="Q895" s="118"/>
      <c r="R895" s="118"/>
      <c r="U895" s="118"/>
      <c r="V895" s="118"/>
      <c r="W895" s="118"/>
      <c r="X895" s="118"/>
      <c r="Y895" s="118"/>
      <c r="Z895" s="118"/>
      <c r="AA895" s="118"/>
      <c r="AB895" s="118"/>
      <c r="AC895" s="118"/>
      <c r="AD895" s="118"/>
      <c r="AE895" s="118"/>
      <c r="AF895" s="118"/>
      <c r="AG895" s="118"/>
      <c r="AH895" s="118"/>
      <c r="AI895" s="118"/>
      <c r="AJ895" s="118"/>
      <c r="AK895" s="118"/>
      <c r="AL895" s="118"/>
      <c r="AM895" s="118"/>
      <c r="AN895" s="118"/>
    </row>
    <row r="896" spans="2:40" x14ac:dyDescent="0.25">
      <c r="B896" s="113"/>
      <c r="C896" s="113"/>
      <c r="D896" s="118"/>
      <c r="E896" s="118"/>
      <c r="F896" s="118"/>
      <c r="G896" s="118"/>
      <c r="H896" s="118"/>
      <c r="I896" s="118"/>
      <c r="J896" s="118"/>
      <c r="K896" s="118"/>
      <c r="L896" s="118"/>
      <c r="M896" s="118"/>
      <c r="N896" s="118"/>
      <c r="O896" s="118"/>
      <c r="P896" s="118"/>
      <c r="Q896" s="118"/>
      <c r="R896" s="118"/>
      <c r="U896" s="118"/>
      <c r="V896" s="118"/>
      <c r="W896" s="118"/>
      <c r="X896" s="118"/>
      <c r="Y896" s="118"/>
      <c r="Z896" s="118"/>
      <c r="AA896" s="118"/>
      <c r="AB896" s="118"/>
      <c r="AC896" s="118"/>
      <c r="AD896" s="118"/>
      <c r="AE896" s="118"/>
      <c r="AF896" s="118"/>
      <c r="AG896" s="118"/>
      <c r="AH896" s="118"/>
      <c r="AI896" s="118"/>
      <c r="AJ896" s="118"/>
      <c r="AK896" s="118"/>
      <c r="AL896" s="118"/>
      <c r="AM896" s="118"/>
      <c r="AN896" s="118"/>
    </row>
    <row r="897" spans="2:40" x14ac:dyDescent="0.25">
      <c r="B897" s="113"/>
      <c r="C897" s="113"/>
      <c r="D897" s="118"/>
      <c r="E897" s="118"/>
      <c r="F897" s="118"/>
      <c r="G897" s="118"/>
      <c r="H897" s="118"/>
      <c r="I897" s="118"/>
      <c r="J897" s="118"/>
      <c r="K897" s="118"/>
      <c r="L897" s="118"/>
      <c r="M897" s="118"/>
      <c r="N897" s="118"/>
      <c r="O897" s="118"/>
      <c r="P897" s="118"/>
      <c r="Q897" s="118"/>
      <c r="R897" s="118"/>
      <c r="U897" s="118"/>
      <c r="V897" s="118"/>
      <c r="W897" s="118"/>
      <c r="X897" s="118"/>
      <c r="Y897" s="118"/>
      <c r="Z897" s="118"/>
      <c r="AA897" s="118"/>
      <c r="AB897" s="118"/>
      <c r="AC897" s="118"/>
      <c r="AD897" s="118"/>
      <c r="AE897" s="118"/>
      <c r="AF897" s="118"/>
      <c r="AG897" s="118"/>
      <c r="AH897" s="118"/>
      <c r="AI897" s="118"/>
      <c r="AJ897" s="118"/>
      <c r="AK897" s="118"/>
      <c r="AL897" s="118"/>
      <c r="AM897" s="118"/>
      <c r="AN897" s="118"/>
    </row>
    <row r="898" spans="2:40" x14ac:dyDescent="0.25">
      <c r="B898" s="113"/>
      <c r="C898" s="113"/>
      <c r="D898" s="118"/>
      <c r="E898" s="118"/>
      <c r="F898" s="118"/>
      <c r="G898" s="118"/>
      <c r="H898" s="118"/>
      <c r="I898" s="118"/>
      <c r="J898" s="118"/>
      <c r="K898" s="118"/>
      <c r="L898" s="118"/>
      <c r="M898" s="118"/>
      <c r="N898" s="118"/>
      <c r="O898" s="118"/>
      <c r="P898" s="118"/>
      <c r="Q898" s="118"/>
      <c r="R898" s="118"/>
      <c r="U898" s="118"/>
      <c r="V898" s="118"/>
      <c r="W898" s="118"/>
      <c r="X898" s="118"/>
      <c r="Y898" s="118"/>
      <c r="Z898" s="118"/>
      <c r="AA898" s="118"/>
      <c r="AB898" s="118"/>
      <c r="AC898" s="118"/>
      <c r="AD898" s="118"/>
      <c r="AE898" s="118"/>
      <c r="AF898" s="118"/>
      <c r="AG898" s="118"/>
      <c r="AH898" s="118"/>
      <c r="AI898" s="118"/>
      <c r="AJ898" s="118"/>
      <c r="AK898" s="118"/>
      <c r="AL898" s="118"/>
      <c r="AM898" s="118"/>
      <c r="AN898" s="118"/>
    </row>
    <row r="899" spans="2:40" x14ac:dyDescent="0.25">
      <c r="B899" s="113"/>
      <c r="C899" s="113"/>
      <c r="D899" s="118"/>
      <c r="E899" s="118"/>
      <c r="F899" s="118"/>
      <c r="G899" s="118"/>
      <c r="H899" s="118"/>
      <c r="I899" s="118"/>
      <c r="J899" s="118"/>
      <c r="K899" s="118"/>
      <c r="L899" s="118"/>
      <c r="M899" s="118"/>
      <c r="N899" s="118"/>
      <c r="O899" s="118"/>
      <c r="P899" s="118"/>
      <c r="Q899" s="118"/>
      <c r="R899" s="118"/>
      <c r="U899" s="118"/>
      <c r="V899" s="118"/>
      <c r="W899" s="118"/>
      <c r="X899" s="118"/>
      <c r="Y899" s="118"/>
      <c r="Z899" s="118"/>
      <c r="AA899" s="118"/>
      <c r="AB899" s="118"/>
      <c r="AC899" s="118"/>
      <c r="AD899" s="118"/>
      <c r="AE899" s="118"/>
      <c r="AF899" s="118"/>
      <c r="AG899" s="118"/>
      <c r="AH899" s="118"/>
      <c r="AI899" s="118"/>
      <c r="AJ899" s="118"/>
      <c r="AK899" s="118"/>
      <c r="AL899" s="118"/>
      <c r="AM899" s="118"/>
      <c r="AN899" s="118"/>
    </row>
    <row r="900" spans="2:40" x14ac:dyDescent="0.25">
      <c r="B900" s="113"/>
      <c r="C900" s="113"/>
      <c r="D900" s="118"/>
      <c r="E900" s="118"/>
      <c r="F900" s="118"/>
      <c r="G900" s="118"/>
      <c r="H900" s="118"/>
      <c r="I900" s="118"/>
      <c r="J900" s="118"/>
      <c r="K900" s="118"/>
      <c r="L900" s="118"/>
      <c r="M900" s="118"/>
      <c r="N900" s="118"/>
      <c r="O900" s="118"/>
      <c r="P900" s="118"/>
      <c r="Q900" s="118"/>
      <c r="R900" s="118"/>
      <c r="U900" s="118"/>
      <c r="V900" s="118"/>
      <c r="W900" s="118"/>
      <c r="X900" s="118"/>
      <c r="Y900" s="118"/>
      <c r="Z900" s="118"/>
      <c r="AA900" s="118"/>
      <c r="AB900" s="118"/>
      <c r="AC900" s="118"/>
      <c r="AD900" s="118"/>
      <c r="AE900" s="118"/>
      <c r="AF900" s="118"/>
      <c r="AG900" s="118"/>
      <c r="AH900" s="118"/>
      <c r="AI900" s="118"/>
      <c r="AJ900" s="118"/>
      <c r="AK900" s="118"/>
      <c r="AL900" s="118"/>
      <c r="AM900" s="118"/>
      <c r="AN900" s="118"/>
    </row>
    <row r="901" spans="2:40" x14ac:dyDescent="0.25">
      <c r="B901" s="113"/>
      <c r="C901" s="113"/>
      <c r="D901" s="118"/>
      <c r="E901" s="118"/>
      <c r="F901" s="118"/>
      <c r="G901" s="118"/>
      <c r="H901" s="118"/>
      <c r="I901" s="118"/>
      <c r="J901" s="118"/>
      <c r="K901" s="118"/>
      <c r="L901" s="118"/>
      <c r="M901" s="118"/>
      <c r="N901" s="118"/>
      <c r="O901" s="118"/>
      <c r="P901" s="118"/>
      <c r="Q901" s="118"/>
      <c r="R901" s="118"/>
      <c r="U901" s="118"/>
      <c r="V901" s="118"/>
      <c r="W901" s="118"/>
      <c r="X901" s="118"/>
      <c r="Y901" s="118"/>
      <c r="Z901" s="118"/>
      <c r="AA901" s="118"/>
      <c r="AB901" s="118"/>
      <c r="AC901" s="118"/>
      <c r="AD901" s="118"/>
      <c r="AE901" s="118"/>
      <c r="AF901" s="118"/>
      <c r="AG901" s="118"/>
      <c r="AH901" s="118"/>
      <c r="AI901" s="118"/>
      <c r="AJ901" s="118"/>
      <c r="AK901" s="118"/>
      <c r="AL901" s="118"/>
      <c r="AM901" s="118"/>
      <c r="AN901" s="118"/>
    </row>
    <row r="902" spans="2:40" x14ac:dyDescent="0.25">
      <c r="B902" s="113"/>
      <c r="C902" s="113"/>
      <c r="D902" s="118"/>
      <c r="E902" s="118"/>
      <c r="F902" s="118"/>
      <c r="G902" s="118"/>
      <c r="H902" s="118"/>
      <c r="I902" s="118"/>
      <c r="J902" s="118"/>
      <c r="K902" s="118"/>
      <c r="L902" s="118"/>
      <c r="M902" s="118"/>
      <c r="N902" s="118"/>
      <c r="O902" s="118"/>
      <c r="P902" s="118"/>
      <c r="Q902" s="118"/>
      <c r="R902" s="118"/>
      <c r="U902" s="118"/>
      <c r="V902" s="118"/>
      <c r="W902" s="118"/>
      <c r="X902" s="118"/>
      <c r="Y902" s="118"/>
      <c r="Z902" s="118"/>
      <c r="AA902" s="118"/>
      <c r="AB902" s="118"/>
      <c r="AC902" s="118"/>
      <c r="AD902" s="118"/>
      <c r="AE902" s="118"/>
      <c r="AF902" s="118"/>
      <c r="AG902" s="118"/>
      <c r="AH902" s="118"/>
      <c r="AI902" s="118"/>
      <c r="AJ902" s="118"/>
      <c r="AK902" s="118"/>
      <c r="AL902" s="118"/>
      <c r="AM902" s="118"/>
      <c r="AN902" s="118"/>
    </row>
    <row r="903" spans="2:40" x14ac:dyDescent="0.25">
      <c r="B903" s="113"/>
      <c r="C903" s="113"/>
      <c r="D903" s="118"/>
      <c r="E903" s="118"/>
      <c r="F903" s="118"/>
      <c r="G903" s="118"/>
      <c r="H903" s="118"/>
      <c r="I903" s="118"/>
      <c r="J903" s="118"/>
      <c r="K903" s="118"/>
      <c r="L903" s="118"/>
      <c r="M903" s="118"/>
      <c r="N903" s="118"/>
      <c r="O903" s="118"/>
      <c r="P903" s="118"/>
      <c r="Q903" s="118"/>
      <c r="R903" s="118"/>
      <c r="U903" s="118"/>
      <c r="V903" s="118"/>
      <c r="W903" s="118"/>
      <c r="X903" s="118"/>
      <c r="Y903" s="118"/>
      <c r="Z903" s="118"/>
      <c r="AA903" s="118"/>
      <c r="AB903" s="118"/>
      <c r="AC903" s="118"/>
      <c r="AD903" s="118"/>
      <c r="AE903" s="118"/>
      <c r="AF903" s="118"/>
      <c r="AG903" s="118"/>
      <c r="AH903" s="118"/>
      <c r="AI903" s="118"/>
      <c r="AJ903" s="118"/>
      <c r="AK903" s="118"/>
      <c r="AL903" s="118"/>
      <c r="AM903" s="118"/>
      <c r="AN903" s="118"/>
    </row>
    <row r="904" spans="2:40" x14ac:dyDescent="0.25">
      <c r="B904" s="113"/>
      <c r="C904" s="113"/>
      <c r="D904" s="118"/>
      <c r="E904" s="118"/>
      <c r="F904" s="118"/>
      <c r="G904" s="118"/>
      <c r="H904" s="118"/>
      <c r="I904" s="118"/>
      <c r="J904" s="118"/>
      <c r="K904" s="118"/>
      <c r="L904" s="118"/>
      <c r="M904" s="118"/>
      <c r="N904" s="118"/>
      <c r="O904" s="118"/>
      <c r="P904" s="118"/>
      <c r="Q904" s="118"/>
      <c r="R904" s="118"/>
      <c r="U904" s="118"/>
      <c r="V904" s="118"/>
      <c r="W904" s="118"/>
      <c r="X904" s="118"/>
      <c r="Y904" s="118"/>
      <c r="Z904" s="118"/>
      <c r="AA904" s="118"/>
      <c r="AB904" s="118"/>
      <c r="AC904" s="118"/>
      <c r="AD904" s="118"/>
      <c r="AE904" s="118"/>
      <c r="AF904" s="118"/>
      <c r="AG904" s="118"/>
      <c r="AH904" s="118"/>
      <c r="AI904" s="118"/>
      <c r="AJ904" s="118"/>
      <c r="AK904" s="118"/>
      <c r="AL904" s="118"/>
      <c r="AM904" s="118"/>
      <c r="AN904" s="118"/>
    </row>
    <row r="905" spans="2:40" x14ac:dyDescent="0.25">
      <c r="B905" s="113"/>
      <c r="C905" s="113"/>
      <c r="D905" s="118"/>
      <c r="E905" s="118"/>
      <c r="F905" s="118"/>
      <c r="G905" s="118"/>
      <c r="H905" s="118"/>
      <c r="I905" s="118"/>
      <c r="J905" s="118"/>
      <c r="K905" s="118"/>
      <c r="L905" s="118"/>
      <c r="M905" s="118"/>
      <c r="N905" s="118"/>
      <c r="O905" s="118"/>
      <c r="P905" s="118"/>
      <c r="Q905" s="118"/>
      <c r="R905" s="118"/>
      <c r="U905" s="118"/>
      <c r="V905" s="118"/>
      <c r="W905" s="118"/>
      <c r="X905" s="118"/>
      <c r="Y905" s="118"/>
      <c r="Z905" s="118"/>
      <c r="AA905" s="118"/>
      <c r="AB905" s="118"/>
      <c r="AC905" s="118"/>
      <c r="AD905" s="118"/>
      <c r="AE905" s="118"/>
      <c r="AF905" s="118"/>
      <c r="AG905" s="118"/>
      <c r="AH905" s="118"/>
      <c r="AI905" s="118"/>
      <c r="AJ905" s="118"/>
      <c r="AK905" s="118"/>
      <c r="AL905" s="118"/>
      <c r="AM905" s="118"/>
      <c r="AN905" s="118"/>
    </row>
    <row r="906" spans="2:40" x14ac:dyDescent="0.25">
      <c r="B906" s="113"/>
      <c r="C906" s="113"/>
      <c r="D906" s="118"/>
      <c r="E906" s="118"/>
      <c r="F906" s="118"/>
      <c r="G906" s="118"/>
      <c r="H906" s="118"/>
      <c r="I906" s="118"/>
      <c r="J906" s="118"/>
      <c r="K906" s="118"/>
      <c r="L906" s="118"/>
      <c r="M906" s="118"/>
      <c r="N906" s="118"/>
      <c r="O906" s="118"/>
      <c r="P906" s="118"/>
      <c r="Q906" s="118"/>
      <c r="R906" s="118"/>
      <c r="U906" s="118"/>
      <c r="V906" s="118"/>
      <c r="W906" s="118"/>
      <c r="X906" s="118"/>
      <c r="Y906" s="118"/>
      <c r="Z906" s="118"/>
      <c r="AA906" s="118"/>
      <c r="AB906" s="118"/>
      <c r="AC906" s="118"/>
      <c r="AD906" s="118"/>
      <c r="AE906" s="118"/>
      <c r="AF906" s="118"/>
      <c r="AG906" s="118"/>
      <c r="AH906" s="118"/>
      <c r="AI906" s="118"/>
      <c r="AJ906" s="118"/>
      <c r="AK906" s="118"/>
      <c r="AL906" s="118"/>
      <c r="AM906" s="118"/>
      <c r="AN906" s="118"/>
    </row>
    <row r="907" spans="2:40" x14ac:dyDescent="0.25">
      <c r="B907" s="113"/>
      <c r="C907" s="113"/>
      <c r="D907" s="118"/>
      <c r="E907" s="118"/>
      <c r="F907" s="118"/>
      <c r="G907" s="118"/>
      <c r="H907" s="118"/>
      <c r="I907" s="118"/>
      <c r="J907" s="118"/>
      <c r="K907" s="118"/>
      <c r="L907" s="118"/>
      <c r="M907" s="118"/>
      <c r="N907" s="118"/>
      <c r="O907" s="118"/>
      <c r="P907" s="118"/>
      <c r="Q907" s="118"/>
      <c r="R907" s="118"/>
      <c r="U907" s="118"/>
      <c r="V907" s="118"/>
      <c r="W907" s="118"/>
      <c r="X907" s="118"/>
      <c r="Y907" s="118"/>
      <c r="Z907" s="118"/>
      <c r="AA907" s="118"/>
      <c r="AB907" s="118"/>
      <c r="AC907" s="118"/>
      <c r="AD907" s="118"/>
      <c r="AE907" s="118"/>
      <c r="AF907" s="118"/>
      <c r="AG907" s="118"/>
      <c r="AH907" s="118"/>
      <c r="AI907" s="118"/>
      <c r="AJ907" s="118"/>
      <c r="AK907" s="118"/>
      <c r="AL907" s="118"/>
      <c r="AM907" s="118"/>
      <c r="AN907" s="118"/>
    </row>
    <row r="908" spans="2:40" x14ac:dyDescent="0.25">
      <c r="B908" s="113"/>
      <c r="C908" s="113"/>
      <c r="D908" s="118"/>
      <c r="E908" s="118"/>
      <c r="F908" s="118"/>
      <c r="G908" s="118"/>
      <c r="H908" s="118"/>
      <c r="I908" s="118"/>
      <c r="J908" s="118"/>
      <c r="K908" s="118"/>
      <c r="L908" s="118"/>
      <c r="M908" s="118"/>
      <c r="N908" s="118"/>
      <c r="O908" s="118"/>
      <c r="P908" s="118"/>
      <c r="Q908" s="118"/>
      <c r="R908" s="118"/>
      <c r="U908" s="118"/>
      <c r="V908" s="118"/>
      <c r="W908" s="118"/>
      <c r="X908" s="118"/>
      <c r="Y908" s="118"/>
      <c r="Z908" s="118"/>
      <c r="AA908" s="118"/>
      <c r="AB908" s="118"/>
      <c r="AC908" s="118"/>
      <c r="AD908" s="118"/>
      <c r="AE908" s="118"/>
      <c r="AF908" s="118"/>
      <c r="AG908" s="118"/>
      <c r="AH908" s="118"/>
      <c r="AI908" s="118"/>
      <c r="AJ908" s="118"/>
      <c r="AK908" s="118"/>
      <c r="AL908" s="118"/>
      <c r="AM908" s="118"/>
      <c r="AN908" s="118"/>
    </row>
    <row r="909" spans="2:40" x14ac:dyDescent="0.25">
      <c r="B909" s="113"/>
      <c r="C909" s="113"/>
      <c r="D909" s="118"/>
      <c r="E909" s="118"/>
      <c r="F909" s="118"/>
      <c r="G909" s="118"/>
      <c r="H909" s="118"/>
      <c r="I909" s="118"/>
      <c r="J909" s="118"/>
      <c r="K909" s="118"/>
      <c r="L909" s="118"/>
      <c r="M909" s="118"/>
      <c r="N909" s="118"/>
      <c r="O909" s="118"/>
      <c r="P909" s="118"/>
      <c r="Q909" s="118"/>
      <c r="R909" s="118"/>
      <c r="U909" s="118"/>
      <c r="V909" s="118"/>
      <c r="W909" s="118"/>
      <c r="X909" s="118"/>
      <c r="Y909" s="118"/>
      <c r="Z909" s="118"/>
      <c r="AA909" s="118"/>
      <c r="AB909" s="118"/>
      <c r="AC909" s="118"/>
      <c r="AD909" s="118"/>
      <c r="AE909" s="118"/>
      <c r="AF909" s="118"/>
      <c r="AG909" s="118"/>
      <c r="AH909" s="118"/>
      <c r="AI909" s="118"/>
      <c r="AJ909" s="118"/>
      <c r="AK909" s="118"/>
      <c r="AL909" s="118"/>
      <c r="AM909" s="118"/>
      <c r="AN909" s="118"/>
    </row>
    <row r="910" spans="2:40" x14ac:dyDescent="0.25">
      <c r="B910" s="113"/>
      <c r="C910" s="113"/>
      <c r="D910" s="118"/>
      <c r="E910" s="118"/>
      <c r="F910" s="118"/>
      <c r="G910" s="118"/>
      <c r="H910" s="118"/>
      <c r="I910" s="118"/>
      <c r="J910" s="118"/>
      <c r="K910" s="118"/>
      <c r="L910" s="118"/>
      <c r="M910" s="118"/>
      <c r="N910" s="118"/>
      <c r="O910" s="118"/>
      <c r="P910" s="118"/>
      <c r="Q910" s="118"/>
      <c r="R910" s="118"/>
      <c r="U910" s="118"/>
      <c r="V910" s="118"/>
      <c r="W910" s="118"/>
      <c r="X910" s="118"/>
      <c r="Y910" s="118"/>
      <c r="Z910" s="118"/>
      <c r="AA910" s="118"/>
      <c r="AB910" s="118"/>
      <c r="AC910" s="118"/>
      <c r="AD910" s="118"/>
      <c r="AE910" s="118"/>
      <c r="AF910" s="118"/>
      <c r="AG910" s="118"/>
      <c r="AH910" s="118"/>
      <c r="AI910" s="118"/>
      <c r="AJ910" s="118"/>
      <c r="AK910" s="118"/>
      <c r="AL910" s="118"/>
      <c r="AM910" s="118"/>
      <c r="AN910" s="118"/>
    </row>
    <row r="911" spans="2:40" x14ac:dyDescent="0.25">
      <c r="B911" s="113"/>
      <c r="C911" s="113"/>
      <c r="D911" s="118"/>
      <c r="E911" s="118"/>
      <c r="F911" s="118"/>
      <c r="G911" s="118"/>
      <c r="H911" s="118"/>
      <c r="I911" s="118"/>
      <c r="J911" s="118"/>
      <c r="K911" s="118"/>
      <c r="L911" s="118"/>
      <c r="M911" s="118"/>
      <c r="N911" s="118"/>
      <c r="O911" s="118"/>
      <c r="P911" s="118"/>
      <c r="Q911" s="118"/>
      <c r="R911" s="118"/>
      <c r="U911" s="118"/>
      <c r="V911" s="118"/>
      <c r="W911" s="118"/>
      <c r="X911" s="118"/>
      <c r="Y911" s="118"/>
      <c r="Z911" s="118"/>
      <c r="AA911" s="118"/>
      <c r="AB911" s="118"/>
      <c r="AC911" s="118"/>
      <c r="AD911" s="118"/>
      <c r="AE911" s="118"/>
      <c r="AF911" s="118"/>
      <c r="AG911" s="118"/>
      <c r="AH911" s="118"/>
      <c r="AI911" s="118"/>
      <c r="AJ911" s="118"/>
      <c r="AK911" s="118"/>
      <c r="AL911" s="118"/>
      <c r="AM911" s="118"/>
      <c r="AN911" s="118"/>
    </row>
    <row r="912" spans="2:40" x14ac:dyDescent="0.25">
      <c r="B912" s="113"/>
      <c r="C912" s="113"/>
      <c r="D912" s="118"/>
      <c r="E912" s="118"/>
      <c r="F912" s="118"/>
      <c r="G912" s="118"/>
      <c r="H912" s="118"/>
      <c r="I912" s="118"/>
      <c r="J912" s="118"/>
      <c r="K912" s="118"/>
      <c r="L912" s="118"/>
      <c r="M912" s="118"/>
      <c r="N912" s="118"/>
      <c r="O912" s="118"/>
      <c r="P912" s="118"/>
      <c r="Q912" s="118"/>
      <c r="R912" s="118"/>
      <c r="U912" s="118"/>
      <c r="V912" s="118"/>
      <c r="W912" s="118"/>
      <c r="X912" s="118"/>
      <c r="Y912" s="118"/>
      <c r="Z912" s="118"/>
      <c r="AA912" s="118"/>
      <c r="AB912" s="118"/>
      <c r="AC912" s="118"/>
      <c r="AD912" s="118"/>
      <c r="AE912" s="118"/>
      <c r="AF912" s="118"/>
      <c r="AG912" s="118"/>
      <c r="AH912" s="118"/>
      <c r="AI912" s="118"/>
      <c r="AJ912" s="118"/>
      <c r="AK912" s="118"/>
      <c r="AL912" s="118"/>
      <c r="AM912" s="118"/>
      <c r="AN912" s="118"/>
    </row>
    <row r="913" spans="2:40" x14ac:dyDescent="0.25">
      <c r="B913" s="113"/>
      <c r="C913" s="113"/>
      <c r="D913" s="118"/>
      <c r="E913" s="118"/>
      <c r="F913" s="118"/>
      <c r="G913" s="118"/>
      <c r="H913" s="118"/>
      <c r="I913" s="118"/>
      <c r="J913" s="118"/>
      <c r="K913" s="118"/>
      <c r="L913" s="118"/>
      <c r="M913" s="118"/>
      <c r="N913" s="118"/>
      <c r="O913" s="118"/>
      <c r="P913" s="118"/>
      <c r="Q913" s="118"/>
      <c r="R913" s="118"/>
      <c r="U913" s="118"/>
      <c r="V913" s="118"/>
      <c r="W913" s="118"/>
      <c r="X913" s="118"/>
      <c r="Y913" s="118"/>
      <c r="Z913" s="118"/>
      <c r="AA913" s="118"/>
      <c r="AB913" s="118"/>
      <c r="AC913" s="118"/>
      <c r="AD913" s="118"/>
      <c r="AE913" s="118"/>
      <c r="AF913" s="118"/>
      <c r="AG913" s="118"/>
      <c r="AH913" s="118"/>
      <c r="AI913" s="118"/>
      <c r="AJ913" s="118"/>
      <c r="AK913" s="118"/>
      <c r="AL913" s="118"/>
      <c r="AM913" s="118"/>
      <c r="AN913" s="118"/>
    </row>
    <row r="914" spans="2:40" x14ac:dyDescent="0.25">
      <c r="B914" s="113"/>
      <c r="C914" s="113"/>
      <c r="D914" s="118"/>
      <c r="E914" s="118"/>
      <c r="F914" s="118"/>
      <c r="G914" s="118"/>
      <c r="H914" s="118"/>
      <c r="I914" s="118"/>
      <c r="J914" s="118"/>
      <c r="K914" s="118"/>
      <c r="L914" s="118"/>
      <c r="M914" s="118"/>
      <c r="N914" s="118"/>
      <c r="O914" s="118"/>
      <c r="P914" s="118"/>
      <c r="Q914" s="118"/>
      <c r="R914" s="118"/>
      <c r="U914" s="118"/>
      <c r="V914" s="118"/>
      <c r="W914" s="118"/>
      <c r="X914" s="118"/>
      <c r="Y914" s="118"/>
      <c r="Z914" s="118"/>
      <c r="AA914" s="118"/>
      <c r="AB914" s="118"/>
      <c r="AC914" s="118"/>
      <c r="AD914" s="118"/>
      <c r="AE914" s="118"/>
      <c r="AF914" s="118"/>
      <c r="AG914" s="118"/>
      <c r="AH914" s="118"/>
      <c r="AI914" s="118"/>
      <c r="AJ914" s="118"/>
      <c r="AK914" s="118"/>
      <c r="AL914" s="118"/>
      <c r="AM914" s="118"/>
      <c r="AN914" s="118"/>
    </row>
    <row r="915" spans="2:40" x14ac:dyDescent="0.25">
      <c r="B915" s="113"/>
      <c r="C915" s="113"/>
      <c r="D915" s="118"/>
      <c r="E915" s="118"/>
      <c r="F915" s="118"/>
      <c r="G915" s="118"/>
      <c r="H915" s="118"/>
      <c r="I915" s="118"/>
      <c r="J915" s="118"/>
      <c r="K915" s="118"/>
      <c r="L915" s="118"/>
      <c r="M915" s="118"/>
      <c r="N915" s="118"/>
      <c r="O915" s="118"/>
      <c r="P915" s="118"/>
      <c r="Q915" s="118"/>
      <c r="R915" s="118"/>
      <c r="U915" s="118"/>
      <c r="V915" s="118"/>
      <c r="W915" s="118"/>
      <c r="X915" s="118"/>
      <c r="Y915" s="118"/>
      <c r="Z915" s="118"/>
      <c r="AA915" s="118"/>
      <c r="AB915" s="118"/>
      <c r="AC915" s="118"/>
      <c r="AD915" s="118"/>
      <c r="AE915" s="118"/>
      <c r="AF915" s="118"/>
      <c r="AG915" s="118"/>
      <c r="AH915" s="118"/>
      <c r="AI915" s="118"/>
      <c r="AJ915" s="118"/>
      <c r="AK915" s="118"/>
      <c r="AL915" s="118"/>
      <c r="AM915" s="118"/>
      <c r="AN915" s="118"/>
    </row>
    <row r="916" spans="2:40" x14ac:dyDescent="0.25">
      <c r="B916" s="113"/>
      <c r="C916" s="113"/>
      <c r="D916" s="118"/>
      <c r="E916" s="118"/>
      <c r="F916" s="118"/>
      <c r="G916" s="118"/>
      <c r="H916" s="118"/>
      <c r="I916" s="118"/>
      <c r="J916" s="118"/>
      <c r="K916" s="118"/>
      <c r="L916" s="118"/>
      <c r="M916" s="118"/>
      <c r="N916" s="118"/>
      <c r="O916" s="118"/>
      <c r="P916" s="118"/>
      <c r="Q916" s="118"/>
      <c r="R916" s="118"/>
      <c r="U916" s="118"/>
      <c r="V916" s="118"/>
      <c r="W916" s="118"/>
      <c r="X916" s="118"/>
      <c r="Y916" s="118"/>
      <c r="Z916" s="118"/>
      <c r="AA916" s="118"/>
      <c r="AB916" s="118"/>
      <c r="AC916" s="118"/>
      <c r="AD916" s="118"/>
      <c r="AE916" s="118"/>
      <c r="AF916" s="118"/>
      <c r="AG916" s="118"/>
      <c r="AH916" s="118"/>
      <c r="AI916" s="118"/>
      <c r="AJ916" s="118"/>
      <c r="AK916" s="118"/>
      <c r="AL916" s="118"/>
      <c r="AM916" s="118"/>
      <c r="AN916" s="118"/>
    </row>
    <row r="917" spans="2:40" x14ac:dyDescent="0.25">
      <c r="B917" s="113"/>
      <c r="C917" s="113"/>
      <c r="D917" s="118"/>
      <c r="E917" s="118"/>
      <c r="F917" s="118"/>
      <c r="G917" s="118"/>
      <c r="H917" s="118"/>
      <c r="I917" s="118"/>
      <c r="J917" s="118"/>
      <c r="K917" s="118"/>
      <c r="L917" s="118"/>
      <c r="M917" s="118"/>
      <c r="N917" s="118"/>
      <c r="O917" s="118"/>
      <c r="P917" s="118"/>
      <c r="Q917" s="118"/>
      <c r="R917" s="118"/>
      <c r="U917" s="118"/>
      <c r="V917" s="118"/>
      <c r="W917" s="118"/>
      <c r="X917" s="118"/>
      <c r="Y917" s="118"/>
      <c r="Z917" s="118"/>
      <c r="AA917" s="118"/>
      <c r="AB917" s="118"/>
      <c r="AC917" s="118"/>
      <c r="AD917" s="118"/>
      <c r="AE917" s="118"/>
      <c r="AF917" s="118"/>
      <c r="AG917" s="118"/>
      <c r="AH917" s="118"/>
      <c r="AI917" s="118"/>
      <c r="AJ917" s="118"/>
      <c r="AK917" s="118"/>
      <c r="AL917" s="118"/>
      <c r="AM917" s="118"/>
      <c r="AN917" s="118"/>
    </row>
    <row r="918" spans="2:40" x14ac:dyDescent="0.25">
      <c r="B918" s="113"/>
      <c r="C918" s="113"/>
      <c r="D918" s="118"/>
      <c r="E918" s="118"/>
      <c r="F918" s="118"/>
      <c r="G918" s="118"/>
      <c r="H918" s="118"/>
      <c r="I918" s="118"/>
      <c r="J918" s="118"/>
      <c r="K918" s="118"/>
      <c r="L918" s="118"/>
      <c r="M918" s="118"/>
      <c r="N918" s="118"/>
      <c r="O918" s="118"/>
      <c r="P918" s="118"/>
      <c r="Q918" s="118"/>
      <c r="R918" s="118"/>
      <c r="U918" s="118"/>
      <c r="V918" s="118"/>
      <c r="W918" s="118"/>
      <c r="X918" s="118"/>
      <c r="Y918" s="118"/>
      <c r="Z918" s="118"/>
      <c r="AA918" s="118"/>
      <c r="AB918" s="118"/>
      <c r="AC918" s="118"/>
      <c r="AD918" s="118"/>
      <c r="AE918" s="118"/>
      <c r="AF918" s="118"/>
      <c r="AG918" s="118"/>
      <c r="AH918" s="118"/>
      <c r="AI918" s="118"/>
      <c r="AJ918" s="118"/>
      <c r="AK918" s="118"/>
      <c r="AL918" s="118"/>
      <c r="AM918" s="118"/>
      <c r="AN918" s="118"/>
    </row>
    <row r="919" spans="2:40" x14ac:dyDescent="0.25">
      <c r="B919" s="113"/>
      <c r="C919" s="113"/>
      <c r="D919" s="118"/>
      <c r="E919" s="118"/>
      <c r="F919" s="118"/>
      <c r="G919" s="118"/>
      <c r="H919" s="118"/>
      <c r="I919" s="118"/>
      <c r="J919" s="118"/>
      <c r="K919" s="118"/>
      <c r="L919" s="118"/>
      <c r="M919" s="118"/>
      <c r="N919" s="118"/>
      <c r="O919" s="118"/>
      <c r="P919" s="118"/>
      <c r="Q919" s="118"/>
      <c r="R919" s="118"/>
      <c r="U919" s="118"/>
      <c r="V919" s="118"/>
      <c r="W919" s="118"/>
      <c r="X919" s="118"/>
      <c r="Y919" s="118"/>
      <c r="Z919" s="118"/>
      <c r="AA919" s="118"/>
      <c r="AB919" s="118"/>
      <c r="AC919" s="118"/>
      <c r="AD919" s="118"/>
      <c r="AE919" s="118"/>
      <c r="AF919" s="118"/>
      <c r="AG919" s="118"/>
      <c r="AH919" s="118"/>
      <c r="AI919" s="118"/>
      <c r="AJ919" s="118"/>
      <c r="AK919" s="118"/>
      <c r="AL919" s="118"/>
      <c r="AM919" s="118"/>
      <c r="AN919" s="118"/>
    </row>
    <row r="920" spans="2:40" x14ac:dyDescent="0.25">
      <c r="B920" s="113"/>
      <c r="C920" s="113"/>
      <c r="D920" s="118"/>
      <c r="E920" s="118"/>
      <c r="F920" s="118"/>
      <c r="G920" s="118"/>
      <c r="H920" s="118"/>
      <c r="I920" s="118"/>
      <c r="J920" s="118"/>
      <c r="K920" s="118"/>
      <c r="L920" s="118"/>
      <c r="M920" s="118"/>
      <c r="N920" s="118"/>
      <c r="O920" s="118"/>
      <c r="P920" s="118"/>
      <c r="Q920" s="118"/>
      <c r="R920" s="118"/>
      <c r="U920" s="118"/>
      <c r="V920" s="118"/>
      <c r="W920" s="118"/>
      <c r="X920" s="118"/>
      <c r="Y920" s="118"/>
      <c r="Z920" s="118"/>
      <c r="AA920" s="118"/>
      <c r="AB920" s="118"/>
      <c r="AC920" s="118"/>
      <c r="AD920" s="118"/>
      <c r="AE920" s="118"/>
      <c r="AF920" s="118"/>
      <c r="AG920" s="118"/>
      <c r="AH920" s="118"/>
      <c r="AI920" s="118"/>
      <c r="AJ920" s="118"/>
      <c r="AK920" s="118"/>
      <c r="AL920" s="118"/>
      <c r="AM920" s="118"/>
      <c r="AN920" s="118"/>
    </row>
    <row r="921" spans="2:40" x14ac:dyDescent="0.25">
      <c r="B921" s="113"/>
      <c r="C921" s="113"/>
      <c r="D921" s="118"/>
      <c r="E921" s="118"/>
      <c r="F921" s="118"/>
      <c r="G921" s="118"/>
      <c r="H921" s="118"/>
      <c r="I921" s="118"/>
      <c r="J921" s="118"/>
      <c r="K921" s="118"/>
      <c r="L921" s="118"/>
      <c r="M921" s="118"/>
      <c r="N921" s="118"/>
      <c r="O921" s="118"/>
      <c r="P921" s="118"/>
      <c r="Q921" s="118"/>
      <c r="R921" s="118"/>
      <c r="U921" s="118"/>
      <c r="V921" s="118"/>
      <c r="W921" s="118"/>
      <c r="X921" s="118"/>
      <c r="Y921" s="118"/>
      <c r="Z921" s="118"/>
      <c r="AA921" s="118"/>
      <c r="AB921" s="118"/>
      <c r="AC921" s="118"/>
      <c r="AD921" s="118"/>
      <c r="AE921" s="118"/>
      <c r="AF921" s="118"/>
      <c r="AG921" s="118"/>
      <c r="AH921" s="118"/>
      <c r="AI921" s="118"/>
      <c r="AJ921" s="118"/>
      <c r="AK921" s="118"/>
      <c r="AL921" s="118"/>
      <c r="AM921" s="118"/>
      <c r="AN921" s="118"/>
    </row>
    <row r="922" spans="2:40" x14ac:dyDescent="0.25">
      <c r="B922" s="113"/>
      <c r="C922" s="113"/>
      <c r="D922" s="118"/>
      <c r="E922" s="118"/>
      <c r="F922" s="118"/>
      <c r="G922" s="118"/>
      <c r="H922" s="118"/>
      <c r="I922" s="118"/>
      <c r="J922" s="118"/>
      <c r="K922" s="118"/>
      <c r="L922" s="118"/>
      <c r="M922" s="118"/>
      <c r="N922" s="118"/>
      <c r="O922" s="118"/>
      <c r="P922" s="118"/>
      <c r="Q922" s="118"/>
      <c r="R922" s="118"/>
      <c r="U922" s="118"/>
      <c r="V922" s="118"/>
      <c r="W922" s="118"/>
      <c r="X922" s="118"/>
      <c r="Y922" s="118"/>
      <c r="Z922" s="118"/>
      <c r="AA922" s="118"/>
      <c r="AB922" s="118"/>
      <c r="AC922" s="118"/>
      <c r="AD922" s="118"/>
      <c r="AE922" s="118"/>
      <c r="AF922" s="118"/>
      <c r="AG922" s="118"/>
      <c r="AH922" s="118"/>
      <c r="AI922" s="118"/>
      <c r="AJ922" s="118"/>
      <c r="AK922" s="118"/>
      <c r="AL922" s="118"/>
      <c r="AM922" s="118"/>
      <c r="AN922" s="118"/>
    </row>
    <row r="923" spans="2:40" x14ac:dyDescent="0.25">
      <c r="B923" s="113"/>
      <c r="C923" s="113"/>
      <c r="D923" s="118"/>
      <c r="E923" s="118"/>
      <c r="F923" s="118"/>
      <c r="G923" s="118"/>
      <c r="H923" s="118"/>
      <c r="I923" s="118"/>
      <c r="J923" s="118"/>
      <c r="K923" s="118"/>
      <c r="L923" s="118"/>
      <c r="M923" s="118"/>
      <c r="N923" s="118"/>
      <c r="O923" s="118"/>
      <c r="P923" s="118"/>
      <c r="Q923" s="118"/>
      <c r="R923" s="118"/>
      <c r="U923" s="118"/>
      <c r="V923" s="118"/>
      <c r="W923" s="118"/>
      <c r="X923" s="118"/>
      <c r="Y923" s="118"/>
      <c r="Z923" s="118"/>
      <c r="AA923" s="118"/>
      <c r="AB923" s="118"/>
      <c r="AC923" s="118"/>
      <c r="AD923" s="118"/>
      <c r="AE923" s="118"/>
      <c r="AF923" s="118"/>
      <c r="AG923" s="118"/>
      <c r="AH923" s="118"/>
      <c r="AI923" s="118"/>
      <c r="AJ923" s="118"/>
      <c r="AK923" s="118"/>
      <c r="AL923" s="118"/>
      <c r="AM923" s="118"/>
      <c r="AN923" s="118"/>
    </row>
    <row r="924" spans="2:40" x14ac:dyDescent="0.25">
      <c r="B924" s="113"/>
      <c r="C924" s="113"/>
      <c r="D924" s="118"/>
      <c r="E924" s="118"/>
      <c r="F924" s="118"/>
      <c r="G924" s="118"/>
      <c r="H924" s="118"/>
      <c r="I924" s="118"/>
      <c r="J924" s="118"/>
      <c r="K924" s="118"/>
      <c r="L924" s="118"/>
      <c r="M924" s="118"/>
      <c r="N924" s="118"/>
      <c r="O924" s="118"/>
      <c r="P924" s="118"/>
      <c r="Q924" s="118"/>
      <c r="R924" s="118"/>
      <c r="U924" s="118"/>
      <c r="V924" s="118"/>
      <c r="W924" s="118"/>
      <c r="X924" s="118"/>
      <c r="Y924" s="118"/>
      <c r="Z924" s="118"/>
      <c r="AA924" s="118"/>
      <c r="AB924" s="118"/>
      <c r="AC924" s="118"/>
      <c r="AD924" s="118"/>
      <c r="AE924" s="118"/>
      <c r="AF924" s="118"/>
      <c r="AG924" s="118"/>
      <c r="AH924" s="118"/>
      <c r="AI924" s="118"/>
      <c r="AJ924" s="118"/>
      <c r="AK924" s="118"/>
      <c r="AL924" s="118"/>
      <c r="AM924" s="118"/>
      <c r="AN924" s="118"/>
    </row>
    <row r="925" spans="2:40" x14ac:dyDescent="0.25">
      <c r="B925" s="113"/>
      <c r="C925" s="113"/>
      <c r="D925" s="118"/>
      <c r="E925" s="118"/>
      <c r="F925" s="118"/>
      <c r="G925" s="118"/>
      <c r="H925" s="118"/>
      <c r="I925" s="118"/>
      <c r="J925" s="118"/>
      <c r="K925" s="118"/>
      <c r="L925" s="118"/>
      <c r="M925" s="118"/>
      <c r="N925" s="118"/>
      <c r="O925" s="118"/>
      <c r="P925" s="118"/>
      <c r="Q925" s="118"/>
      <c r="R925" s="118"/>
      <c r="U925" s="118"/>
      <c r="V925" s="118"/>
      <c r="W925" s="118"/>
      <c r="X925" s="118"/>
      <c r="Y925" s="118"/>
      <c r="Z925" s="118"/>
      <c r="AA925" s="118"/>
      <c r="AB925" s="118"/>
      <c r="AC925" s="118"/>
      <c r="AD925" s="118"/>
      <c r="AE925" s="118"/>
      <c r="AF925" s="118"/>
      <c r="AG925" s="118"/>
      <c r="AH925" s="118"/>
      <c r="AI925" s="118"/>
      <c r="AJ925" s="118"/>
      <c r="AK925" s="118"/>
      <c r="AL925" s="118"/>
      <c r="AM925" s="118"/>
      <c r="AN925" s="118"/>
    </row>
    <row r="926" spans="2:40" x14ac:dyDescent="0.25">
      <c r="B926" s="113"/>
      <c r="C926" s="113"/>
      <c r="D926" s="118"/>
      <c r="E926" s="118"/>
      <c r="F926" s="118"/>
      <c r="G926" s="118"/>
      <c r="H926" s="118"/>
      <c r="I926" s="118"/>
      <c r="J926" s="118"/>
      <c r="K926" s="118"/>
      <c r="L926" s="118"/>
      <c r="M926" s="118"/>
      <c r="N926" s="118"/>
      <c r="O926" s="118"/>
      <c r="P926" s="118"/>
      <c r="Q926" s="118"/>
      <c r="R926" s="118"/>
      <c r="U926" s="118"/>
      <c r="V926" s="118"/>
      <c r="W926" s="118"/>
      <c r="X926" s="118"/>
      <c r="Y926" s="118"/>
      <c r="Z926" s="118"/>
      <c r="AA926" s="118"/>
      <c r="AB926" s="118"/>
      <c r="AC926" s="118"/>
      <c r="AD926" s="118"/>
      <c r="AE926" s="118"/>
      <c r="AF926" s="118"/>
      <c r="AG926" s="118"/>
      <c r="AH926" s="118"/>
      <c r="AI926" s="118"/>
      <c r="AJ926" s="118"/>
      <c r="AK926" s="118"/>
      <c r="AL926" s="118"/>
      <c r="AM926" s="118"/>
      <c r="AN926" s="118"/>
    </row>
    <row r="927" spans="2:40" x14ac:dyDescent="0.25">
      <c r="B927" s="113"/>
      <c r="C927" s="113"/>
      <c r="D927" s="118"/>
      <c r="E927" s="118"/>
      <c r="F927" s="118"/>
      <c r="G927" s="118"/>
      <c r="H927" s="118"/>
      <c r="I927" s="118"/>
      <c r="J927" s="118"/>
      <c r="K927" s="118"/>
      <c r="L927" s="118"/>
      <c r="M927" s="118"/>
      <c r="N927" s="118"/>
      <c r="O927" s="118"/>
      <c r="P927" s="118"/>
      <c r="Q927" s="118"/>
      <c r="R927" s="118"/>
      <c r="U927" s="118"/>
      <c r="V927" s="118"/>
      <c r="W927" s="118"/>
      <c r="X927" s="118"/>
      <c r="Y927" s="118"/>
      <c r="Z927" s="118"/>
      <c r="AA927" s="118"/>
      <c r="AB927" s="118"/>
      <c r="AC927" s="118"/>
      <c r="AD927" s="118"/>
      <c r="AE927" s="118"/>
      <c r="AF927" s="118"/>
      <c r="AG927" s="118"/>
      <c r="AH927" s="118"/>
      <c r="AI927" s="118"/>
      <c r="AJ927" s="118"/>
      <c r="AK927" s="118"/>
      <c r="AL927" s="118"/>
      <c r="AM927" s="118"/>
      <c r="AN927" s="118"/>
    </row>
    <row r="928" spans="2:40" x14ac:dyDescent="0.25">
      <c r="B928" s="113"/>
      <c r="C928" s="113"/>
      <c r="D928" s="118"/>
      <c r="E928" s="118"/>
      <c r="F928" s="118"/>
      <c r="G928" s="118"/>
      <c r="H928" s="118"/>
      <c r="I928" s="118"/>
      <c r="J928" s="118"/>
      <c r="K928" s="118"/>
      <c r="L928" s="118"/>
      <c r="M928" s="118"/>
      <c r="N928" s="118"/>
      <c r="O928" s="118"/>
      <c r="P928" s="118"/>
      <c r="Q928" s="118"/>
      <c r="R928" s="118"/>
      <c r="U928" s="118"/>
      <c r="V928" s="118"/>
      <c r="W928" s="118"/>
      <c r="X928" s="118"/>
      <c r="Y928" s="118"/>
      <c r="Z928" s="118"/>
      <c r="AA928" s="118"/>
      <c r="AB928" s="118"/>
      <c r="AC928" s="118"/>
      <c r="AD928" s="118"/>
      <c r="AE928" s="118"/>
      <c r="AF928" s="118"/>
      <c r="AG928" s="118"/>
      <c r="AH928" s="118"/>
      <c r="AI928" s="118"/>
      <c r="AJ928" s="118"/>
      <c r="AK928" s="118"/>
      <c r="AL928" s="118"/>
      <c r="AM928" s="118"/>
      <c r="AN928" s="118"/>
    </row>
    <row r="929" spans="2:40" x14ac:dyDescent="0.25">
      <c r="B929" s="113"/>
      <c r="C929" s="113"/>
      <c r="D929" s="118"/>
      <c r="E929" s="118"/>
      <c r="F929" s="118"/>
      <c r="G929" s="118"/>
      <c r="H929" s="118"/>
      <c r="I929" s="118"/>
      <c r="J929" s="118"/>
      <c r="K929" s="118"/>
      <c r="L929" s="118"/>
      <c r="M929" s="118"/>
      <c r="N929" s="118"/>
      <c r="O929" s="118"/>
      <c r="P929" s="118"/>
      <c r="Q929" s="118"/>
      <c r="R929" s="118"/>
      <c r="U929" s="118"/>
      <c r="V929" s="118"/>
      <c r="W929" s="118"/>
      <c r="X929" s="118"/>
      <c r="Y929" s="118"/>
      <c r="Z929" s="118"/>
      <c r="AA929" s="118"/>
      <c r="AB929" s="118"/>
      <c r="AC929" s="118"/>
      <c r="AD929" s="118"/>
      <c r="AE929" s="118"/>
      <c r="AF929" s="118"/>
      <c r="AG929" s="118"/>
      <c r="AH929" s="118"/>
      <c r="AI929" s="118"/>
      <c r="AJ929" s="118"/>
      <c r="AK929" s="118"/>
      <c r="AL929" s="118"/>
      <c r="AM929" s="118"/>
      <c r="AN929" s="118"/>
    </row>
    <row r="930" spans="2:40" x14ac:dyDescent="0.25">
      <c r="B930" s="113"/>
      <c r="C930" s="113"/>
      <c r="D930" s="118"/>
      <c r="E930" s="118"/>
      <c r="F930" s="118"/>
      <c r="G930" s="118"/>
      <c r="H930" s="118"/>
      <c r="I930" s="118"/>
      <c r="J930" s="118"/>
      <c r="K930" s="118"/>
      <c r="L930" s="118"/>
      <c r="M930" s="118"/>
      <c r="N930" s="118"/>
      <c r="O930" s="118"/>
      <c r="P930" s="118"/>
      <c r="Q930" s="118"/>
      <c r="R930" s="118"/>
      <c r="U930" s="118"/>
      <c r="V930" s="118"/>
      <c r="W930" s="118"/>
      <c r="X930" s="118"/>
      <c r="Y930" s="118"/>
      <c r="Z930" s="118"/>
      <c r="AA930" s="118"/>
      <c r="AB930" s="118"/>
      <c r="AC930" s="118"/>
      <c r="AD930" s="118"/>
      <c r="AE930" s="118"/>
      <c r="AF930" s="118"/>
      <c r="AG930" s="118"/>
      <c r="AH930" s="118"/>
      <c r="AI930" s="118"/>
      <c r="AJ930" s="118"/>
      <c r="AK930" s="118"/>
      <c r="AL930" s="118"/>
      <c r="AM930" s="118"/>
      <c r="AN930" s="118"/>
    </row>
    <row r="931" spans="2:40" x14ac:dyDescent="0.25">
      <c r="B931" s="113"/>
      <c r="C931" s="113"/>
      <c r="D931" s="118"/>
      <c r="E931" s="118"/>
      <c r="F931" s="118"/>
      <c r="G931" s="118"/>
      <c r="H931" s="118"/>
      <c r="I931" s="118"/>
      <c r="J931" s="118"/>
      <c r="K931" s="118"/>
      <c r="L931" s="118"/>
      <c r="M931" s="118"/>
      <c r="N931" s="118"/>
      <c r="O931" s="118"/>
      <c r="P931" s="118"/>
      <c r="Q931" s="118"/>
      <c r="R931" s="118"/>
      <c r="U931" s="118"/>
      <c r="V931" s="118"/>
      <c r="W931" s="118"/>
      <c r="X931" s="118"/>
      <c r="Y931" s="118"/>
      <c r="Z931" s="118"/>
      <c r="AA931" s="118"/>
      <c r="AB931" s="118"/>
      <c r="AC931" s="118"/>
      <c r="AD931" s="118"/>
      <c r="AE931" s="118"/>
      <c r="AF931" s="118"/>
      <c r="AG931" s="118"/>
      <c r="AH931" s="118"/>
      <c r="AI931" s="118"/>
      <c r="AJ931" s="118"/>
      <c r="AK931" s="118"/>
      <c r="AL931" s="118"/>
      <c r="AM931" s="118"/>
      <c r="AN931" s="118"/>
    </row>
    <row r="932" spans="2:40" x14ac:dyDescent="0.25">
      <c r="B932" s="113"/>
      <c r="C932" s="113"/>
      <c r="D932" s="118"/>
      <c r="E932" s="118"/>
      <c r="F932" s="118"/>
      <c r="G932" s="118"/>
      <c r="H932" s="118"/>
      <c r="I932" s="118"/>
      <c r="J932" s="118"/>
      <c r="K932" s="118"/>
      <c r="L932" s="118"/>
      <c r="M932" s="118"/>
      <c r="N932" s="118"/>
      <c r="O932" s="118"/>
      <c r="P932" s="118"/>
      <c r="Q932" s="118"/>
      <c r="R932" s="118"/>
      <c r="U932" s="118"/>
      <c r="V932" s="118"/>
      <c r="W932" s="118"/>
      <c r="X932" s="118"/>
      <c r="Y932" s="118"/>
      <c r="Z932" s="118"/>
      <c r="AA932" s="118"/>
      <c r="AB932" s="118"/>
      <c r="AC932" s="118"/>
      <c r="AD932" s="118"/>
      <c r="AE932" s="118"/>
      <c r="AF932" s="118"/>
      <c r="AG932" s="118"/>
      <c r="AH932" s="118"/>
      <c r="AI932" s="118"/>
      <c r="AJ932" s="118"/>
      <c r="AK932" s="118"/>
      <c r="AL932" s="118"/>
      <c r="AM932" s="118"/>
      <c r="AN932" s="118"/>
    </row>
    <row r="933" spans="2:40" x14ac:dyDescent="0.25">
      <c r="B933" s="113"/>
      <c r="C933" s="113"/>
      <c r="D933" s="118"/>
      <c r="E933" s="118"/>
      <c r="F933" s="118"/>
      <c r="G933" s="118"/>
      <c r="H933" s="118"/>
      <c r="I933" s="118"/>
      <c r="J933" s="118"/>
      <c r="K933" s="118"/>
      <c r="L933" s="118"/>
      <c r="M933" s="118"/>
      <c r="N933" s="118"/>
      <c r="O933" s="118"/>
      <c r="P933" s="118"/>
      <c r="Q933" s="118"/>
      <c r="R933" s="118"/>
      <c r="U933" s="118"/>
      <c r="V933" s="118"/>
      <c r="W933" s="118"/>
      <c r="X933" s="118"/>
      <c r="Y933" s="118"/>
      <c r="Z933" s="118"/>
      <c r="AA933" s="118"/>
      <c r="AB933" s="118"/>
      <c r="AC933" s="118"/>
      <c r="AD933" s="118"/>
      <c r="AE933" s="118"/>
      <c r="AF933" s="118"/>
      <c r="AG933" s="118"/>
      <c r="AH933" s="118"/>
      <c r="AI933" s="118"/>
      <c r="AJ933" s="118"/>
      <c r="AK933" s="118"/>
      <c r="AL933" s="118"/>
      <c r="AM933" s="118"/>
      <c r="AN933" s="118"/>
    </row>
    <row r="934" spans="2:40" x14ac:dyDescent="0.25">
      <c r="B934" s="113"/>
      <c r="C934" s="113"/>
      <c r="D934" s="118"/>
      <c r="E934" s="118"/>
      <c r="F934" s="118"/>
      <c r="G934" s="118"/>
      <c r="H934" s="118"/>
      <c r="I934" s="118"/>
      <c r="J934" s="118"/>
      <c r="K934" s="118"/>
      <c r="L934" s="118"/>
      <c r="M934" s="118"/>
      <c r="N934" s="118"/>
      <c r="O934" s="118"/>
      <c r="P934" s="118"/>
      <c r="Q934" s="118"/>
      <c r="R934" s="118"/>
      <c r="U934" s="118"/>
      <c r="V934" s="118"/>
      <c r="W934" s="118"/>
      <c r="X934" s="118"/>
      <c r="Y934" s="118"/>
      <c r="Z934" s="118"/>
      <c r="AA934" s="118"/>
      <c r="AB934" s="118"/>
      <c r="AC934" s="118"/>
      <c r="AD934" s="118"/>
      <c r="AE934" s="118"/>
      <c r="AF934" s="118"/>
      <c r="AG934" s="118"/>
      <c r="AH934" s="118"/>
      <c r="AI934" s="118"/>
      <c r="AJ934" s="118"/>
      <c r="AK934" s="118"/>
      <c r="AL934" s="118"/>
      <c r="AM934" s="118"/>
      <c r="AN934" s="118"/>
    </row>
    <row r="935" spans="2:40" x14ac:dyDescent="0.25">
      <c r="B935" s="113"/>
      <c r="C935" s="113"/>
      <c r="D935" s="118"/>
      <c r="E935" s="118"/>
      <c r="F935" s="118"/>
      <c r="G935" s="118"/>
      <c r="H935" s="118"/>
      <c r="I935" s="118"/>
      <c r="J935" s="118"/>
      <c r="K935" s="118"/>
      <c r="L935" s="118"/>
      <c r="M935" s="118"/>
      <c r="N935" s="118"/>
      <c r="O935" s="118"/>
      <c r="P935" s="118"/>
      <c r="Q935" s="118"/>
      <c r="R935" s="118"/>
      <c r="U935" s="118"/>
      <c r="V935" s="118"/>
      <c r="W935" s="118"/>
      <c r="X935" s="118"/>
      <c r="Y935" s="118"/>
      <c r="Z935" s="118"/>
      <c r="AA935" s="118"/>
      <c r="AB935" s="118"/>
      <c r="AC935" s="118"/>
      <c r="AD935" s="118"/>
      <c r="AE935" s="118"/>
      <c r="AF935" s="118"/>
      <c r="AG935" s="118"/>
      <c r="AH935" s="118"/>
      <c r="AI935" s="118"/>
      <c r="AJ935" s="118"/>
      <c r="AK935" s="118"/>
      <c r="AL935" s="118"/>
      <c r="AM935" s="118"/>
      <c r="AN935" s="118"/>
    </row>
    <row r="936" spans="2:40" x14ac:dyDescent="0.25">
      <c r="B936" s="113"/>
      <c r="C936" s="113"/>
      <c r="D936" s="118"/>
      <c r="E936" s="118"/>
      <c r="F936" s="118"/>
      <c r="G936" s="118"/>
      <c r="H936" s="118"/>
      <c r="I936" s="118"/>
      <c r="J936" s="118"/>
      <c r="K936" s="118"/>
      <c r="L936" s="118"/>
      <c r="M936" s="118"/>
      <c r="N936" s="118"/>
      <c r="O936" s="118"/>
      <c r="P936" s="118"/>
      <c r="Q936" s="118"/>
      <c r="R936" s="118"/>
      <c r="U936" s="118"/>
      <c r="V936" s="118"/>
      <c r="W936" s="118"/>
      <c r="X936" s="118"/>
      <c r="Y936" s="118"/>
      <c r="Z936" s="118"/>
      <c r="AA936" s="118"/>
      <c r="AB936" s="118"/>
      <c r="AC936" s="118"/>
      <c r="AD936" s="118"/>
      <c r="AE936" s="118"/>
      <c r="AF936" s="118"/>
      <c r="AG936" s="118"/>
      <c r="AH936" s="118"/>
      <c r="AI936" s="118"/>
      <c r="AJ936" s="118"/>
      <c r="AK936" s="118"/>
      <c r="AL936" s="118"/>
      <c r="AM936" s="118"/>
      <c r="AN936" s="118"/>
    </row>
    <row r="937" spans="2:40" x14ac:dyDescent="0.25">
      <c r="B937" s="113"/>
      <c r="C937" s="113"/>
      <c r="D937" s="118"/>
      <c r="E937" s="118"/>
      <c r="F937" s="118"/>
      <c r="G937" s="118"/>
      <c r="H937" s="118"/>
      <c r="I937" s="118"/>
      <c r="J937" s="118"/>
      <c r="K937" s="118"/>
      <c r="L937" s="118"/>
      <c r="M937" s="118"/>
      <c r="N937" s="118"/>
      <c r="O937" s="118"/>
      <c r="P937" s="118"/>
      <c r="Q937" s="118"/>
      <c r="R937" s="118"/>
      <c r="U937" s="118"/>
      <c r="V937" s="118"/>
      <c r="W937" s="118"/>
      <c r="X937" s="118"/>
      <c r="Y937" s="118"/>
      <c r="Z937" s="118"/>
      <c r="AA937" s="118"/>
      <c r="AB937" s="118"/>
      <c r="AC937" s="118"/>
      <c r="AD937" s="118"/>
      <c r="AE937" s="118"/>
      <c r="AF937" s="118"/>
      <c r="AG937" s="118"/>
      <c r="AH937" s="118"/>
      <c r="AI937" s="118"/>
      <c r="AJ937" s="118"/>
      <c r="AK937" s="118"/>
      <c r="AL937" s="118"/>
      <c r="AM937" s="118"/>
      <c r="AN937" s="118"/>
    </row>
    <row r="938" spans="2:40" x14ac:dyDescent="0.25">
      <c r="B938" s="113"/>
      <c r="C938" s="113"/>
      <c r="D938" s="118"/>
      <c r="E938" s="118"/>
      <c r="F938" s="118"/>
      <c r="G938" s="118"/>
      <c r="H938" s="118"/>
      <c r="I938" s="118"/>
      <c r="J938" s="118"/>
      <c r="K938" s="118"/>
      <c r="L938" s="118"/>
      <c r="M938" s="118"/>
      <c r="N938" s="118"/>
      <c r="O938" s="118"/>
      <c r="P938" s="118"/>
      <c r="Q938" s="118"/>
      <c r="R938" s="118"/>
      <c r="U938" s="118"/>
      <c r="V938" s="118"/>
      <c r="W938" s="118"/>
      <c r="X938" s="118"/>
      <c r="Y938" s="118"/>
      <c r="Z938" s="118"/>
      <c r="AA938" s="118"/>
      <c r="AB938" s="118"/>
      <c r="AC938" s="118"/>
      <c r="AD938" s="118"/>
      <c r="AE938" s="118"/>
      <c r="AF938" s="118"/>
      <c r="AG938" s="118"/>
      <c r="AH938" s="118"/>
      <c r="AI938" s="118"/>
      <c r="AJ938" s="118"/>
      <c r="AK938" s="118"/>
      <c r="AL938" s="118"/>
      <c r="AM938" s="118"/>
      <c r="AN938" s="118"/>
    </row>
    <row r="939" spans="2:40" x14ac:dyDescent="0.25">
      <c r="B939" s="113"/>
      <c r="C939" s="113"/>
      <c r="D939" s="118"/>
      <c r="E939" s="118"/>
      <c r="F939" s="118"/>
      <c r="G939" s="118"/>
      <c r="H939" s="118"/>
      <c r="I939" s="118"/>
      <c r="J939" s="118"/>
      <c r="K939" s="118"/>
      <c r="L939" s="118"/>
      <c r="M939" s="118"/>
      <c r="N939" s="118"/>
      <c r="O939" s="118"/>
      <c r="P939" s="118"/>
      <c r="Q939" s="118"/>
      <c r="R939" s="118"/>
      <c r="U939" s="118"/>
      <c r="V939" s="118"/>
      <c r="W939" s="118"/>
      <c r="X939" s="118"/>
      <c r="Y939" s="118"/>
      <c r="Z939" s="118"/>
      <c r="AA939" s="118"/>
      <c r="AB939" s="118"/>
      <c r="AC939" s="118"/>
      <c r="AD939" s="118"/>
      <c r="AE939" s="118"/>
      <c r="AF939" s="118"/>
      <c r="AG939" s="118"/>
      <c r="AH939" s="118"/>
      <c r="AI939" s="118"/>
      <c r="AJ939" s="118"/>
      <c r="AK939" s="118"/>
      <c r="AL939" s="118"/>
      <c r="AM939" s="118"/>
      <c r="AN939" s="118"/>
    </row>
    <row r="940" spans="2:40" x14ac:dyDescent="0.25">
      <c r="B940" s="113"/>
      <c r="C940" s="113"/>
      <c r="D940" s="118"/>
      <c r="E940" s="118"/>
      <c r="F940" s="118"/>
      <c r="G940" s="118"/>
      <c r="H940" s="118"/>
      <c r="I940" s="118"/>
      <c r="J940" s="118"/>
      <c r="K940" s="118"/>
      <c r="L940" s="118"/>
      <c r="M940" s="118"/>
      <c r="N940" s="118"/>
      <c r="O940" s="118"/>
      <c r="P940" s="118"/>
      <c r="Q940" s="118"/>
      <c r="R940" s="118"/>
      <c r="U940" s="118"/>
      <c r="V940" s="118"/>
      <c r="W940" s="118"/>
      <c r="X940" s="118"/>
      <c r="Y940" s="118"/>
      <c r="Z940" s="118"/>
      <c r="AA940" s="118"/>
      <c r="AB940" s="118"/>
      <c r="AC940" s="118"/>
      <c r="AD940" s="118"/>
      <c r="AE940" s="118"/>
      <c r="AF940" s="118"/>
      <c r="AG940" s="118"/>
      <c r="AH940" s="118"/>
      <c r="AI940" s="118"/>
      <c r="AJ940" s="118"/>
      <c r="AK940" s="118"/>
      <c r="AL940" s="118"/>
      <c r="AM940" s="118"/>
      <c r="AN940" s="118"/>
    </row>
    <row r="941" spans="2:40" x14ac:dyDescent="0.25">
      <c r="B941" s="113"/>
      <c r="C941" s="113"/>
      <c r="D941" s="118"/>
      <c r="E941" s="118"/>
      <c r="F941" s="118"/>
      <c r="G941" s="118"/>
      <c r="H941" s="118"/>
      <c r="I941" s="118"/>
      <c r="J941" s="118"/>
      <c r="K941" s="118"/>
      <c r="L941" s="118"/>
      <c r="M941" s="118"/>
      <c r="N941" s="118"/>
      <c r="O941" s="118"/>
      <c r="P941" s="118"/>
      <c r="Q941" s="118"/>
      <c r="R941" s="118"/>
      <c r="U941" s="118"/>
      <c r="V941" s="118"/>
      <c r="W941" s="118"/>
      <c r="X941" s="118"/>
      <c r="Y941" s="118"/>
      <c r="Z941" s="118"/>
      <c r="AA941" s="118"/>
      <c r="AB941" s="118"/>
      <c r="AC941" s="118"/>
      <c r="AD941" s="118"/>
      <c r="AE941" s="118"/>
      <c r="AF941" s="118"/>
      <c r="AG941" s="118"/>
      <c r="AH941" s="118"/>
      <c r="AI941" s="118"/>
      <c r="AJ941" s="118"/>
      <c r="AK941" s="118"/>
      <c r="AL941" s="118"/>
      <c r="AM941" s="118"/>
      <c r="AN941" s="118"/>
    </row>
    <row r="942" spans="2:40" x14ac:dyDescent="0.25">
      <c r="B942" s="113"/>
      <c r="C942" s="113"/>
      <c r="D942" s="118"/>
      <c r="E942" s="118"/>
      <c r="F942" s="118"/>
      <c r="G942" s="118"/>
      <c r="H942" s="118"/>
      <c r="I942" s="118"/>
      <c r="J942" s="118"/>
      <c r="K942" s="118"/>
      <c r="L942" s="118"/>
      <c r="M942" s="118"/>
      <c r="N942" s="118"/>
      <c r="O942" s="118"/>
      <c r="P942" s="118"/>
      <c r="Q942" s="118"/>
      <c r="R942" s="118"/>
      <c r="U942" s="118"/>
      <c r="V942" s="118"/>
      <c r="W942" s="118"/>
      <c r="X942" s="118"/>
      <c r="Y942" s="118"/>
      <c r="Z942" s="118"/>
      <c r="AA942" s="118"/>
      <c r="AB942" s="118"/>
      <c r="AC942" s="118"/>
      <c r="AD942" s="118"/>
      <c r="AE942" s="118"/>
      <c r="AF942" s="118"/>
      <c r="AG942" s="118"/>
      <c r="AH942" s="118"/>
      <c r="AI942" s="118"/>
      <c r="AJ942" s="118"/>
      <c r="AK942" s="118"/>
      <c r="AL942" s="118"/>
      <c r="AM942" s="118"/>
      <c r="AN942" s="118"/>
    </row>
    <row r="943" spans="2:40" x14ac:dyDescent="0.25">
      <c r="B943" s="113"/>
      <c r="C943" s="113"/>
      <c r="D943" s="118"/>
      <c r="E943" s="118"/>
      <c r="F943" s="118"/>
      <c r="G943" s="118"/>
      <c r="H943" s="118"/>
      <c r="I943" s="118"/>
      <c r="J943" s="118"/>
      <c r="K943" s="118"/>
      <c r="L943" s="118"/>
      <c r="M943" s="118"/>
      <c r="N943" s="118"/>
      <c r="O943" s="118"/>
      <c r="P943" s="118"/>
      <c r="Q943" s="118"/>
      <c r="R943" s="118"/>
      <c r="U943" s="118"/>
      <c r="V943" s="118"/>
      <c r="W943" s="118"/>
      <c r="X943" s="118"/>
      <c r="Y943" s="118"/>
      <c r="Z943" s="118"/>
      <c r="AA943" s="118"/>
      <c r="AB943" s="118"/>
      <c r="AC943" s="118"/>
      <c r="AD943" s="118"/>
      <c r="AE943" s="118"/>
      <c r="AF943" s="118"/>
      <c r="AG943" s="118"/>
      <c r="AH943" s="118"/>
      <c r="AI943" s="118"/>
      <c r="AJ943" s="118"/>
      <c r="AK943" s="118"/>
      <c r="AL943" s="118"/>
      <c r="AM943" s="118"/>
      <c r="AN943" s="118"/>
    </row>
    <row r="944" spans="2:40" x14ac:dyDescent="0.25">
      <c r="B944" s="113"/>
      <c r="C944" s="113"/>
      <c r="D944" s="118"/>
      <c r="E944" s="118"/>
      <c r="F944" s="118"/>
      <c r="G944" s="118"/>
      <c r="H944" s="118"/>
      <c r="I944" s="118"/>
      <c r="J944" s="118"/>
      <c r="K944" s="118"/>
      <c r="L944" s="118"/>
      <c r="M944" s="118"/>
      <c r="N944" s="118"/>
      <c r="O944" s="118"/>
      <c r="P944" s="118"/>
      <c r="Q944" s="118"/>
      <c r="R944" s="118"/>
      <c r="U944" s="118"/>
      <c r="V944" s="118"/>
      <c r="W944" s="118"/>
      <c r="X944" s="118"/>
      <c r="Y944" s="118"/>
      <c r="Z944" s="118"/>
      <c r="AA944" s="118"/>
      <c r="AB944" s="118"/>
      <c r="AC944" s="118"/>
      <c r="AD944" s="118"/>
      <c r="AE944" s="118"/>
      <c r="AF944" s="118"/>
      <c r="AG944" s="118"/>
      <c r="AH944" s="118"/>
      <c r="AI944" s="118"/>
      <c r="AJ944" s="118"/>
      <c r="AK944" s="118"/>
      <c r="AL944" s="118"/>
      <c r="AM944" s="118"/>
      <c r="AN944" s="118"/>
    </row>
    <row r="945" spans="2:40" x14ac:dyDescent="0.25">
      <c r="B945" s="113"/>
      <c r="C945" s="113"/>
      <c r="D945" s="118"/>
      <c r="E945" s="118"/>
      <c r="F945" s="118"/>
      <c r="G945" s="118"/>
      <c r="H945" s="118"/>
      <c r="I945" s="118"/>
      <c r="J945" s="118"/>
      <c r="K945" s="118"/>
      <c r="L945" s="118"/>
      <c r="M945" s="118"/>
      <c r="N945" s="118"/>
      <c r="O945" s="118"/>
      <c r="P945" s="118"/>
      <c r="Q945" s="118"/>
      <c r="R945" s="118"/>
      <c r="U945" s="118"/>
      <c r="V945" s="118"/>
      <c r="W945" s="118"/>
      <c r="X945" s="118"/>
      <c r="Y945" s="118"/>
      <c r="Z945" s="118"/>
      <c r="AA945" s="118"/>
      <c r="AB945" s="118"/>
      <c r="AC945" s="118"/>
      <c r="AD945" s="118"/>
      <c r="AE945" s="118"/>
      <c r="AF945" s="118"/>
      <c r="AG945" s="118"/>
      <c r="AH945" s="118"/>
      <c r="AI945" s="118"/>
      <c r="AJ945" s="118"/>
      <c r="AK945" s="118"/>
      <c r="AL945" s="118"/>
      <c r="AM945" s="118"/>
      <c r="AN945" s="118"/>
    </row>
    <row r="946" spans="2:40" x14ac:dyDescent="0.25">
      <c r="B946" s="113"/>
      <c r="C946" s="113"/>
      <c r="D946" s="118"/>
      <c r="E946" s="118"/>
      <c r="F946" s="118"/>
      <c r="G946" s="118"/>
      <c r="H946" s="118"/>
      <c r="I946" s="118"/>
      <c r="J946" s="118"/>
      <c r="K946" s="118"/>
      <c r="L946" s="118"/>
      <c r="M946" s="118"/>
      <c r="N946" s="118"/>
      <c r="O946" s="118"/>
      <c r="P946" s="118"/>
      <c r="Q946" s="118"/>
      <c r="R946" s="118"/>
      <c r="U946" s="118"/>
      <c r="V946" s="118"/>
      <c r="W946" s="118"/>
      <c r="X946" s="118"/>
      <c r="Y946" s="118"/>
      <c r="Z946" s="118"/>
      <c r="AA946" s="118"/>
      <c r="AB946" s="118"/>
      <c r="AC946" s="118"/>
      <c r="AD946" s="118"/>
      <c r="AE946" s="118"/>
      <c r="AF946" s="118"/>
      <c r="AG946" s="118"/>
      <c r="AH946" s="118"/>
      <c r="AI946" s="118"/>
      <c r="AJ946" s="118"/>
      <c r="AK946" s="118"/>
      <c r="AL946" s="118"/>
      <c r="AM946" s="118"/>
      <c r="AN946" s="118"/>
    </row>
    <row r="947" spans="2:40" x14ac:dyDescent="0.25">
      <c r="B947" s="113"/>
      <c r="C947" s="113"/>
      <c r="D947" s="118"/>
      <c r="E947" s="118"/>
      <c r="F947" s="118"/>
      <c r="G947" s="118"/>
      <c r="H947" s="118"/>
      <c r="I947" s="118"/>
      <c r="J947" s="118"/>
      <c r="K947" s="118"/>
      <c r="L947" s="118"/>
      <c r="M947" s="118"/>
      <c r="N947" s="118"/>
      <c r="O947" s="118"/>
      <c r="P947" s="118"/>
      <c r="Q947" s="118"/>
      <c r="R947" s="118"/>
      <c r="U947" s="118"/>
      <c r="V947" s="118"/>
      <c r="W947" s="118"/>
      <c r="X947" s="118"/>
      <c r="Y947" s="118"/>
      <c r="Z947" s="118"/>
      <c r="AA947" s="118"/>
      <c r="AB947" s="118"/>
      <c r="AC947" s="118"/>
      <c r="AD947" s="118"/>
      <c r="AE947" s="118"/>
      <c r="AF947" s="118"/>
      <c r="AG947" s="118"/>
      <c r="AH947" s="118"/>
      <c r="AI947" s="118"/>
      <c r="AJ947" s="118"/>
      <c r="AK947" s="118"/>
      <c r="AL947" s="118"/>
      <c r="AM947" s="118"/>
      <c r="AN947" s="118"/>
    </row>
    <row r="948" spans="2:40" x14ac:dyDescent="0.25">
      <c r="B948" s="113"/>
      <c r="C948" s="113"/>
      <c r="D948" s="118"/>
      <c r="E948" s="118"/>
      <c r="F948" s="118"/>
      <c r="G948" s="118"/>
      <c r="H948" s="118"/>
      <c r="I948" s="118"/>
      <c r="J948" s="118"/>
      <c r="K948" s="118"/>
      <c r="L948" s="118"/>
      <c r="M948" s="118"/>
      <c r="N948" s="118"/>
      <c r="O948" s="118"/>
      <c r="P948" s="118"/>
      <c r="Q948" s="118"/>
      <c r="R948" s="118"/>
      <c r="U948" s="118"/>
      <c r="V948" s="118"/>
      <c r="W948" s="118"/>
      <c r="X948" s="118"/>
      <c r="Y948" s="118"/>
      <c r="Z948" s="118"/>
      <c r="AA948" s="118"/>
      <c r="AB948" s="118"/>
      <c r="AC948" s="118"/>
      <c r="AD948" s="118"/>
      <c r="AE948" s="118"/>
      <c r="AF948" s="118"/>
      <c r="AG948" s="118"/>
      <c r="AH948" s="118"/>
      <c r="AI948" s="118"/>
      <c r="AJ948" s="118"/>
      <c r="AK948" s="118"/>
      <c r="AL948" s="118"/>
      <c r="AM948" s="118"/>
      <c r="AN948" s="118"/>
    </row>
    <row r="949" spans="2:40" x14ac:dyDescent="0.25">
      <c r="B949" s="113"/>
      <c r="C949" s="113"/>
      <c r="D949" s="118"/>
      <c r="E949" s="118"/>
      <c r="F949" s="118"/>
      <c r="G949" s="118"/>
      <c r="H949" s="118"/>
      <c r="I949" s="118"/>
      <c r="J949" s="118"/>
      <c r="K949" s="118"/>
      <c r="L949" s="118"/>
      <c r="M949" s="118"/>
      <c r="N949" s="118"/>
      <c r="O949" s="118"/>
      <c r="P949" s="118"/>
      <c r="Q949" s="118"/>
      <c r="R949" s="118"/>
      <c r="U949" s="118"/>
      <c r="V949" s="118"/>
      <c r="W949" s="118"/>
      <c r="X949" s="118"/>
      <c r="Y949" s="118"/>
      <c r="Z949" s="118"/>
      <c r="AA949" s="118"/>
      <c r="AB949" s="118"/>
      <c r="AC949" s="118"/>
      <c r="AD949" s="118"/>
      <c r="AE949" s="118"/>
      <c r="AF949" s="118"/>
      <c r="AG949" s="118"/>
      <c r="AH949" s="118"/>
      <c r="AI949" s="118"/>
      <c r="AJ949" s="118"/>
      <c r="AK949" s="118"/>
      <c r="AL949" s="118"/>
      <c r="AM949" s="118"/>
      <c r="AN949" s="118"/>
    </row>
    <row r="950" spans="2:40" x14ac:dyDescent="0.25">
      <c r="B950" s="113"/>
      <c r="C950" s="113"/>
      <c r="D950" s="118"/>
      <c r="E950" s="118"/>
      <c r="F950" s="118"/>
      <c r="G950" s="118"/>
      <c r="H950" s="118"/>
      <c r="I950" s="118"/>
      <c r="J950" s="118"/>
      <c r="K950" s="118"/>
      <c r="L950" s="118"/>
      <c r="M950" s="118"/>
      <c r="N950" s="118"/>
      <c r="O950" s="118"/>
      <c r="P950" s="118"/>
      <c r="Q950" s="118"/>
      <c r="R950" s="118"/>
      <c r="U950" s="118"/>
      <c r="V950" s="118"/>
      <c r="W950" s="118"/>
      <c r="X950" s="118"/>
      <c r="Y950" s="118"/>
      <c r="Z950" s="118"/>
      <c r="AA950" s="118"/>
      <c r="AB950" s="118"/>
      <c r="AC950" s="118"/>
      <c r="AD950" s="118"/>
      <c r="AE950" s="118"/>
      <c r="AF950" s="118"/>
      <c r="AG950" s="118"/>
      <c r="AH950" s="118"/>
      <c r="AI950" s="118"/>
      <c r="AJ950" s="118"/>
      <c r="AK950" s="118"/>
      <c r="AL950" s="118"/>
      <c r="AM950" s="118"/>
      <c r="AN950" s="118"/>
    </row>
    <row r="951" spans="2:40" x14ac:dyDescent="0.25">
      <c r="B951" s="113"/>
      <c r="C951" s="113"/>
      <c r="D951" s="118"/>
      <c r="E951" s="118"/>
      <c r="F951" s="118"/>
      <c r="G951" s="118"/>
      <c r="H951" s="118"/>
      <c r="I951" s="118"/>
      <c r="J951" s="118"/>
      <c r="K951" s="118"/>
      <c r="L951" s="118"/>
      <c r="M951" s="118"/>
      <c r="N951" s="118"/>
      <c r="O951" s="118"/>
      <c r="P951" s="118"/>
      <c r="Q951" s="118"/>
      <c r="R951" s="118"/>
      <c r="U951" s="118"/>
      <c r="V951" s="118"/>
      <c r="W951" s="118"/>
      <c r="X951" s="118"/>
      <c r="Y951" s="118"/>
      <c r="Z951" s="118"/>
      <c r="AA951" s="118"/>
      <c r="AB951" s="118"/>
      <c r="AC951" s="118"/>
      <c r="AD951" s="118"/>
      <c r="AE951" s="118"/>
      <c r="AF951" s="118"/>
      <c r="AG951" s="118"/>
      <c r="AH951" s="118"/>
      <c r="AI951" s="118"/>
      <c r="AJ951" s="118"/>
      <c r="AK951" s="118"/>
      <c r="AL951" s="118"/>
      <c r="AM951" s="118"/>
      <c r="AN951" s="118"/>
    </row>
    <row r="952" spans="2:40" x14ac:dyDescent="0.25">
      <c r="B952" s="113"/>
      <c r="C952" s="113"/>
      <c r="D952" s="118"/>
      <c r="E952" s="118"/>
      <c r="F952" s="118"/>
      <c r="G952" s="118"/>
      <c r="H952" s="118"/>
      <c r="I952" s="118"/>
      <c r="J952" s="118"/>
      <c r="K952" s="118"/>
      <c r="L952" s="118"/>
      <c r="M952" s="118"/>
      <c r="N952" s="118"/>
      <c r="O952" s="118"/>
      <c r="P952" s="118"/>
      <c r="Q952" s="118"/>
      <c r="R952" s="118"/>
      <c r="U952" s="118"/>
      <c r="V952" s="118"/>
      <c r="W952" s="118"/>
      <c r="X952" s="118"/>
      <c r="Y952" s="118"/>
      <c r="Z952" s="118"/>
      <c r="AA952" s="118"/>
      <c r="AB952" s="118"/>
      <c r="AC952" s="118"/>
      <c r="AD952" s="118"/>
      <c r="AE952" s="118"/>
      <c r="AF952" s="118"/>
      <c r="AG952" s="118"/>
      <c r="AH952" s="118"/>
      <c r="AI952" s="118"/>
      <c r="AJ952" s="118"/>
      <c r="AK952" s="118"/>
      <c r="AL952" s="118"/>
      <c r="AM952" s="118"/>
      <c r="AN952" s="118"/>
    </row>
    <row r="953" spans="2:40" x14ac:dyDescent="0.25">
      <c r="B953" s="113"/>
      <c r="C953" s="113"/>
      <c r="D953" s="118"/>
      <c r="E953" s="118"/>
      <c r="F953" s="118"/>
      <c r="G953" s="118"/>
      <c r="H953" s="118"/>
      <c r="I953" s="118"/>
      <c r="J953" s="118"/>
      <c r="K953" s="118"/>
      <c r="L953" s="118"/>
      <c r="M953" s="118"/>
      <c r="N953" s="118"/>
      <c r="O953" s="118"/>
      <c r="P953" s="118"/>
      <c r="Q953" s="118"/>
      <c r="R953" s="118"/>
      <c r="U953" s="118"/>
      <c r="V953" s="118"/>
      <c r="W953" s="118"/>
      <c r="X953" s="118"/>
      <c r="Y953" s="118"/>
      <c r="Z953" s="118"/>
      <c r="AA953" s="118"/>
      <c r="AB953" s="118"/>
      <c r="AC953" s="118"/>
      <c r="AD953" s="118"/>
      <c r="AE953" s="118"/>
      <c r="AF953" s="118"/>
      <c r="AG953" s="118"/>
      <c r="AH953" s="118"/>
      <c r="AI953" s="118"/>
      <c r="AJ953" s="118"/>
      <c r="AK953" s="118"/>
      <c r="AL953" s="118"/>
      <c r="AM953" s="118"/>
      <c r="AN953" s="118"/>
    </row>
    <row r="954" spans="2:40" x14ac:dyDescent="0.25">
      <c r="B954" s="113"/>
      <c r="C954" s="113"/>
      <c r="D954" s="118"/>
      <c r="E954" s="118"/>
      <c r="F954" s="118"/>
      <c r="G954" s="118"/>
      <c r="H954" s="118"/>
      <c r="I954" s="118"/>
      <c r="J954" s="118"/>
      <c r="K954" s="118"/>
      <c r="L954" s="118"/>
      <c r="M954" s="118"/>
      <c r="N954" s="118"/>
      <c r="O954" s="118"/>
      <c r="P954" s="118"/>
      <c r="Q954" s="118"/>
      <c r="R954" s="118"/>
      <c r="U954" s="118"/>
      <c r="V954" s="118"/>
      <c r="W954" s="118"/>
      <c r="X954" s="118"/>
      <c r="Y954" s="118"/>
      <c r="Z954" s="118"/>
      <c r="AA954" s="118"/>
      <c r="AB954" s="118"/>
      <c r="AC954" s="118"/>
      <c r="AD954" s="118"/>
      <c r="AE954" s="118"/>
      <c r="AF954" s="118"/>
      <c r="AG954" s="118"/>
      <c r="AH954" s="118"/>
      <c r="AI954" s="118"/>
      <c r="AJ954" s="118"/>
      <c r="AK954" s="118"/>
      <c r="AL954" s="118"/>
      <c r="AM954" s="118"/>
      <c r="AN954" s="118"/>
    </row>
    <row r="955" spans="2:40" x14ac:dyDescent="0.25">
      <c r="B955" s="113"/>
      <c r="C955" s="113"/>
      <c r="D955" s="118"/>
      <c r="E955" s="118"/>
      <c r="F955" s="118"/>
      <c r="G955" s="118"/>
      <c r="H955" s="118"/>
      <c r="I955" s="118"/>
      <c r="J955" s="118"/>
      <c r="K955" s="118"/>
      <c r="L955" s="118"/>
      <c r="M955" s="118"/>
      <c r="N955" s="118"/>
      <c r="O955" s="118"/>
      <c r="P955" s="118"/>
      <c r="Q955" s="118"/>
      <c r="R955" s="118"/>
      <c r="U955" s="118"/>
      <c r="V955" s="118"/>
      <c r="W955" s="118"/>
      <c r="X955" s="118"/>
      <c r="Y955" s="118"/>
      <c r="Z955" s="118"/>
      <c r="AA955" s="118"/>
      <c r="AB955" s="118"/>
      <c r="AC955" s="118"/>
      <c r="AD955" s="118"/>
      <c r="AE955" s="118"/>
      <c r="AF955" s="118"/>
      <c r="AG955" s="118"/>
      <c r="AH955" s="118"/>
      <c r="AI955" s="118"/>
      <c r="AJ955" s="118"/>
      <c r="AK955" s="118"/>
      <c r="AL955" s="118"/>
      <c r="AM955" s="118"/>
      <c r="AN955" s="118"/>
    </row>
    <row r="956" spans="2:40" x14ac:dyDescent="0.25">
      <c r="B956" s="113"/>
      <c r="C956" s="113"/>
      <c r="D956" s="118"/>
      <c r="E956" s="118"/>
      <c r="F956" s="118"/>
      <c r="G956" s="118"/>
      <c r="H956" s="118"/>
      <c r="I956" s="118"/>
      <c r="J956" s="118"/>
      <c r="K956" s="118"/>
      <c r="L956" s="118"/>
      <c r="M956" s="118"/>
      <c r="N956" s="118"/>
      <c r="O956" s="118"/>
      <c r="P956" s="118"/>
      <c r="Q956" s="118"/>
      <c r="R956" s="118"/>
      <c r="U956" s="118"/>
      <c r="V956" s="118"/>
      <c r="W956" s="118"/>
      <c r="X956" s="118"/>
      <c r="Y956" s="118"/>
      <c r="Z956" s="118"/>
      <c r="AA956" s="118"/>
      <c r="AB956" s="118"/>
      <c r="AC956" s="118"/>
      <c r="AD956" s="118"/>
      <c r="AE956" s="118"/>
      <c r="AF956" s="118"/>
      <c r="AG956" s="118"/>
      <c r="AH956" s="118"/>
      <c r="AI956" s="118"/>
      <c r="AJ956" s="118"/>
      <c r="AK956" s="118"/>
      <c r="AL956" s="118"/>
      <c r="AM956" s="118"/>
      <c r="AN956" s="118"/>
    </row>
    <row r="957" spans="2:40" x14ac:dyDescent="0.25">
      <c r="B957" s="113"/>
      <c r="C957" s="113"/>
      <c r="D957" s="118"/>
      <c r="E957" s="118"/>
      <c r="F957" s="118"/>
      <c r="G957" s="118"/>
      <c r="H957" s="118"/>
      <c r="I957" s="118"/>
      <c r="J957" s="118"/>
      <c r="K957" s="118"/>
      <c r="L957" s="118"/>
      <c r="M957" s="118"/>
      <c r="N957" s="118"/>
      <c r="O957" s="118"/>
      <c r="P957" s="118"/>
      <c r="Q957" s="118"/>
      <c r="R957" s="118"/>
      <c r="U957" s="118"/>
      <c r="V957" s="118"/>
      <c r="W957" s="118"/>
      <c r="X957" s="118"/>
      <c r="Y957" s="118"/>
      <c r="Z957" s="118"/>
      <c r="AA957" s="118"/>
      <c r="AB957" s="118"/>
      <c r="AC957" s="118"/>
      <c r="AD957" s="118"/>
      <c r="AE957" s="118"/>
      <c r="AF957" s="118"/>
      <c r="AG957" s="118"/>
      <c r="AH957" s="118"/>
      <c r="AI957" s="118"/>
      <c r="AJ957" s="118"/>
      <c r="AK957" s="118"/>
      <c r="AL957" s="118"/>
      <c r="AM957" s="118"/>
      <c r="AN957" s="118"/>
    </row>
    <row r="958" spans="2:40" x14ac:dyDescent="0.25">
      <c r="B958" s="113"/>
      <c r="C958" s="113"/>
      <c r="D958" s="118"/>
      <c r="E958" s="118"/>
      <c r="F958" s="118"/>
      <c r="G958" s="118"/>
      <c r="H958" s="118"/>
      <c r="I958" s="118"/>
      <c r="J958" s="118"/>
      <c r="K958" s="118"/>
      <c r="L958" s="118"/>
      <c r="M958" s="118"/>
      <c r="N958" s="118"/>
      <c r="O958" s="118"/>
      <c r="P958" s="118"/>
      <c r="Q958" s="118"/>
      <c r="R958" s="118"/>
      <c r="U958" s="118"/>
      <c r="V958" s="118"/>
      <c r="W958" s="118"/>
      <c r="X958" s="118"/>
      <c r="Y958" s="118"/>
      <c r="Z958" s="118"/>
      <c r="AA958" s="118"/>
      <c r="AB958" s="118"/>
      <c r="AC958" s="118"/>
      <c r="AD958" s="118"/>
      <c r="AE958" s="118"/>
      <c r="AF958" s="118"/>
      <c r="AG958" s="118"/>
      <c r="AH958" s="118"/>
      <c r="AI958" s="118"/>
      <c r="AJ958" s="118"/>
      <c r="AK958" s="118"/>
      <c r="AL958" s="118"/>
      <c r="AM958" s="118"/>
      <c r="AN958" s="118"/>
    </row>
    <row r="959" spans="2:40" x14ac:dyDescent="0.25">
      <c r="B959" s="113"/>
      <c r="C959" s="113"/>
      <c r="D959" s="118"/>
      <c r="E959" s="118"/>
      <c r="F959" s="118"/>
      <c r="G959" s="118"/>
      <c r="H959" s="118"/>
      <c r="I959" s="118"/>
      <c r="J959" s="118"/>
      <c r="K959" s="118"/>
      <c r="L959" s="118"/>
      <c r="M959" s="118"/>
      <c r="N959" s="118"/>
      <c r="O959" s="118"/>
      <c r="P959" s="118"/>
      <c r="Q959" s="118"/>
      <c r="R959" s="118"/>
      <c r="U959" s="118"/>
      <c r="V959" s="118"/>
      <c r="W959" s="118"/>
      <c r="X959" s="118"/>
      <c r="Y959" s="118"/>
      <c r="Z959" s="118"/>
      <c r="AA959" s="118"/>
      <c r="AB959" s="118"/>
      <c r="AC959" s="118"/>
      <c r="AD959" s="118"/>
      <c r="AE959" s="118"/>
      <c r="AF959" s="118"/>
      <c r="AG959" s="118"/>
      <c r="AH959" s="118"/>
      <c r="AI959" s="118"/>
      <c r="AJ959" s="118"/>
      <c r="AK959" s="118"/>
      <c r="AL959" s="118"/>
      <c r="AM959" s="118"/>
      <c r="AN959" s="118"/>
    </row>
    <row r="960" spans="2:40" x14ac:dyDescent="0.25">
      <c r="B960" s="113"/>
      <c r="C960" s="113"/>
      <c r="D960" s="118"/>
      <c r="E960" s="118"/>
      <c r="F960" s="118"/>
      <c r="G960" s="118"/>
      <c r="H960" s="118"/>
      <c r="I960" s="118"/>
      <c r="J960" s="118"/>
      <c r="K960" s="118"/>
      <c r="L960" s="118"/>
      <c r="M960" s="118"/>
      <c r="N960" s="118"/>
      <c r="O960" s="118"/>
      <c r="P960" s="118"/>
      <c r="Q960" s="118"/>
      <c r="R960" s="118"/>
      <c r="U960" s="118"/>
      <c r="V960" s="118"/>
      <c r="W960" s="118"/>
      <c r="X960" s="118"/>
      <c r="Y960" s="118"/>
      <c r="Z960" s="118"/>
      <c r="AA960" s="118"/>
      <c r="AB960" s="118"/>
      <c r="AC960" s="118"/>
      <c r="AD960" s="118"/>
      <c r="AE960" s="118"/>
      <c r="AF960" s="118"/>
      <c r="AG960" s="118"/>
      <c r="AH960" s="118"/>
      <c r="AI960" s="118"/>
      <c r="AJ960" s="118"/>
      <c r="AK960" s="118"/>
      <c r="AL960" s="118"/>
      <c r="AM960" s="118"/>
      <c r="AN960" s="118"/>
    </row>
    <row r="961" spans="2:40" x14ac:dyDescent="0.25">
      <c r="B961" s="113"/>
      <c r="C961" s="113"/>
      <c r="D961" s="118"/>
      <c r="E961" s="118"/>
      <c r="F961" s="118"/>
      <c r="G961" s="118"/>
      <c r="H961" s="118"/>
      <c r="I961" s="118"/>
      <c r="J961" s="118"/>
      <c r="K961" s="118"/>
      <c r="L961" s="118"/>
      <c r="M961" s="118"/>
      <c r="N961" s="118"/>
      <c r="O961" s="118"/>
      <c r="P961" s="118"/>
      <c r="Q961" s="118"/>
      <c r="R961" s="118"/>
      <c r="U961" s="118"/>
      <c r="V961" s="118"/>
      <c r="W961" s="118"/>
      <c r="X961" s="118"/>
      <c r="Y961" s="118"/>
      <c r="Z961" s="118"/>
      <c r="AA961" s="118"/>
      <c r="AB961" s="118"/>
      <c r="AC961" s="118"/>
      <c r="AD961" s="118"/>
      <c r="AE961" s="118"/>
      <c r="AF961" s="118"/>
      <c r="AG961" s="118"/>
      <c r="AH961" s="118"/>
      <c r="AI961" s="118"/>
      <c r="AJ961" s="118"/>
      <c r="AK961" s="118"/>
      <c r="AL961" s="118"/>
      <c r="AM961" s="118"/>
      <c r="AN961" s="118"/>
    </row>
    <row r="962" spans="2:40" x14ac:dyDescent="0.25">
      <c r="B962" s="113"/>
      <c r="C962" s="113"/>
      <c r="D962" s="118"/>
      <c r="E962" s="118"/>
      <c r="F962" s="118"/>
      <c r="G962" s="118"/>
      <c r="H962" s="118"/>
      <c r="I962" s="118"/>
      <c r="J962" s="118"/>
      <c r="K962" s="118"/>
      <c r="L962" s="118"/>
      <c r="M962" s="118"/>
      <c r="N962" s="118"/>
      <c r="O962" s="118"/>
      <c r="P962" s="118"/>
      <c r="Q962" s="118"/>
      <c r="R962" s="118"/>
      <c r="U962" s="118"/>
      <c r="V962" s="118"/>
      <c r="W962" s="118"/>
      <c r="X962" s="118"/>
      <c r="Y962" s="118"/>
      <c r="Z962" s="118"/>
      <c r="AA962" s="118"/>
      <c r="AB962" s="118"/>
      <c r="AC962" s="118"/>
      <c r="AD962" s="118"/>
      <c r="AE962" s="118"/>
      <c r="AF962" s="118"/>
      <c r="AG962" s="118"/>
      <c r="AH962" s="118"/>
      <c r="AI962" s="118"/>
      <c r="AJ962" s="118"/>
      <c r="AK962" s="118"/>
      <c r="AL962" s="118"/>
      <c r="AM962" s="118"/>
      <c r="AN962" s="118"/>
    </row>
    <row r="963" spans="2:40" x14ac:dyDescent="0.25">
      <c r="B963" s="113"/>
      <c r="C963" s="113"/>
      <c r="D963" s="118"/>
      <c r="E963" s="118"/>
      <c r="F963" s="118"/>
      <c r="G963" s="118"/>
      <c r="H963" s="118"/>
      <c r="I963" s="118"/>
      <c r="J963" s="118"/>
      <c r="K963" s="118"/>
      <c r="L963" s="118"/>
      <c r="M963" s="118"/>
      <c r="N963" s="118"/>
      <c r="O963" s="118"/>
      <c r="P963" s="118"/>
      <c r="Q963" s="118"/>
      <c r="R963" s="118"/>
      <c r="U963" s="118"/>
      <c r="V963" s="118"/>
      <c r="W963" s="118"/>
      <c r="X963" s="118"/>
      <c r="Y963" s="118"/>
      <c r="Z963" s="118"/>
      <c r="AA963" s="118"/>
      <c r="AB963" s="118"/>
      <c r="AC963" s="118"/>
      <c r="AD963" s="118"/>
      <c r="AE963" s="118"/>
      <c r="AF963" s="118"/>
      <c r="AG963" s="118"/>
      <c r="AH963" s="118"/>
      <c r="AI963" s="118"/>
      <c r="AJ963" s="118"/>
      <c r="AK963" s="118"/>
      <c r="AL963" s="118"/>
      <c r="AM963" s="118"/>
      <c r="AN963" s="118"/>
    </row>
    <row r="964" spans="2:40" x14ac:dyDescent="0.25">
      <c r="B964" s="113"/>
      <c r="C964" s="113"/>
      <c r="D964" s="118"/>
      <c r="E964" s="118"/>
      <c r="F964" s="118"/>
      <c r="G964" s="118"/>
      <c r="H964" s="118"/>
      <c r="I964" s="118"/>
      <c r="J964" s="118"/>
      <c r="K964" s="118"/>
      <c r="L964" s="118"/>
      <c r="M964" s="118"/>
      <c r="N964" s="118"/>
      <c r="O964" s="118"/>
      <c r="P964" s="118"/>
      <c r="Q964" s="118"/>
      <c r="R964" s="118"/>
      <c r="U964" s="118"/>
      <c r="V964" s="118"/>
      <c r="W964" s="118"/>
      <c r="X964" s="118"/>
      <c r="Y964" s="118"/>
      <c r="Z964" s="118"/>
      <c r="AA964" s="118"/>
      <c r="AB964" s="118"/>
      <c r="AC964" s="118"/>
      <c r="AD964" s="118"/>
      <c r="AE964" s="118"/>
      <c r="AF964" s="118"/>
      <c r="AG964" s="118"/>
      <c r="AH964" s="118"/>
      <c r="AI964" s="118"/>
      <c r="AJ964" s="118"/>
      <c r="AK964" s="118"/>
      <c r="AL964" s="118"/>
      <c r="AM964" s="118"/>
      <c r="AN964" s="118"/>
    </row>
    <row r="965" spans="2:40" x14ac:dyDescent="0.25">
      <c r="B965" s="113"/>
      <c r="C965" s="113"/>
      <c r="D965" s="118"/>
      <c r="E965" s="118"/>
      <c r="F965" s="118"/>
      <c r="G965" s="118"/>
      <c r="H965" s="118"/>
      <c r="I965" s="118"/>
      <c r="J965" s="118"/>
      <c r="K965" s="118"/>
      <c r="L965" s="118"/>
      <c r="M965" s="118"/>
      <c r="N965" s="118"/>
      <c r="O965" s="118"/>
      <c r="P965" s="118"/>
      <c r="Q965" s="118"/>
      <c r="R965" s="118"/>
      <c r="U965" s="118"/>
      <c r="V965" s="118"/>
      <c r="W965" s="118"/>
      <c r="X965" s="118"/>
      <c r="Y965" s="118"/>
      <c r="Z965" s="118"/>
      <c r="AA965" s="118"/>
      <c r="AB965" s="118"/>
      <c r="AC965" s="118"/>
      <c r="AD965" s="118"/>
      <c r="AE965" s="118"/>
      <c r="AF965" s="118"/>
      <c r="AG965" s="118"/>
      <c r="AH965" s="118"/>
      <c r="AI965" s="118"/>
      <c r="AJ965" s="118"/>
      <c r="AK965" s="118"/>
      <c r="AL965" s="118"/>
      <c r="AM965" s="118"/>
      <c r="AN965" s="118"/>
    </row>
    <row r="966" spans="2:40" x14ac:dyDescent="0.25">
      <c r="B966" s="113"/>
      <c r="C966" s="113"/>
      <c r="D966" s="118"/>
      <c r="E966" s="118"/>
      <c r="F966" s="118"/>
      <c r="G966" s="118"/>
      <c r="H966" s="118"/>
      <c r="I966" s="118"/>
      <c r="J966" s="118"/>
      <c r="K966" s="118"/>
      <c r="L966" s="118"/>
      <c r="M966" s="118"/>
      <c r="N966" s="118"/>
      <c r="O966" s="118"/>
      <c r="P966" s="118"/>
      <c r="Q966" s="118"/>
      <c r="R966" s="118"/>
      <c r="U966" s="118"/>
      <c r="V966" s="118"/>
      <c r="W966" s="118"/>
      <c r="X966" s="118"/>
      <c r="Y966" s="118"/>
      <c r="Z966" s="118"/>
      <c r="AA966" s="118"/>
      <c r="AB966" s="118"/>
      <c r="AC966" s="118"/>
      <c r="AD966" s="118"/>
      <c r="AE966" s="118"/>
      <c r="AF966" s="118"/>
      <c r="AG966" s="118"/>
      <c r="AH966" s="118"/>
      <c r="AI966" s="118"/>
      <c r="AJ966" s="118"/>
      <c r="AK966" s="118"/>
      <c r="AL966" s="118"/>
      <c r="AM966" s="118"/>
      <c r="AN966" s="118"/>
    </row>
    <row r="967" spans="2:40" x14ac:dyDescent="0.25">
      <c r="B967" s="113"/>
      <c r="C967" s="113"/>
      <c r="D967" s="118"/>
      <c r="E967" s="118"/>
      <c r="F967" s="118"/>
      <c r="G967" s="118"/>
      <c r="H967" s="118"/>
      <c r="I967" s="118"/>
      <c r="J967" s="118"/>
      <c r="K967" s="118"/>
      <c r="L967" s="118"/>
      <c r="M967" s="118"/>
      <c r="N967" s="118"/>
      <c r="O967" s="118"/>
      <c r="P967" s="118"/>
      <c r="Q967" s="118"/>
      <c r="R967" s="118"/>
      <c r="U967" s="118"/>
      <c r="V967" s="118"/>
      <c r="W967" s="118"/>
      <c r="X967" s="118"/>
      <c r="Y967" s="118"/>
      <c r="Z967" s="118"/>
      <c r="AA967" s="118"/>
      <c r="AB967" s="118"/>
      <c r="AC967" s="118"/>
      <c r="AD967" s="118"/>
      <c r="AE967" s="118"/>
      <c r="AF967" s="118"/>
      <c r="AG967" s="118"/>
      <c r="AH967" s="118"/>
      <c r="AI967" s="118"/>
      <c r="AJ967" s="118"/>
      <c r="AK967" s="118"/>
      <c r="AL967" s="118"/>
      <c r="AM967" s="118"/>
      <c r="AN967" s="118"/>
    </row>
    <row r="968" spans="2:40" x14ac:dyDescent="0.25">
      <c r="B968" s="113"/>
      <c r="C968" s="113"/>
      <c r="D968" s="118"/>
      <c r="E968" s="118"/>
      <c r="F968" s="118"/>
      <c r="G968" s="118"/>
      <c r="H968" s="118"/>
      <c r="I968" s="118"/>
      <c r="J968" s="118"/>
      <c r="K968" s="118"/>
      <c r="L968" s="118"/>
      <c r="M968" s="118"/>
      <c r="N968" s="118"/>
      <c r="O968" s="118"/>
      <c r="P968" s="118"/>
      <c r="Q968" s="118"/>
      <c r="R968" s="118"/>
      <c r="U968" s="118"/>
      <c r="V968" s="118"/>
      <c r="W968" s="118"/>
      <c r="X968" s="118"/>
      <c r="Y968" s="118"/>
      <c r="Z968" s="118"/>
      <c r="AA968" s="118"/>
      <c r="AB968" s="118"/>
      <c r="AC968" s="118"/>
      <c r="AD968" s="118"/>
      <c r="AE968" s="118"/>
      <c r="AF968" s="118"/>
      <c r="AG968" s="118"/>
      <c r="AH968" s="118"/>
      <c r="AI968" s="118"/>
      <c r="AJ968" s="118"/>
      <c r="AK968" s="118"/>
      <c r="AL968" s="118"/>
      <c r="AM968" s="118"/>
      <c r="AN968" s="118"/>
    </row>
    <row r="969" spans="2:40" x14ac:dyDescent="0.25">
      <c r="B969" s="113"/>
      <c r="C969" s="113"/>
      <c r="D969" s="118"/>
      <c r="E969" s="118"/>
      <c r="F969" s="118"/>
      <c r="G969" s="118"/>
      <c r="H969" s="118"/>
      <c r="I969" s="118"/>
      <c r="J969" s="118"/>
      <c r="K969" s="118"/>
      <c r="L969" s="118"/>
      <c r="M969" s="118"/>
      <c r="N969" s="118"/>
      <c r="O969" s="118"/>
      <c r="P969" s="118"/>
      <c r="Q969" s="118"/>
      <c r="R969" s="118"/>
      <c r="U969" s="118"/>
      <c r="V969" s="118"/>
      <c r="W969" s="118"/>
      <c r="X969" s="118"/>
      <c r="Y969" s="118"/>
      <c r="Z969" s="118"/>
      <c r="AA969" s="118"/>
      <c r="AB969" s="118"/>
      <c r="AC969" s="118"/>
      <c r="AD969" s="118"/>
      <c r="AE969" s="118"/>
      <c r="AF969" s="118"/>
      <c r="AG969" s="118"/>
      <c r="AH969" s="118"/>
      <c r="AI969" s="118"/>
      <c r="AJ969" s="118"/>
      <c r="AK969" s="118"/>
      <c r="AL969" s="118"/>
      <c r="AM969" s="118"/>
      <c r="AN969" s="118"/>
    </row>
    <row r="970" spans="2:40" x14ac:dyDescent="0.25">
      <c r="B970" s="113"/>
      <c r="C970" s="113"/>
      <c r="D970" s="118"/>
      <c r="E970" s="118"/>
      <c r="F970" s="118"/>
      <c r="G970" s="118"/>
      <c r="H970" s="118"/>
      <c r="I970" s="118"/>
      <c r="J970" s="118"/>
      <c r="K970" s="118"/>
      <c r="L970" s="118"/>
      <c r="M970" s="118"/>
      <c r="N970" s="118"/>
      <c r="O970" s="118"/>
      <c r="P970" s="118"/>
      <c r="Q970" s="118"/>
      <c r="R970" s="118"/>
      <c r="U970" s="118"/>
      <c r="V970" s="118"/>
      <c r="W970" s="118"/>
      <c r="X970" s="118"/>
      <c r="Y970" s="118"/>
      <c r="Z970" s="118"/>
      <c r="AA970" s="118"/>
      <c r="AB970" s="118"/>
      <c r="AC970" s="118"/>
      <c r="AD970" s="118"/>
      <c r="AE970" s="118"/>
      <c r="AF970" s="118"/>
      <c r="AG970" s="118"/>
      <c r="AH970" s="118"/>
      <c r="AI970" s="118"/>
      <c r="AJ970" s="118"/>
      <c r="AK970" s="118"/>
      <c r="AL970" s="118"/>
      <c r="AM970" s="118"/>
      <c r="AN970" s="118"/>
    </row>
    <row r="971" spans="2:40" x14ac:dyDescent="0.25">
      <c r="B971" s="113"/>
      <c r="C971" s="113"/>
      <c r="D971" s="118"/>
      <c r="E971" s="118"/>
      <c r="F971" s="118"/>
      <c r="G971" s="118"/>
      <c r="H971" s="118"/>
      <c r="I971" s="118"/>
      <c r="J971" s="118"/>
      <c r="K971" s="118"/>
      <c r="L971" s="118"/>
      <c r="M971" s="118"/>
      <c r="N971" s="118"/>
      <c r="O971" s="118"/>
      <c r="P971" s="118"/>
      <c r="Q971" s="118"/>
      <c r="R971" s="118"/>
      <c r="U971" s="118"/>
      <c r="V971" s="118"/>
      <c r="W971" s="118"/>
      <c r="X971" s="118"/>
      <c r="Y971" s="118"/>
      <c r="Z971" s="118"/>
      <c r="AA971" s="118"/>
      <c r="AB971" s="118"/>
      <c r="AC971" s="118"/>
      <c r="AD971" s="118"/>
      <c r="AE971" s="118"/>
      <c r="AF971" s="118"/>
      <c r="AG971" s="118"/>
      <c r="AH971" s="118"/>
      <c r="AI971" s="118"/>
      <c r="AJ971" s="118"/>
      <c r="AK971" s="118"/>
      <c r="AL971" s="118"/>
      <c r="AM971" s="118"/>
      <c r="AN971" s="118"/>
    </row>
    <row r="972" spans="2:40" x14ac:dyDescent="0.25">
      <c r="B972" s="113"/>
      <c r="C972" s="113"/>
      <c r="D972" s="118"/>
      <c r="E972" s="118"/>
      <c r="F972" s="118"/>
      <c r="G972" s="118"/>
      <c r="H972" s="118"/>
      <c r="I972" s="118"/>
      <c r="J972" s="118"/>
      <c r="K972" s="118"/>
      <c r="L972" s="118"/>
      <c r="M972" s="118"/>
      <c r="N972" s="118"/>
      <c r="O972" s="118"/>
      <c r="P972" s="118"/>
      <c r="Q972" s="118"/>
      <c r="R972" s="118"/>
      <c r="U972" s="118"/>
      <c r="V972" s="118"/>
      <c r="W972" s="118"/>
      <c r="X972" s="118"/>
      <c r="Y972" s="118"/>
      <c r="Z972" s="118"/>
      <c r="AA972" s="118"/>
      <c r="AB972" s="118"/>
      <c r="AC972" s="118"/>
      <c r="AD972" s="118"/>
      <c r="AE972" s="118"/>
      <c r="AF972" s="118"/>
      <c r="AG972" s="118"/>
      <c r="AH972" s="118"/>
      <c r="AI972" s="118"/>
      <c r="AJ972" s="118"/>
      <c r="AK972" s="118"/>
      <c r="AL972" s="118"/>
      <c r="AM972" s="118"/>
      <c r="AN972" s="118"/>
    </row>
    <row r="973" spans="2:40" x14ac:dyDescent="0.25">
      <c r="B973" s="113"/>
      <c r="C973" s="113"/>
      <c r="D973" s="118"/>
      <c r="E973" s="118"/>
      <c r="F973" s="118"/>
      <c r="G973" s="118"/>
      <c r="H973" s="118"/>
      <c r="I973" s="118"/>
      <c r="J973" s="118"/>
      <c r="K973" s="118"/>
      <c r="L973" s="118"/>
      <c r="M973" s="118"/>
      <c r="N973" s="118"/>
      <c r="O973" s="118"/>
      <c r="P973" s="118"/>
      <c r="Q973" s="118"/>
      <c r="R973" s="118"/>
      <c r="U973" s="118"/>
      <c r="V973" s="118"/>
      <c r="W973" s="118"/>
      <c r="X973" s="118"/>
      <c r="Y973" s="118"/>
      <c r="Z973" s="118"/>
      <c r="AA973" s="118"/>
      <c r="AB973" s="118"/>
      <c r="AC973" s="118"/>
      <c r="AD973" s="118"/>
      <c r="AE973" s="118"/>
      <c r="AF973" s="118"/>
      <c r="AG973" s="118"/>
      <c r="AH973" s="118"/>
      <c r="AI973" s="118"/>
      <c r="AJ973" s="118"/>
      <c r="AK973" s="118"/>
      <c r="AL973" s="118"/>
      <c r="AM973" s="118"/>
      <c r="AN973" s="118"/>
    </row>
    <row r="974" spans="2:40" x14ac:dyDescent="0.25">
      <c r="B974" s="113"/>
      <c r="C974" s="113"/>
      <c r="D974" s="118"/>
      <c r="E974" s="118"/>
      <c r="F974" s="118"/>
      <c r="G974" s="118"/>
      <c r="H974" s="118"/>
      <c r="I974" s="118"/>
      <c r="J974" s="118"/>
      <c r="K974" s="118"/>
      <c r="L974" s="118"/>
      <c r="M974" s="118"/>
      <c r="N974" s="118"/>
      <c r="O974" s="118"/>
      <c r="P974" s="118"/>
      <c r="Q974" s="118"/>
      <c r="R974" s="118"/>
      <c r="U974" s="118"/>
      <c r="V974" s="118"/>
      <c r="W974" s="118"/>
      <c r="X974" s="118"/>
      <c r="Y974" s="118"/>
      <c r="Z974" s="118"/>
      <c r="AA974" s="118"/>
      <c r="AB974" s="118"/>
      <c r="AC974" s="118"/>
      <c r="AD974" s="118"/>
      <c r="AE974" s="118"/>
      <c r="AF974" s="118"/>
      <c r="AG974" s="118"/>
      <c r="AH974" s="118"/>
      <c r="AI974" s="118"/>
      <c r="AJ974" s="118"/>
      <c r="AK974" s="118"/>
      <c r="AL974" s="118"/>
      <c r="AM974" s="118"/>
      <c r="AN974" s="118"/>
    </row>
    <row r="975" spans="2:40" x14ac:dyDescent="0.25">
      <c r="B975" s="113"/>
      <c r="C975" s="113"/>
      <c r="D975" s="118"/>
      <c r="E975" s="118"/>
      <c r="F975" s="118"/>
      <c r="G975" s="118"/>
      <c r="H975" s="118"/>
      <c r="I975" s="118"/>
      <c r="J975" s="118"/>
      <c r="K975" s="118"/>
      <c r="L975" s="118"/>
      <c r="M975" s="118"/>
      <c r="N975" s="118"/>
      <c r="O975" s="118"/>
      <c r="P975" s="118"/>
      <c r="Q975" s="118"/>
      <c r="R975" s="118"/>
      <c r="U975" s="118"/>
      <c r="V975" s="118"/>
      <c r="W975" s="118"/>
      <c r="X975" s="118"/>
      <c r="Y975" s="118"/>
      <c r="Z975" s="118"/>
      <c r="AA975" s="118"/>
      <c r="AB975" s="118"/>
      <c r="AC975" s="118"/>
      <c r="AD975" s="118"/>
      <c r="AE975" s="118"/>
      <c r="AF975" s="118"/>
      <c r="AG975" s="118"/>
      <c r="AH975" s="118"/>
      <c r="AI975" s="118"/>
      <c r="AJ975" s="118"/>
      <c r="AK975" s="118"/>
      <c r="AL975" s="118"/>
      <c r="AM975" s="118"/>
      <c r="AN975" s="118"/>
    </row>
    <row r="976" spans="2:40" x14ac:dyDescent="0.25">
      <c r="B976" s="113"/>
      <c r="C976" s="113"/>
      <c r="D976" s="118"/>
      <c r="E976" s="118"/>
      <c r="F976" s="118"/>
      <c r="G976" s="118"/>
      <c r="H976" s="118"/>
      <c r="I976" s="118"/>
      <c r="J976" s="118"/>
      <c r="K976" s="118"/>
      <c r="L976" s="118"/>
      <c r="M976" s="118"/>
      <c r="N976" s="118"/>
      <c r="O976" s="118"/>
      <c r="P976" s="118"/>
      <c r="Q976" s="118"/>
      <c r="R976" s="118"/>
      <c r="U976" s="118"/>
      <c r="V976" s="118"/>
      <c r="W976" s="118"/>
      <c r="X976" s="118"/>
      <c r="Y976" s="118"/>
      <c r="Z976" s="118"/>
      <c r="AA976" s="118"/>
      <c r="AB976" s="118"/>
      <c r="AC976" s="118"/>
      <c r="AD976" s="118"/>
      <c r="AE976" s="118"/>
      <c r="AF976" s="118"/>
      <c r="AG976" s="118"/>
      <c r="AH976" s="118"/>
      <c r="AI976" s="118"/>
      <c r="AJ976" s="118"/>
      <c r="AK976" s="118"/>
      <c r="AL976" s="118"/>
      <c r="AM976" s="118"/>
      <c r="AN976" s="118"/>
    </row>
    <row r="977" spans="2:40" x14ac:dyDescent="0.25">
      <c r="B977" s="113"/>
      <c r="C977" s="113"/>
      <c r="D977" s="118"/>
      <c r="E977" s="118"/>
      <c r="F977" s="118"/>
      <c r="G977" s="118"/>
      <c r="H977" s="118"/>
      <c r="I977" s="118"/>
      <c r="J977" s="118"/>
      <c r="K977" s="118"/>
      <c r="L977" s="118"/>
      <c r="M977" s="118"/>
      <c r="N977" s="118"/>
      <c r="O977" s="118"/>
      <c r="P977" s="118"/>
      <c r="Q977" s="118"/>
      <c r="R977" s="118"/>
      <c r="U977" s="118"/>
      <c r="V977" s="118"/>
      <c r="W977" s="118"/>
      <c r="X977" s="118"/>
      <c r="Y977" s="118"/>
      <c r="Z977" s="118"/>
      <c r="AA977" s="118"/>
      <c r="AB977" s="118"/>
      <c r="AC977" s="118"/>
      <c r="AD977" s="118"/>
      <c r="AE977" s="118"/>
      <c r="AF977" s="118"/>
      <c r="AG977" s="118"/>
      <c r="AH977" s="118"/>
      <c r="AI977" s="118"/>
      <c r="AJ977" s="118"/>
      <c r="AK977" s="118"/>
      <c r="AL977" s="118"/>
      <c r="AM977" s="118"/>
      <c r="AN977" s="118"/>
    </row>
    <row r="978" spans="2:40" x14ac:dyDescent="0.25">
      <c r="B978" s="113"/>
      <c r="C978" s="113"/>
      <c r="D978" s="118"/>
      <c r="E978" s="118"/>
      <c r="F978" s="118"/>
      <c r="G978" s="118"/>
      <c r="H978" s="118"/>
      <c r="I978" s="118"/>
      <c r="J978" s="118"/>
      <c r="K978" s="118"/>
      <c r="L978" s="118"/>
      <c r="M978" s="118"/>
      <c r="N978" s="118"/>
      <c r="O978" s="118"/>
      <c r="P978" s="118"/>
      <c r="Q978" s="118"/>
      <c r="R978" s="118"/>
      <c r="U978" s="118"/>
      <c r="V978" s="118"/>
      <c r="W978" s="118"/>
      <c r="X978" s="118"/>
      <c r="Y978" s="118"/>
      <c r="Z978" s="118"/>
      <c r="AA978" s="118"/>
      <c r="AB978" s="118"/>
      <c r="AC978" s="118"/>
      <c r="AD978" s="118"/>
      <c r="AE978" s="118"/>
      <c r="AF978" s="118"/>
      <c r="AG978" s="118"/>
      <c r="AH978" s="118"/>
      <c r="AI978" s="118"/>
      <c r="AJ978" s="118"/>
      <c r="AK978" s="118"/>
      <c r="AL978" s="118"/>
      <c r="AM978" s="118"/>
      <c r="AN978" s="118"/>
    </row>
    <row r="979" spans="2:40" x14ac:dyDescent="0.25">
      <c r="B979" s="113"/>
      <c r="C979" s="113"/>
      <c r="D979" s="118"/>
      <c r="E979" s="118"/>
      <c r="F979" s="118"/>
      <c r="G979" s="118"/>
      <c r="H979" s="118"/>
      <c r="I979" s="118"/>
      <c r="J979" s="118"/>
      <c r="K979" s="118"/>
      <c r="L979" s="118"/>
      <c r="M979" s="118"/>
      <c r="N979" s="118"/>
      <c r="O979" s="118"/>
      <c r="P979" s="118"/>
      <c r="Q979" s="118"/>
      <c r="R979" s="118"/>
      <c r="U979" s="118"/>
      <c r="V979" s="118"/>
      <c r="W979" s="118"/>
      <c r="X979" s="118"/>
      <c r="Y979" s="118"/>
      <c r="Z979" s="118"/>
      <c r="AA979" s="118"/>
      <c r="AB979" s="118"/>
      <c r="AC979" s="118"/>
      <c r="AD979" s="118"/>
      <c r="AE979" s="118"/>
      <c r="AF979" s="118"/>
      <c r="AG979" s="118"/>
      <c r="AH979" s="118"/>
      <c r="AI979" s="118"/>
      <c r="AJ979" s="118"/>
      <c r="AK979" s="118"/>
      <c r="AL979" s="118"/>
      <c r="AM979" s="118"/>
      <c r="AN979" s="118"/>
    </row>
    <row r="980" spans="2:40" x14ac:dyDescent="0.25">
      <c r="B980" s="113"/>
      <c r="C980" s="113"/>
      <c r="D980" s="118"/>
      <c r="E980" s="118"/>
      <c r="F980" s="118"/>
      <c r="G980" s="118"/>
      <c r="H980" s="118"/>
      <c r="I980" s="118"/>
      <c r="J980" s="118"/>
      <c r="K980" s="118"/>
      <c r="L980" s="118"/>
      <c r="M980" s="118"/>
      <c r="N980" s="118"/>
      <c r="O980" s="118"/>
      <c r="P980" s="118"/>
      <c r="Q980" s="118"/>
      <c r="R980" s="118"/>
      <c r="U980" s="118"/>
      <c r="V980" s="118"/>
      <c r="W980" s="118"/>
      <c r="X980" s="118"/>
      <c r="Y980" s="118"/>
      <c r="Z980" s="118"/>
      <c r="AA980" s="118"/>
      <c r="AB980" s="118"/>
      <c r="AC980" s="118"/>
      <c r="AD980" s="118"/>
      <c r="AE980" s="118"/>
      <c r="AF980" s="118"/>
      <c r="AG980" s="118"/>
      <c r="AH980" s="118"/>
      <c r="AI980" s="118"/>
      <c r="AJ980" s="118"/>
      <c r="AK980" s="118"/>
      <c r="AL980" s="118"/>
      <c r="AM980" s="118"/>
      <c r="AN980" s="118"/>
    </row>
    <row r="981" spans="2:40" x14ac:dyDescent="0.25">
      <c r="B981" s="113"/>
      <c r="C981" s="113"/>
      <c r="D981" s="118"/>
      <c r="E981" s="118"/>
      <c r="F981" s="118"/>
      <c r="G981" s="118"/>
      <c r="H981" s="118"/>
      <c r="I981" s="118"/>
      <c r="J981" s="118"/>
      <c r="K981" s="118"/>
      <c r="L981" s="118"/>
      <c r="M981" s="118"/>
      <c r="N981" s="118"/>
      <c r="O981" s="118"/>
      <c r="P981" s="118"/>
      <c r="Q981" s="118"/>
      <c r="R981" s="118"/>
      <c r="U981" s="118"/>
      <c r="V981" s="118"/>
      <c r="W981" s="118"/>
      <c r="X981" s="118"/>
      <c r="Y981" s="118"/>
      <c r="Z981" s="118"/>
      <c r="AA981" s="118"/>
      <c r="AB981" s="118"/>
      <c r="AC981" s="118"/>
      <c r="AD981" s="118"/>
      <c r="AE981" s="118"/>
      <c r="AF981" s="118"/>
      <c r="AG981" s="118"/>
      <c r="AH981" s="118"/>
      <c r="AI981" s="118"/>
      <c r="AJ981" s="118"/>
      <c r="AK981" s="118"/>
      <c r="AL981" s="118"/>
      <c r="AM981" s="118"/>
      <c r="AN981" s="118"/>
    </row>
    <row r="982" spans="2:40" x14ac:dyDescent="0.25">
      <c r="B982" s="113"/>
      <c r="C982" s="113"/>
      <c r="D982" s="118"/>
      <c r="E982" s="118"/>
      <c r="F982" s="118"/>
      <c r="G982" s="118"/>
      <c r="H982" s="118"/>
      <c r="I982" s="118"/>
      <c r="J982" s="118"/>
      <c r="K982" s="118"/>
      <c r="L982" s="118"/>
      <c r="M982" s="118"/>
      <c r="N982" s="118"/>
      <c r="O982" s="118"/>
      <c r="P982" s="118"/>
      <c r="Q982" s="118"/>
      <c r="R982" s="118"/>
      <c r="U982" s="118"/>
      <c r="V982" s="118"/>
      <c r="W982" s="118"/>
      <c r="X982" s="118"/>
      <c r="Y982" s="118"/>
      <c r="Z982" s="118"/>
      <c r="AA982" s="118"/>
      <c r="AB982" s="118"/>
      <c r="AC982" s="118"/>
      <c r="AD982" s="118"/>
      <c r="AE982" s="118"/>
      <c r="AF982" s="118"/>
      <c r="AG982" s="118"/>
      <c r="AH982" s="118"/>
      <c r="AI982" s="118"/>
      <c r="AJ982" s="118"/>
      <c r="AK982" s="118"/>
      <c r="AL982" s="118"/>
      <c r="AM982" s="118"/>
      <c r="AN982" s="118"/>
    </row>
    <row r="983" spans="2:40" x14ac:dyDescent="0.25">
      <c r="B983" s="113"/>
      <c r="C983" s="113"/>
      <c r="D983" s="118"/>
      <c r="E983" s="118"/>
      <c r="F983" s="118"/>
      <c r="G983" s="118"/>
      <c r="H983" s="118"/>
      <c r="I983" s="118"/>
      <c r="J983" s="118"/>
      <c r="K983" s="118"/>
      <c r="L983" s="118"/>
      <c r="M983" s="118"/>
      <c r="N983" s="118"/>
      <c r="O983" s="118"/>
      <c r="P983" s="118"/>
      <c r="Q983" s="118"/>
      <c r="R983" s="118"/>
      <c r="U983" s="118"/>
      <c r="V983" s="118"/>
      <c r="W983" s="118"/>
      <c r="X983" s="118"/>
      <c r="Y983" s="118"/>
      <c r="Z983" s="118"/>
      <c r="AA983" s="118"/>
      <c r="AB983" s="118"/>
      <c r="AC983" s="118"/>
      <c r="AD983" s="118"/>
      <c r="AE983" s="118"/>
      <c r="AF983" s="118"/>
      <c r="AG983" s="118"/>
      <c r="AH983" s="118"/>
      <c r="AI983" s="118"/>
      <c r="AJ983" s="118"/>
      <c r="AK983" s="118"/>
      <c r="AL983" s="118"/>
      <c r="AM983" s="118"/>
      <c r="AN983" s="118"/>
    </row>
    <row r="984" spans="2:40" x14ac:dyDescent="0.25">
      <c r="B984" s="113"/>
      <c r="C984" s="113"/>
      <c r="D984" s="118"/>
      <c r="E984" s="118"/>
      <c r="F984" s="118"/>
      <c r="G984" s="118"/>
      <c r="H984" s="118"/>
      <c r="I984" s="118"/>
      <c r="J984" s="118"/>
      <c r="K984" s="118"/>
      <c r="L984" s="118"/>
      <c r="M984" s="118"/>
      <c r="N984" s="118"/>
      <c r="O984" s="118"/>
      <c r="P984" s="118"/>
      <c r="Q984" s="118"/>
      <c r="R984" s="118"/>
      <c r="U984" s="118"/>
      <c r="V984" s="118"/>
      <c r="W984" s="118"/>
      <c r="X984" s="118"/>
      <c r="Y984" s="118"/>
      <c r="Z984" s="118"/>
      <c r="AA984" s="118"/>
      <c r="AB984" s="118"/>
      <c r="AC984" s="118"/>
      <c r="AD984" s="118"/>
      <c r="AE984" s="118"/>
      <c r="AF984" s="118"/>
      <c r="AG984" s="118"/>
      <c r="AH984" s="118"/>
      <c r="AI984" s="118"/>
      <c r="AJ984" s="118"/>
      <c r="AK984" s="118"/>
      <c r="AL984" s="118"/>
      <c r="AM984" s="118"/>
      <c r="AN984" s="118"/>
    </row>
    <row r="985" spans="2:40" x14ac:dyDescent="0.25">
      <c r="B985" s="113"/>
      <c r="C985" s="113"/>
      <c r="D985" s="118"/>
      <c r="E985" s="118"/>
      <c r="F985" s="118"/>
      <c r="G985" s="118"/>
      <c r="H985" s="118"/>
      <c r="I985" s="118"/>
      <c r="J985" s="118"/>
      <c r="K985" s="118"/>
      <c r="L985" s="118"/>
      <c r="M985" s="118"/>
      <c r="N985" s="118"/>
      <c r="O985" s="118"/>
      <c r="P985" s="118"/>
      <c r="Q985" s="118"/>
      <c r="R985" s="118"/>
      <c r="U985" s="118"/>
      <c r="V985" s="118"/>
      <c r="W985" s="118"/>
      <c r="X985" s="118"/>
      <c r="Y985" s="118"/>
      <c r="Z985" s="118"/>
      <c r="AA985" s="118"/>
      <c r="AB985" s="118"/>
      <c r="AC985" s="118"/>
      <c r="AD985" s="118"/>
      <c r="AE985" s="118"/>
      <c r="AF985" s="118"/>
      <c r="AG985" s="118"/>
      <c r="AH985" s="118"/>
      <c r="AI985" s="118"/>
      <c r="AJ985" s="118"/>
      <c r="AK985" s="118"/>
      <c r="AL985" s="118"/>
      <c r="AM985" s="118"/>
      <c r="AN985" s="118"/>
    </row>
    <row r="986" spans="2:40" x14ac:dyDescent="0.25">
      <c r="B986" s="113"/>
      <c r="C986" s="113"/>
      <c r="D986" s="118"/>
      <c r="E986" s="118"/>
      <c r="F986" s="118"/>
      <c r="G986" s="118"/>
      <c r="H986" s="118"/>
      <c r="I986" s="118"/>
      <c r="J986" s="118"/>
      <c r="K986" s="118"/>
      <c r="L986" s="118"/>
      <c r="M986" s="118"/>
      <c r="N986" s="118"/>
      <c r="O986" s="118"/>
      <c r="P986" s="118"/>
      <c r="Q986" s="118"/>
      <c r="R986" s="118"/>
      <c r="U986" s="118"/>
      <c r="V986" s="118"/>
      <c r="W986" s="118"/>
      <c r="X986" s="118"/>
      <c r="Y986" s="118"/>
      <c r="Z986" s="118"/>
      <c r="AA986" s="118"/>
      <c r="AB986" s="118"/>
      <c r="AC986" s="118"/>
      <c r="AD986" s="118"/>
      <c r="AE986" s="118"/>
      <c r="AF986" s="118"/>
      <c r="AG986" s="118"/>
      <c r="AH986" s="118"/>
      <c r="AI986" s="118"/>
      <c r="AJ986" s="118"/>
      <c r="AK986" s="118"/>
      <c r="AL986" s="118"/>
      <c r="AM986" s="118"/>
      <c r="AN986" s="118"/>
    </row>
    <row r="987" spans="2:40" x14ac:dyDescent="0.25">
      <c r="B987" s="113"/>
      <c r="C987" s="113"/>
      <c r="D987" s="118"/>
      <c r="E987" s="118"/>
      <c r="F987" s="118"/>
      <c r="G987" s="118"/>
      <c r="H987" s="118"/>
      <c r="I987" s="118"/>
      <c r="J987" s="118"/>
      <c r="K987" s="118"/>
      <c r="L987" s="118"/>
      <c r="M987" s="118"/>
      <c r="N987" s="118"/>
      <c r="O987" s="118"/>
      <c r="P987" s="118"/>
      <c r="Q987" s="118"/>
      <c r="R987" s="118"/>
      <c r="U987" s="118"/>
      <c r="V987" s="118"/>
      <c r="W987" s="118"/>
      <c r="X987" s="118"/>
      <c r="Y987" s="118"/>
      <c r="Z987" s="118"/>
      <c r="AA987" s="118"/>
      <c r="AB987" s="118"/>
      <c r="AC987" s="118"/>
      <c r="AD987" s="118"/>
      <c r="AE987" s="118"/>
      <c r="AF987" s="118"/>
      <c r="AG987" s="118"/>
      <c r="AH987" s="118"/>
      <c r="AI987" s="118"/>
      <c r="AJ987" s="118"/>
      <c r="AK987" s="118"/>
      <c r="AL987" s="118"/>
      <c r="AM987" s="118"/>
      <c r="AN987" s="118"/>
    </row>
    <row r="988" spans="2:40" x14ac:dyDescent="0.25">
      <c r="B988" s="113"/>
      <c r="C988" s="113"/>
      <c r="D988" s="118"/>
      <c r="E988" s="118"/>
      <c r="F988" s="118"/>
      <c r="G988" s="118"/>
      <c r="H988" s="118"/>
      <c r="I988" s="118"/>
      <c r="J988" s="118"/>
      <c r="K988" s="118"/>
      <c r="L988" s="118"/>
      <c r="M988" s="118"/>
      <c r="N988" s="118"/>
      <c r="O988" s="118"/>
      <c r="P988" s="118"/>
      <c r="Q988" s="118"/>
      <c r="R988" s="118"/>
      <c r="U988" s="118"/>
      <c r="V988" s="118"/>
      <c r="W988" s="118"/>
      <c r="X988" s="118"/>
      <c r="Y988" s="118"/>
      <c r="Z988" s="118"/>
      <c r="AA988" s="118"/>
      <c r="AB988" s="118"/>
      <c r="AC988" s="118"/>
      <c r="AD988" s="118"/>
      <c r="AE988" s="118"/>
      <c r="AF988" s="118"/>
      <c r="AG988" s="118"/>
      <c r="AH988" s="118"/>
      <c r="AI988" s="118"/>
      <c r="AJ988" s="118"/>
      <c r="AK988" s="118"/>
      <c r="AL988" s="118"/>
      <c r="AM988" s="118"/>
      <c r="AN988" s="118"/>
    </row>
    <row r="989" spans="2:40" x14ac:dyDescent="0.25">
      <c r="B989" s="113"/>
      <c r="C989" s="113"/>
      <c r="D989" s="118"/>
      <c r="E989" s="118"/>
      <c r="F989" s="118"/>
      <c r="G989" s="118"/>
      <c r="H989" s="118"/>
      <c r="I989" s="118"/>
      <c r="J989" s="118"/>
      <c r="K989" s="118"/>
      <c r="L989" s="118"/>
      <c r="M989" s="118"/>
      <c r="N989" s="118"/>
      <c r="O989" s="118"/>
      <c r="P989" s="118"/>
      <c r="Q989" s="118"/>
      <c r="R989" s="118"/>
      <c r="U989" s="118"/>
      <c r="V989" s="118"/>
      <c r="W989" s="118"/>
      <c r="X989" s="118"/>
      <c r="Y989" s="118"/>
      <c r="Z989" s="118"/>
      <c r="AA989" s="118"/>
      <c r="AB989" s="118"/>
      <c r="AC989" s="118"/>
      <c r="AD989" s="118"/>
      <c r="AE989" s="118"/>
      <c r="AF989" s="118"/>
      <c r="AG989" s="118"/>
      <c r="AH989" s="118"/>
      <c r="AI989" s="118"/>
      <c r="AJ989" s="118"/>
      <c r="AK989" s="118"/>
      <c r="AL989" s="118"/>
      <c r="AM989" s="118"/>
      <c r="AN989" s="118"/>
    </row>
    <row r="990" spans="2:40" x14ac:dyDescent="0.25">
      <c r="B990" s="113"/>
      <c r="C990" s="113"/>
      <c r="D990" s="118"/>
      <c r="E990" s="118"/>
      <c r="F990" s="118"/>
      <c r="G990" s="118"/>
      <c r="H990" s="118"/>
      <c r="I990" s="118"/>
      <c r="J990" s="118"/>
      <c r="K990" s="118"/>
      <c r="L990" s="118"/>
      <c r="M990" s="118"/>
      <c r="N990" s="118"/>
      <c r="O990" s="118"/>
      <c r="P990" s="118"/>
      <c r="Q990" s="118"/>
      <c r="R990" s="118"/>
      <c r="U990" s="118"/>
      <c r="V990" s="118"/>
      <c r="W990" s="118"/>
      <c r="X990" s="118"/>
      <c r="Y990" s="118"/>
      <c r="Z990" s="118"/>
      <c r="AA990" s="118"/>
      <c r="AB990" s="118"/>
      <c r="AC990" s="118"/>
      <c r="AD990" s="118"/>
      <c r="AE990" s="118"/>
      <c r="AF990" s="118"/>
      <c r="AG990" s="118"/>
      <c r="AH990" s="118"/>
      <c r="AI990" s="118"/>
      <c r="AJ990" s="118"/>
      <c r="AK990" s="118"/>
      <c r="AL990" s="118"/>
      <c r="AM990" s="118"/>
      <c r="AN990" s="118"/>
    </row>
    <row r="991" spans="2:40" x14ac:dyDescent="0.25">
      <c r="B991" s="113"/>
      <c r="C991" s="113"/>
      <c r="D991" s="118"/>
      <c r="E991" s="118"/>
      <c r="F991" s="118"/>
      <c r="G991" s="118"/>
      <c r="H991" s="118"/>
      <c r="I991" s="118"/>
      <c r="J991" s="118"/>
      <c r="K991" s="118"/>
      <c r="L991" s="118"/>
      <c r="M991" s="118"/>
      <c r="N991" s="118"/>
      <c r="O991" s="118"/>
      <c r="P991" s="118"/>
      <c r="Q991" s="118"/>
      <c r="R991" s="118"/>
      <c r="U991" s="118"/>
      <c r="V991" s="118"/>
      <c r="W991" s="118"/>
      <c r="X991" s="118"/>
      <c r="Y991" s="118"/>
      <c r="Z991" s="118"/>
      <c r="AA991" s="118"/>
      <c r="AB991" s="118"/>
      <c r="AC991" s="118"/>
      <c r="AD991" s="118"/>
      <c r="AE991" s="118"/>
      <c r="AF991" s="118"/>
      <c r="AG991" s="118"/>
      <c r="AH991" s="118"/>
      <c r="AI991" s="118"/>
      <c r="AJ991" s="118"/>
      <c r="AK991" s="118"/>
      <c r="AL991" s="118"/>
      <c r="AM991" s="118"/>
      <c r="AN991" s="118"/>
    </row>
    <row r="992" spans="2:40" x14ac:dyDescent="0.25">
      <c r="B992" s="113"/>
      <c r="C992" s="113"/>
      <c r="D992" s="118"/>
      <c r="E992" s="118"/>
      <c r="F992" s="118"/>
      <c r="G992" s="118"/>
      <c r="H992" s="118"/>
      <c r="I992" s="118"/>
      <c r="J992" s="118"/>
      <c r="K992" s="118"/>
      <c r="L992" s="118"/>
      <c r="M992" s="118"/>
      <c r="N992" s="118"/>
      <c r="O992" s="118"/>
      <c r="P992" s="118"/>
      <c r="Q992" s="118"/>
      <c r="R992" s="118"/>
      <c r="U992" s="118"/>
      <c r="V992" s="118"/>
      <c r="W992" s="118"/>
      <c r="X992" s="118"/>
      <c r="Y992" s="118"/>
      <c r="Z992" s="118"/>
      <c r="AA992" s="118"/>
      <c r="AB992" s="118"/>
      <c r="AC992" s="118"/>
      <c r="AD992" s="118"/>
      <c r="AE992" s="118"/>
      <c r="AF992" s="118"/>
      <c r="AG992" s="118"/>
      <c r="AH992" s="118"/>
      <c r="AI992" s="118"/>
      <c r="AJ992" s="118"/>
      <c r="AK992" s="118"/>
      <c r="AL992" s="118"/>
      <c r="AM992" s="118"/>
      <c r="AN992" s="118"/>
    </row>
    <row r="993" spans="2:40" x14ac:dyDescent="0.25">
      <c r="B993" s="113"/>
      <c r="C993" s="113"/>
      <c r="D993" s="118"/>
      <c r="E993" s="118"/>
      <c r="F993" s="118"/>
      <c r="G993" s="118"/>
      <c r="H993" s="118"/>
      <c r="I993" s="118"/>
      <c r="J993" s="118"/>
      <c r="K993" s="118"/>
      <c r="L993" s="118"/>
      <c r="M993" s="118"/>
      <c r="N993" s="118"/>
      <c r="O993" s="118"/>
      <c r="P993" s="118"/>
      <c r="Q993" s="118"/>
      <c r="R993" s="118"/>
      <c r="U993" s="118"/>
      <c r="V993" s="118"/>
      <c r="W993" s="118"/>
      <c r="X993" s="118"/>
      <c r="Y993" s="118"/>
      <c r="Z993" s="118"/>
      <c r="AA993" s="118"/>
      <c r="AB993" s="118"/>
      <c r="AC993" s="118"/>
      <c r="AD993" s="118"/>
      <c r="AE993" s="118"/>
      <c r="AF993" s="118"/>
      <c r="AG993" s="118"/>
      <c r="AH993" s="118"/>
      <c r="AI993" s="118"/>
      <c r="AJ993" s="118"/>
      <c r="AK993" s="118"/>
      <c r="AL993" s="118"/>
      <c r="AM993" s="118"/>
      <c r="AN993" s="118"/>
    </row>
    <row r="994" spans="2:40" x14ac:dyDescent="0.25">
      <c r="B994" s="113"/>
      <c r="C994" s="113"/>
      <c r="D994" s="118"/>
      <c r="E994" s="118"/>
      <c r="F994" s="118"/>
      <c r="G994" s="118"/>
      <c r="H994" s="118"/>
      <c r="I994" s="118"/>
      <c r="J994" s="118"/>
      <c r="K994" s="118"/>
      <c r="L994" s="118"/>
      <c r="M994" s="118"/>
      <c r="N994" s="118"/>
      <c r="O994" s="118"/>
      <c r="P994" s="118"/>
      <c r="Q994" s="118"/>
      <c r="R994" s="118"/>
      <c r="U994" s="118"/>
      <c r="V994" s="118"/>
      <c r="W994" s="118"/>
      <c r="X994" s="118"/>
      <c r="Y994" s="118"/>
      <c r="Z994" s="118"/>
      <c r="AA994" s="118"/>
      <c r="AB994" s="118"/>
      <c r="AC994" s="118"/>
      <c r="AD994" s="118"/>
      <c r="AE994" s="118"/>
      <c r="AF994" s="118"/>
      <c r="AG994" s="118"/>
      <c r="AH994" s="118"/>
      <c r="AI994" s="118"/>
      <c r="AJ994" s="118"/>
      <c r="AK994" s="118"/>
      <c r="AL994" s="118"/>
      <c r="AM994" s="118"/>
      <c r="AN994" s="118"/>
    </row>
    <row r="995" spans="2:40" x14ac:dyDescent="0.25">
      <c r="B995" s="113"/>
      <c r="C995" s="113"/>
      <c r="D995" s="118"/>
      <c r="E995" s="118"/>
      <c r="F995" s="118"/>
      <c r="G995" s="118"/>
      <c r="H995" s="118"/>
      <c r="I995" s="118"/>
      <c r="J995" s="118"/>
      <c r="K995" s="118"/>
      <c r="L995" s="118"/>
      <c r="M995" s="118"/>
      <c r="N995" s="118"/>
      <c r="O995" s="118"/>
      <c r="P995" s="118"/>
      <c r="Q995" s="118"/>
      <c r="R995" s="118"/>
      <c r="U995" s="118"/>
      <c r="V995" s="118"/>
      <c r="W995" s="118"/>
      <c r="X995" s="118"/>
      <c r="Y995" s="118"/>
      <c r="Z995" s="118"/>
      <c r="AA995" s="118"/>
      <c r="AB995" s="118"/>
      <c r="AC995" s="118"/>
      <c r="AD995" s="118"/>
      <c r="AE995" s="118"/>
      <c r="AF995" s="118"/>
      <c r="AG995" s="118"/>
      <c r="AH995" s="118"/>
      <c r="AI995" s="118"/>
      <c r="AJ995" s="118"/>
      <c r="AK995" s="118"/>
      <c r="AL995" s="118"/>
      <c r="AM995" s="118"/>
      <c r="AN995" s="118"/>
    </row>
    <row r="996" spans="2:40" x14ac:dyDescent="0.25">
      <c r="B996" s="113"/>
      <c r="C996" s="113"/>
      <c r="D996" s="118"/>
      <c r="E996" s="118"/>
      <c r="F996" s="118"/>
      <c r="G996" s="118"/>
      <c r="H996" s="118"/>
      <c r="I996" s="118"/>
      <c r="J996" s="118"/>
      <c r="K996" s="118"/>
      <c r="L996" s="118"/>
      <c r="M996" s="118"/>
      <c r="N996" s="118"/>
      <c r="O996" s="118"/>
      <c r="P996" s="118"/>
      <c r="Q996" s="118"/>
      <c r="R996" s="118"/>
      <c r="U996" s="118"/>
      <c r="V996" s="118"/>
      <c r="W996" s="118"/>
      <c r="X996" s="118"/>
      <c r="Y996" s="118"/>
      <c r="Z996" s="118"/>
      <c r="AA996" s="118"/>
      <c r="AB996" s="118"/>
      <c r="AC996" s="118"/>
      <c r="AD996" s="118"/>
      <c r="AE996" s="118"/>
      <c r="AF996" s="118"/>
      <c r="AG996" s="118"/>
      <c r="AH996" s="118"/>
      <c r="AI996" s="118"/>
      <c r="AJ996" s="118"/>
      <c r="AK996" s="118"/>
      <c r="AL996" s="118"/>
      <c r="AM996" s="118"/>
      <c r="AN996" s="118"/>
    </row>
    <row r="997" spans="2:40" x14ac:dyDescent="0.25">
      <c r="B997" s="113"/>
      <c r="C997" s="113"/>
      <c r="D997" s="118"/>
      <c r="E997" s="118"/>
      <c r="F997" s="118"/>
      <c r="G997" s="118"/>
      <c r="H997" s="118"/>
      <c r="I997" s="118"/>
      <c r="J997" s="118"/>
      <c r="K997" s="118"/>
      <c r="L997" s="118"/>
      <c r="M997" s="118"/>
      <c r="N997" s="118"/>
      <c r="O997" s="118"/>
      <c r="P997" s="118"/>
      <c r="Q997" s="118"/>
      <c r="R997" s="118"/>
      <c r="U997" s="118"/>
      <c r="V997" s="118"/>
      <c r="W997" s="118"/>
      <c r="X997" s="118"/>
      <c r="Y997" s="118"/>
      <c r="Z997" s="118"/>
      <c r="AA997" s="118"/>
      <c r="AB997" s="118"/>
      <c r="AC997" s="118"/>
      <c r="AD997" s="118"/>
      <c r="AE997" s="118"/>
      <c r="AF997" s="118"/>
      <c r="AG997" s="118"/>
      <c r="AH997" s="118"/>
      <c r="AI997" s="118"/>
      <c r="AJ997" s="118"/>
      <c r="AK997" s="118"/>
      <c r="AL997" s="118"/>
      <c r="AM997" s="118"/>
      <c r="AN997" s="118"/>
    </row>
    <row r="998" spans="2:40" x14ac:dyDescent="0.25">
      <c r="B998" s="113"/>
      <c r="C998" s="113"/>
      <c r="D998" s="118"/>
      <c r="E998" s="118"/>
      <c r="F998" s="118"/>
      <c r="G998" s="118"/>
      <c r="H998" s="118"/>
      <c r="I998" s="118"/>
      <c r="J998" s="118"/>
      <c r="K998" s="118"/>
      <c r="L998" s="118"/>
      <c r="M998" s="118"/>
      <c r="N998" s="118"/>
      <c r="O998" s="118"/>
      <c r="P998" s="118"/>
      <c r="Q998" s="118"/>
      <c r="R998" s="118"/>
      <c r="U998" s="118"/>
      <c r="V998" s="118"/>
      <c r="W998" s="118"/>
      <c r="X998" s="118"/>
      <c r="Y998" s="118"/>
      <c r="Z998" s="118"/>
      <c r="AA998" s="118"/>
      <c r="AB998" s="118"/>
      <c r="AC998" s="118"/>
      <c r="AD998" s="118"/>
      <c r="AE998" s="118"/>
      <c r="AF998" s="118"/>
      <c r="AG998" s="118"/>
      <c r="AH998" s="118"/>
      <c r="AI998" s="118"/>
      <c r="AJ998" s="118"/>
      <c r="AK998" s="118"/>
      <c r="AL998" s="118"/>
      <c r="AM998" s="118"/>
      <c r="AN998" s="118"/>
    </row>
    <row r="999" spans="2:40" x14ac:dyDescent="0.25">
      <c r="B999" s="113"/>
      <c r="C999" s="113"/>
      <c r="D999" s="118"/>
      <c r="E999" s="118"/>
      <c r="F999" s="118"/>
      <c r="G999" s="118"/>
      <c r="H999" s="118"/>
      <c r="I999" s="118"/>
      <c r="J999" s="118"/>
      <c r="K999" s="118"/>
      <c r="L999" s="118"/>
      <c r="M999" s="118"/>
      <c r="N999" s="118"/>
      <c r="O999" s="118"/>
      <c r="P999" s="118"/>
      <c r="Q999" s="118"/>
      <c r="R999" s="118"/>
      <c r="U999" s="118"/>
      <c r="V999" s="118"/>
      <c r="W999" s="118"/>
      <c r="X999" s="118"/>
      <c r="Y999" s="118"/>
      <c r="Z999" s="118"/>
      <c r="AA999" s="118"/>
      <c r="AB999" s="118"/>
      <c r="AC999" s="118"/>
      <c r="AD999" s="118"/>
      <c r="AE999" s="118"/>
      <c r="AF999" s="118"/>
      <c r="AG999" s="118"/>
      <c r="AH999" s="118"/>
      <c r="AI999" s="118"/>
      <c r="AJ999" s="118"/>
      <c r="AK999" s="118"/>
      <c r="AL999" s="118"/>
      <c r="AM999" s="118"/>
      <c r="AN999" s="118"/>
    </row>
    <row r="1000" spans="2:40" x14ac:dyDescent="0.25">
      <c r="B1000" s="113"/>
      <c r="C1000" s="113"/>
      <c r="D1000" s="118"/>
      <c r="E1000" s="118"/>
      <c r="F1000" s="118"/>
      <c r="G1000" s="118"/>
      <c r="H1000" s="118"/>
      <c r="I1000" s="118"/>
      <c r="J1000" s="118"/>
      <c r="K1000" s="118"/>
      <c r="L1000" s="118"/>
      <c r="M1000" s="118"/>
      <c r="N1000" s="118"/>
      <c r="O1000" s="118"/>
      <c r="P1000" s="118"/>
      <c r="Q1000" s="118"/>
      <c r="R1000" s="118"/>
      <c r="U1000" s="118"/>
      <c r="V1000" s="118"/>
      <c r="W1000" s="118"/>
      <c r="X1000" s="118"/>
      <c r="Y1000" s="118"/>
      <c r="Z1000" s="118"/>
      <c r="AA1000" s="118"/>
      <c r="AB1000" s="118"/>
      <c r="AC1000" s="118"/>
      <c r="AD1000" s="118"/>
      <c r="AE1000" s="118"/>
      <c r="AF1000" s="118"/>
      <c r="AG1000" s="118"/>
      <c r="AH1000" s="118"/>
      <c r="AI1000" s="118"/>
      <c r="AJ1000" s="118"/>
      <c r="AK1000" s="118"/>
      <c r="AL1000" s="118"/>
      <c r="AM1000" s="118"/>
      <c r="AN1000" s="118"/>
    </row>
    <row r="1001" spans="2:40" x14ac:dyDescent="0.25">
      <c r="B1001" s="113"/>
      <c r="C1001" s="113"/>
      <c r="D1001" s="118"/>
      <c r="E1001" s="118"/>
      <c r="F1001" s="118"/>
      <c r="G1001" s="118"/>
      <c r="H1001" s="118"/>
      <c r="I1001" s="118"/>
      <c r="J1001" s="118"/>
      <c r="K1001" s="118"/>
      <c r="L1001" s="118"/>
      <c r="M1001" s="118"/>
      <c r="N1001" s="118"/>
      <c r="O1001" s="118"/>
      <c r="P1001" s="118"/>
      <c r="Q1001" s="118"/>
      <c r="R1001" s="118"/>
      <c r="U1001" s="118"/>
      <c r="V1001" s="118"/>
      <c r="W1001" s="118"/>
      <c r="X1001" s="118"/>
      <c r="Y1001" s="118"/>
      <c r="Z1001" s="118"/>
      <c r="AA1001" s="118"/>
      <c r="AB1001" s="118"/>
      <c r="AC1001" s="118"/>
      <c r="AD1001" s="118"/>
      <c r="AE1001" s="118"/>
      <c r="AF1001" s="118"/>
      <c r="AG1001" s="118"/>
      <c r="AH1001" s="118"/>
      <c r="AI1001" s="118"/>
      <c r="AJ1001" s="118"/>
      <c r="AK1001" s="118"/>
      <c r="AL1001" s="118"/>
      <c r="AM1001" s="118"/>
      <c r="AN1001" s="118"/>
    </row>
    <row r="1002" spans="2:40" x14ac:dyDescent="0.25">
      <c r="B1002" s="113"/>
      <c r="C1002" s="113"/>
      <c r="D1002" s="118"/>
      <c r="E1002" s="118"/>
      <c r="F1002" s="118"/>
      <c r="G1002" s="118"/>
      <c r="H1002" s="118"/>
      <c r="I1002" s="118"/>
      <c r="J1002" s="118"/>
      <c r="K1002" s="118"/>
      <c r="L1002" s="118"/>
      <c r="M1002" s="118"/>
      <c r="N1002" s="118"/>
      <c r="O1002" s="118"/>
      <c r="P1002" s="118"/>
      <c r="Q1002" s="118"/>
      <c r="R1002" s="118"/>
      <c r="U1002" s="118"/>
      <c r="V1002" s="118"/>
      <c r="W1002" s="118"/>
      <c r="X1002" s="118"/>
      <c r="Y1002" s="118"/>
      <c r="Z1002" s="118"/>
      <c r="AA1002" s="118"/>
      <c r="AB1002" s="118"/>
      <c r="AC1002" s="118"/>
      <c r="AD1002" s="118"/>
      <c r="AE1002" s="118"/>
      <c r="AF1002" s="118"/>
      <c r="AG1002" s="118"/>
      <c r="AH1002" s="118"/>
      <c r="AI1002" s="118"/>
      <c r="AJ1002" s="118"/>
      <c r="AK1002" s="118"/>
      <c r="AL1002" s="118"/>
      <c r="AM1002" s="118"/>
      <c r="AN1002" s="118"/>
    </row>
    <row r="1003" spans="2:40" x14ac:dyDescent="0.25">
      <c r="B1003" s="113"/>
      <c r="C1003" s="113"/>
      <c r="D1003" s="118"/>
      <c r="E1003" s="118"/>
      <c r="F1003" s="118"/>
      <c r="G1003" s="118"/>
      <c r="H1003" s="118"/>
      <c r="I1003" s="118"/>
      <c r="J1003" s="118"/>
      <c r="K1003" s="118"/>
      <c r="L1003" s="118"/>
      <c r="M1003" s="118"/>
      <c r="N1003" s="118"/>
      <c r="O1003" s="118"/>
      <c r="P1003" s="118"/>
      <c r="Q1003" s="118"/>
      <c r="R1003" s="118"/>
      <c r="U1003" s="118"/>
      <c r="V1003" s="118"/>
      <c r="W1003" s="118"/>
      <c r="X1003" s="118"/>
      <c r="Y1003" s="118"/>
      <c r="Z1003" s="118"/>
      <c r="AA1003" s="118"/>
      <c r="AB1003" s="118"/>
      <c r="AC1003" s="118"/>
      <c r="AD1003" s="118"/>
      <c r="AE1003" s="118"/>
      <c r="AF1003" s="118"/>
      <c r="AG1003" s="118"/>
      <c r="AH1003" s="118"/>
      <c r="AI1003" s="118"/>
      <c r="AJ1003" s="118"/>
      <c r="AK1003" s="118"/>
      <c r="AL1003" s="118"/>
      <c r="AM1003" s="118"/>
      <c r="AN1003" s="118"/>
    </row>
    <row r="1004" spans="2:40" x14ac:dyDescent="0.25">
      <c r="B1004" s="113"/>
      <c r="C1004" s="113"/>
      <c r="D1004" s="118"/>
      <c r="E1004" s="118"/>
      <c r="F1004" s="118"/>
      <c r="G1004" s="118"/>
      <c r="H1004" s="118"/>
      <c r="I1004" s="118"/>
      <c r="J1004" s="118"/>
      <c r="K1004" s="118"/>
      <c r="L1004" s="118"/>
      <c r="M1004" s="118"/>
      <c r="N1004" s="118"/>
      <c r="O1004" s="118"/>
      <c r="P1004" s="118"/>
      <c r="Q1004" s="118"/>
      <c r="R1004" s="118"/>
      <c r="U1004" s="118"/>
      <c r="V1004" s="118"/>
      <c r="W1004" s="118"/>
      <c r="X1004" s="118"/>
      <c r="Y1004" s="118"/>
      <c r="Z1004" s="118"/>
      <c r="AA1004" s="118"/>
      <c r="AB1004" s="118"/>
      <c r="AC1004" s="118"/>
      <c r="AD1004" s="118"/>
      <c r="AE1004" s="118"/>
      <c r="AF1004" s="118"/>
      <c r="AG1004" s="118"/>
      <c r="AH1004" s="118"/>
      <c r="AI1004" s="118"/>
      <c r="AJ1004" s="118"/>
      <c r="AK1004" s="118"/>
      <c r="AL1004" s="118"/>
      <c r="AM1004" s="118"/>
      <c r="AN1004" s="118"/>
    </row>
    <row r="1005" spans="2:40" x14ac:dyDescent="0.25">
      <c r="B1005" s="113"/>
      <c r="C1005" s="113"/>
      <c r="D1005" s="118"/>
      <c r="E1005" s="118"/>
      <c r="F1005" s="118"/>
      <c r="G1005" s="118"/>
      <c r="H1005" s="118"/>
      <c r="I1005" s="118"/>
      <c r="J1005" s="118"/>
      <c r="K1005" s="118"/>
      <c r="L1005" s="118"/>
      <c r="M1005" s="118"/>
      <c r="N1005" s="118"/>
      <c r="O1005" s="118"/>
      <c r="P1005" s="118"/>
      <c r="Q1005" s="118"/>
      <c r="R1005" s="118"/>
      <c r="U1005" s="118"/>
      <c r="V1005" s="118"/>
      <c r="W1005" s="118"/>
      <c r="X1005" s="118"/>
      <c r="Y1005" s="118"/>
      <c r="Z1005" s="118"/>
      <c r="AA1005" s="118"/>
      <c r="AB1005" s="118"/>
      <c r="AC1005" s="118"/>
      <c r="AD1005" s="118"/>
      <c r="AE1005" s="118"/>
      <c r="AF1005" s="118"/>
      <c r="AG1005" s="118"/>
      <c r="AH1005" s="118"/>
      <c r="AI1005" s="118"/>
      <c r="AJ1005" s="118"/>
      <c r="AK1005" s="118"/>
      <c r="AL1005" s="118"/>
      <c r="AM1005" s="118"/>
      <c r="AN1005" s="118"/>
    </row>
    <row r="1006" spans="2:40" x14ac:dyDescent="0.25">
      <c r="G1006" s="118"/>
      <c r="H1006" s="118"/>
    </row>
  </sheetData>
  <pageMargins left="0.7" right="0.7" top="0.75" bottom="0.75" header="0.3" footer="0.3"/>
  <pageSetup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JH7"/>
  <sheetViews>
    <sheetView workbookViewId="0">
      <selection activeCell="H2" sqref="H2"/>
    </sheetView>
  </sheetViews>
  <sheetFormatPr defaultRowHeight="15" x14ac:dyDescent="0.25"/>
  <cols>
    <col min="1" max="1" width="33.42578125" bestFit="1" customWidth="1"/>
    <col min="2" max="6" width="33" bestFit="1" customWidth="1"/>
    <col min="7" max="7" width="32.42578125" bestFit="1" customWidth="1"/>
    <col min="8" max="10" width="33" bestFit="1" customWidth="1"/>
    <col min="11" max="11" width="32.42578125" bestFit="1" customWidth="1"/>
    <col min="12" max="14" width="33" bestFit="1" customWidth="1"/>
    <col min="15" max="15" width="32.42578125" bestFit="1" customWidth="1"/>
    <col min="16" max="17" width="31.42578125" bestFit="1" customWidth="1"/>
    <col min="18" max="18" width="33" bestFit="1" customWidth="1"/>
    <col min="19" max="22" width="31.42578125" bestFit="1" customWidth="1"/>
    <col min="23" max="25" width="11.42578125" bestFit="1" customWidth="1"/>
    <col min="26" max="28" width="26.85546875" bestFit="1" customWidth="1"/>
    <col min="29" max="30" width="10.42578125" bestFit="1" customWidth="1"/>
    <col min="31" max="32" width="26.85546875" bestFit="1" customWidth="1"/>
    <col min="33" max="35" width="10.42578125" bestFit="1" customWidth="1"/>
    <col min="36" max="38" width="26.85546875" bestFit="1" customWidth="1"/>
    <col min="39" max="41" width="10.42578125" bestFit="1" customWidth="1"/>
    <col min="42" max="44" width="26.85546875" bestFit="1" customWidth="1"/>
    <col min="45" max="45" width="10.42578125" bestFit="1" customWidth="1"/>
    <col min="46" max="46" width="26.85546875" bestFit="1" customWidth="1"/>
    <col min="47" max="47" width="33" bestFit="1" customWidth="1"/>
    <col min="48" max="50" width="10.42578125" bestFit="1" customWidth="1"/>
    <col min="51" max="53" width="26.85546875" bestFit="1" customWidth="1"/>
    <col min="54" max="54" width="10.42578125" bestFit="1" customWidth="1"/>
    <col min="55" max="55" width="26.85546875" bestFit="1" customWidth="1"/>
    <col min="56" max="57" width="33" bestFit="1" customWidth="1"/>
    <col min="58" max="58" width="20.7109375" bestFit="1" customWidth="1"/>
    <col min="59" max="60" width="26.42578125" bestFit="1" customWidth="1"/>
    <col min="61" max="62" width="20.5703125" bestFit="1" customWidth="1"/>
    <col min="63" max="63" width="20.28515625" bestFit="1" customWidth="1"/>
    <col min="64" max="64" width="20.7109375" bestFit="1" customWidth="1"/>
    <col min="65" max="65" width="20.42578125" bestFit="1" customWidth="1"/>
    <col min="66" max="66" width="12.42578125" bestFit="1" customWidth="1"/>
    <col min="67" max="69" width="11.42578125" bestFit="1" customWidth="1"/>
    <col min="70" max="73" width="26.85546875" bestFit="1" customWidth="1"/>
    <col min="74" max="74" width="10.42578125" bestFit="1" customWidth="1"/>
    <col min="75" max="75" width="26.85546875" bestFit="1" customWidth="1"/>
    <col min="76" max="76" width="11.42578125" bestFit="1" customWidth="1"/>
    <col min="77" max="79" width="10.42578125" bestFit="1" customWidth="1"/>
    <col min="80" max="83" width="26.85546875" bestFit="1" customWidth="1"/>
    <col min="84" max="84" width="11.42578125" bestFit="1" customWidth="1"/>
    <col min="85" max="87" width="10.42578125" bestFit="1" customWidth="1"/>
    <col min="88" max="91" width="26.85546875" bestFit="1" customWidth="1"/>
    <col min="92" max="93" width="10.42578125" bestFit="1" customWidth="1"/>
    <col min="94" max="95" width="26.85546875" bestFit="1" customWidth="1"/>
    <col min="96" max="99" width="33" bestFit="1" customWidth="1"/>
    <col min="100" max="100" width="11.42578125" bestFit="1" customWidth="1"/>
    <col min="101" max="103" width="10.42578125" bestFit="1" customWidth="1"/>
    <col min="104" max="107" width="26.85546875" bestFit="1" customWidth="1"/>
    <col min="108" max="108" width="10.42578125" bestFit="1" customWidth="1"/>
    <col min="109" max="109" width="26.85546875" bestFit="1" customWidth="1"/>
    <col min="110" max="112" width="11.42578125" bestFit="1" customWidth="1"/>
    <col min="113" max="115" width="26.85546875" bestFit="1" customWidth="1"/>
    <col min="116" max="117" width="33" bestFit="1" customWidth="1"/>
    <col min="118" max="118" width="34.28515625" bestFit="1" customWidth="1"/>
    <col min="119" max="119" width="10.42578125" bestFit="1" customWidth="1"/>
    <col min="120" max="120" width="26.85546875" bestFit="1" customWidth="1"/>
    <col min="121" max="123" width="10.42578125" bestFit="1" customWidth="1"/>
    <col min="124" max="125" width="33" bestFit="1" customWidth="1"/>
    <col min="126" max="127" width="34.28515625" bestFit="1" customWidth="1"/>
    <col min="128" max="130" width="26.85546875" bestFit="1" customWidth="1"/>
    <col min="131" max="133" width="10.42578125" bestFit="1" customWidth="1"/>
    <col min="134" max="134" width="33" bestFit="1" customWidth="1"/>
    <col min="135" max="137" width="26.85546875" bestFit="1" customWidth="1"/>
    <col min="138" max="138" width="10.42578125" bestFit="1" customWidth="1"/>
    <col min="139" max="139" width="26.85546875" bestFit="1" customWidth="1"/>
    <col min="140" max="140" width="33" bestFit="1" customWidth="1"/>
    <col min="141" max="143" width="10.42578125" bestFit="1" customWidth="1"/>
    <col min="144" max="146" width="26.85546875" bestFit="1" customWidth="1"/>
    <col min="147" max="147" width="10.42578125" bestFit="1" customWidth="1"/>
    <col min="148" max="148" width="26.85546875" bestFit="1" customWidth="1"/>
    <col min="149" max="150" width="33" bestFit="1" customWidth="1"/>
    <col min="151" max="151" width="34.28515625" bestFit="1" customWidth="1"/>
    <col min="152" max="153" width="33" bestFit="1" customWidth="1"/>
    <col min="154" max="154" width="34.28515625" bestFit="1" customWidth="1"/>
    <col min="155" max="158" width="33" bestFit="1" customWidth="1"/>
    <col min="159" max="159" width="21.42578125" bestFit="1" customWidth="1"/>
    <col min="160" max="160" width="33" bestFit="1" customWidth="1"/>
    <col min="161" max="161" width="22.85546875" bestFit="1" customWidth="1"/>
    <col min="162" max="162" width="33" bestFit="1" customWidth="1"/>
    <col min="163" max="173" width="16" bestFit="1" customWidth="1"/>
    <col min="174" max="179" width="33" bestFit="1" customWidth="1"/>
    <col min="180" max="180" width="35" bestFit="1" customWidth="1"/>
    <col min="181" max="181" width="34.140625" bestFit="1" customWidth="1"/>
    <col min="182" max="182" width="37.140625" bestFit="1" customWidth="1"/>
    <col min="183" max="183" width="35" bestFit="1" customWidth="1"/>
    <col min="184" max="184" width="34.140625" bestFit="1" customWidth="1"/>
    <col min="185" max="185" width="37.140625" bestFit="1" customWidth="1"/>
    <col min="186" max="186" width="34.140625" bestFit="1" customWidth="1"/>
    <col min="187" max="187" width="35" bestFit="1" customWidth="1"/>
    <col min="188" max="188" width="34.140625" bestFit="1" customWidth="1"/>
    <col min="189" max="189" width="37.140625" bestFit="1" customWidth="1"/>
    <col min="190" max="190" width="35" bestFit="1" customWidth="1"/>
    <col min="191" max="191" width="34.140625" bestFit="1" customWidth="1"/>
    <col min="192" max="192" width="37.140625" bestFit="1" customWidth="1"/>
    <col min="193" max="193" width="34.140625" bestFit="1" customWidth="1"/>
    <col min="194" max="199" width="36.140625" bestFit="1" customWidth="1"/>
    <col min="200" max="200" width="35.85546875" bestFit="1" customWidth="1"/>
    <col min="201" max="201" width="35" bestFit="1" customWidth="1"/>
    <col min="202" max="202" width="38" bestFit="1" customWidth="1"/>
    <col min="203" max="203" width="35" bestFit="1" customWidth="1"/>
    <col min="204" max="204" width="35.85546875" bestFit="1" customWidth="1"/>
    <col min="205" max="205" width="35" bestFit="1" customWidth="1"/>
    <col min="206" max="206" width="35.85546875" bestFit="1" customWidth="1"/>
    <col min="207" max="207" width="38" bestFit="1" customWidth="1"/>
    <col min="208" max="208" width="35.85546875" bestFit="1" customWidth="1"/>
    <col min="209" max="209" width="35" bestFit="1" customWidth="1"/>
    <col min="210" max="210" width="38" bestFit="1" customWidth="1"/>
    <col min="211" max="211" width="35" bestFit="1" customWidth="1"/>
    <col min="212" max="212" width="35.85546875" bestFit="1" customWidth="1"/>
    <col min="213" max="213" width="38" bestFit="1" customWidth="1"/>
    <col min="214" max="214" width="35" bestFit="1" customWidth="1"/>
    <col min="215" max="215" width="35.85546875" bestFit="1" customWidth="1"/>
    <col min="216" max="216" width="38" bestFit="1" customWidth="1"/>
    <col min="217" max="217" width="35" bestFit="1" customWidth="1"/>
    <col min="218" max="218" width="24.42578125" bestFit="1" customWidth="1"/>
    <col min="219" max="219" width="33.28515625" bestFit="1" customWidth="1"/>
    <col min="220" max="220" width="33.140625" bestFit="1" customWidth="1"/>
    <col min="221" max="221" width="33" bestFit="1" customWidth="1"/>
    <col min="222" max="236" width="33.28515625" bestFit="1" customWidth="1"/>
    <col min="237" max="237" width="33" bestFit="1" customWidth="1"/>
    <col min="238" max="242" width="33.28515625" bestFit="1" customWidth="1"/>
    <col min="243" max="243" width="33.140625" bestFit="1" customWidth="1"/>
    <col min="244" max="244" width="33" bestFit="1" customWidth="1"/>
    <col min="245" max="245" width="35.140625" bestFit="1" customWidth="1"/>
    <col min="246" max="246" width="33" bestFit="1" customWidth="1"/>
    <col min="247" max="247" width="33.140625" bestFit="1" customWidth="1"/>
    <col min="248" max="248" width="35.140625" bestFit="1" customWidth="1"/>
    <col min="249" max="249" width="33" bestFit="1" customWidth="1"/>
    <col min="250" max="250" width="33.140625" bestFit="1" customWidth="1"/>
    <col min="251" max="251" width="35.140625" bestFit="1" customWidth="1"/>
    <col min="252" max="252" width="33.140625" bestFit="1" customWidth="1"/>
    <col min="253" max="253" width="33" bestFit="1" customWidth="1"/>
    <col min="254" max="254" width="35.140625" bestFit="1" customWidth="1"/>
    <col min="255" max="255" width="33" bestFit="1" customWidth="1"/>
    <col min="256" max="256" width="33.140625" bestFit="1" customWidth="1"/>
    <col min="257" max="257" width="35.140625" bestFit="1" customWidth="1"/>
    <col min="258" max="258" width="33" bestFit="1" customWidth="1"/>
    <col min="259" max="259" width="33.140625" bestFit="1" customWidth="1"/>
    <col min="260" max="260" width="35.140625" bestFit="1" customWidth="1"/>
    <col min="261" max="261" width="33.140625" bestFit="1" customWidth="1"/>
    <col min="262" max="279" width="33" bestFit="1" customWidth="1"/>
  </cols>
  <sheetData>
    <row r="1" spans="1:268" ht="46.5" x14ac:dyDescent="0.7">
      <c r="A1" s="123" t="s">
        <v>747</v>
      </c>
      <c r="B1" s="112"/>
      <c r="CO1" s="123"/>
    </row>
    <row r="2" spans="1:268" x14ac:dyDescent="0.25">
      <c r="A2" t="s">
        <v>748</v>
      </c>
      <c r="B2" t="s">
        <v>407</v>
      </c>
      <c r="C2" t="s">
        <v>409</v>
      </c>
      <c r="D2" t="s">
        <v>411</v>
      </c>
      <c r="E2" t="s">
        <v>417</v>
      </c>
      <c r="F2" t="s">
        <v>423</v>
      </c>
      <c r="G2" t="s">
        <v>425</v>
      </c>
      <c r="H2" t="s">
        <v>427</v>
      </c>
      <c r="I2" t="s">
        <v>433</v>
      </c>
      <c r="J2" t="s">
        <v>439</v>
      </c>
      <c r="K2" t="s">
        <v>441</v>
      </c>
      <c r="L2" t="s">
        <v>449</v>
      </c>
      <c r="M2" t="s">
        <v>453</v>
      </c>
      <c r="N2" t="s">
        <v>457</v>
      </c>
      <c r="O2" t="s">
        <v>459</v>
      </c>
      <c r="P2" t="s">
        <v>494</v>
      </c>
      <c r="Q2" t="s">
        <v>496</v>
      </c>
      <c r="R2" t="s">
        <v>244</v>
      </c>
      <c r="S2" t="s">
        <v>62</v>
      </c>
      <c r="T2" t="s">
        <v>499</v>
      </c>
      <c r="U2" t="s">
        <v>84</v>
      </c>
      <c r="V2" t="s">
        <v>63</v>
      </c>
      <c r="W2" t="s">
        <v>220</v>
      </c>
      <c r="X2" t="s">
        <v>221</v>
      </c>
      <c r="Y2" t="s">
        <v>222</v>
      </c>
      <c r="Z2" t="s">
        <v>223</v>
      </c>
      <c r="AA2" t="s">
        <v>224</v>
      </c>
      <c r="AB2" t="s">
        <v>225</v>
      </c>
      <c r="AC2" t="s">
        <v>140</v>
      </c>
      <c r="AD2" t="s">
        <v>141</v>
      </c>
      <c r="AE2" t="s">
        <v>142</v>
      </c>
      <c r="AF2" t="s">
        <v>143</v>
      </c>
      <c r="AG2" t="s">
        <v>88</v>
      </c>
      <c r="AH2" t="s">
        <v>147</v>
      </c>
      <c r="AI2" t="s">
        <v>148</v>
      </c>
      <c r="AJ2" t="s">
        <v>149</v>
      </c>
      <c r="AK2" t="s">
        <v>150</v>
      </c>
      <c r="AL2" t="s">
        <v>151</v>
      </c>
      <c r="AM2" t="s">
        <v>166</v>
      </c>
      <c r="AN2" t="s">
        <v>167</v>
      </c>
      <c r="AO2" t="s">
        <v>168</v>
      </c>
      <c r="AP2" t="s">
        <v>169</v>
      </c>
      <c r="AQ2" t="s">
        <v>170</v>
      </c>
      <c r="AR2" t="s">
        <v>171</v>
      </c>
      <c r="AS2" t="s">
        <v>186</v>
      </c>
      <c r="AT2" t="s">
        <v>190</v>
      </c>
      <c r="AU2" t="s">
        <v>487</v>
      </c>
      <c r="AV2" t="s">
        <v>194</v>
      </c>
      <c r="AW2" t="s">
        <v>195</v>
      </c>
      <c r="AX2" t="s">
        <v>196</v>
      </c>
      <c r="AY2" t="s">
        <v>197</v>
      </c>
      <c r="AZ2" t="s">
        <v>198</v>
      </c>
      <c r="BA2" t="s">
        <v>199</v>
      </c>
      <c r="BB2" t="s">
        <v>214</v>
      </c>
      <c r="BC2" t="s">
        <v>217</v>
      </c>
      <c r="BD2" t="s">
        <v>489</v>
      </c>
      <c r="BE2" t="s">
        <v>491</v>
      </c>
      <c r="BF2" t="s">
        <v>100</v>
      </c>
      <c r="BG2" t="s">
        <v>102</v>
      </c>
      <c r="BH2" t="s">
        <v>95</v>
      </c>
      <c r="BI2" t="s">
        <v>98</v>
      </c>
      <c r="BJ2" t="s">
        <v>110</v>
      </c>
      <c r="BK2" t="s">
        <v>108</v>
      </c>
      <c r="BL2" t="s">
        <v>118</v>
      </c>
      <c r="BM2" t="s">
        <v>116</v>
      </c>
      <c r="BN2" t="s">
        <v>226</v>
      </c>
      <c r="BO2" t="s">
        <v>229</v>
      </c>
      <c r="BP2" t="s">
        <v>228</v>
      </c>
      <c r="BQ2" t="s">
        <v>227</v>
      </c>
      <c r="BR2" t="s">
        <v>230</v>
      </c>
      <c r="BS2" t="s">
        <v>233</v>
      </c>
      <c r="BT2" t="s">
        <v>232</v>
      </c>
      <c r="BU2" t="s">
        <v>231</v>
      </c>
      <c r="BV2" t="s">
        <v>66</v>
      </c>
      <c r="BW2" t="s">
        <v>144</v>
      </c>
      <c r="BX2" t="s">
        <v>152</v>
      </c>
      <c r="BY2" t="s">
        <v>155</v>
      </c>
      <c r="BZ2" t="s">
        <v>154</v>
      </c>
      <c r="CA2" t="s">
        <v>153</v>
      </c>
      <c r="CB2" t="s">
        <v>156</v>
      </c>
      <c r="CC2" t="s">
        <v>159</v>
      </c>
      <c r="CD2" t="s">
        <v>158</v>
      </c>
      <c r="CE2" t="s">
        <v>157</v>
      </c>
      <c r="CF2" t="s">
        <v>172</v>
      </c>
      <c r="CG2" t="s">
        <v>175</v>
      </c>
      <c r="CH2" t="s">
        <v>174</v>
      </c>
      <c r="CI2" t="s">
        <v>173</v>
      </c>
      <c r="CJ2" t="s">
        <v>176</v>
      </c>
      <c r="CK2" t="s">
        <v>179</v>
      </c>
      <c r="CL2" t="s">
        <v>178</v>
      </c>
      <c r="CM2" t="s">
        <v>177</v>
      </c>
      <c r="CN2" t="s">
        <v>188</v>
      </c>
      <c r="CO2" t="s">
        <v>187</v>
      </c>
      <c r="CP2" t="s">
        <v>192</v>
      </c>
      <c r="CQ2" t="s">
        <v>191</v>
      </c>
      <c r="CR2" t="s">
        <v>503</v>
      </c>
      <c r="CS2" t="s">
        <v>505</v>
      </c>
      <c r="CT2" t="s">
        <v>507</v>
      </c>
      <c r="CU2" t="s">
        <v>509</v>
      </c>
      <c r="CV2" t="s">
        <v>200</v>
      </c>
      <c r="CW2" t="s">
        <v>203</v>
      </c>
      <c r="CX2" t="s">
        <v>202</v>
      </c>
      <c r="CY2" t="s">
        <v>201</v>
      </c>
      <c r="CZ2" t="s">
        <v>204</v>
      </c>
      <c r="DA2" t="s">
        <v>207</v>
      </c>
      <c r="DB2" t="s">
        <v>206</v>
      </c>
      <c r="DC2" t="s">
        <v>205</v>
      </c>
      <c r="DD2" t="s">
        <v>215</v>
      </c>
      <c r="DE2" t="s">
        <v>218</v>
      </c>
      <c r="DF2" t="s">
        <v>236</v>
      </c>
      <c r="DG2" t="s">
        <v>235</v>
      </c>
      <c r="DH2" t="s">
        <v>234</v>
      </c>
      <c r="DI2" t="s">
        <v>239</v>
      </c>
      <c r="DJ2" t="s">
        <v>238</v>
      </c>
      <c r="DK2" t="s">
        <v>237</v>
      </c>
      <c r="DL2" t="s">
        <v>250</v>
      </c>
      <c r="DM2" t="s">
        <v>248</v>
      </c>
      <c r="DN2" t="s">
        <v>252</v>
      </c>
      <c r="DO2" t="s">
        <v>145</v>
      </c>
      <c r="DP2" t="s">
        <v>146</v>
      </c>
      <c r="DQ2" t="s">
        <v>162</v>
      </c>
      <c r="DR2" t="s">
        <v>161</v>
      </c>
      <c r="DS2" t="s">
        <v>160</v>
      </c>
      <c r="DT2" t="s">
        <v>274</v>
      </c>
      <c r="DU2" t="s">
        <v>272</v>
      </c>
      <c r="DV2" t="s">
        <v>276</v>
      </c>
      <c r="DW2" t="s">
        <v>278</v>
      </c>
      <c r="DX2" t="s">
        <v>165</v>
      </c>
      <c r="DY2" t="s">
        <v>164</v>
      </c>
      <c r="DZ2" t="s">
        <v>163</v>
      </c>
      <c r="EA2" t="s">
        <v>182</v>
      </c>
      <c r="EB2" t="s">
        <v>181</v>
      </c>
      <c r="EC2" t="s">
        <v>180</v>
      </c>
      <c r="ED2" t="s">
        <v>296</v>
      </c>
      <c r="EE2" t="s">
        <v>185</v>
      </c>
      <c r="EF2" t="s">
        <v>184</v>
      </c>
      <c r="EG2" t="s">
        <v>183</v>
      </c>
      <c r="EH2" t="s">
        <v>189</v>
      </c>
      <c r="EI2" t="s">
        <v>193</v>
      </c>
      <c r="EJ2" t="s">
        <v>312</v>
      </c>
      <c r="EK2" t="s">
        <v>210</v>
      </c>
      <c r="EL2" t="s">
        <v>209</v>
      </c>
      <c r="EM2" t="s">
        <v>208</v>
      </c>
      <c r="EN2" t="s">
        <v>213</v>
      </c>
      <c r="EO2" t="s">
        <v>212</v>
      </c>
      <c r="EP2" t="s">
        <v>211</v>
      </c>
      <c r="EQ2" t="s">
        <v>216</v>
      </c>
      <c r="ER2" t="s">
        <v>219</v>
      </c>
      <c r="ES2" t="s">
        <v>316</v>
      </c>
      <c r="ET2" t="s">
        <v>314</v>
      </c>
      <c r="EU2" t="s">
        <v>318</v>
      </c>
      <c r="EV2" t="s">
        <v>340</v>
      </c>
      <c r="EW2" t="s">
        <v>338</v>
      </c>
      <c r="EX2" t="s">
        <v>342</v>
      </c>
      <c r="EY2" t="s">
        <v>362</v>
      </c>
      <c r="EZ2" t="s">
        <v>377</v>
      </c>
      <c r="FA2" t="s">
        <v>379</v>
      </c>
      <c r="FB2" t="s">
        <v>387</v>
      </c>
      <c r="FC2" t="s">
        <v>136</v>
      </c>
      <c r="FD2" t="s">
        <v>60</v>
      </c>
      <c r="FE2" t="s">
        <v>134</v>
      </c>
      <c r="FF2" t="s">
        <v>391</v>
      </c>
      <c r="FG2" t="s">
        <v>104</v>
      </c>
      <c r="FH2" t="s">
        <v>106</v>
      </c>
      <c r="FI2" t="s">
        <v>112</v>
      </c>
      <c r="FJ2" t="s">
        <v>114</v>
      </c>
      <c r="FK2" t="s">
        <v>120</v>
      </c>
      <c r="FL2" t="s">
        <v>122</v>
      </c>
      <c r="FM2" t="s">
        <v>124</v>
      </c>
      <c r="FN2" t="s">
        <v>126</v>
      </c>
      <c r="FO2" t="s">
        <v>128</v>
      </c>
      <c r="FP2" t="s">
        <v>130</v>
      </c>
      <c r="FQ2" t="s">
        <v>132</v>
      </c>
      <c r="FR2" t="s">
        <v>511</v>
      </c>
      <c r="FS2" t="s">
        <v>513</v>
      </c>
      <c r="FT2" t="s">
        <v>515</v>
      </c>
      <c r="FU2" t="s">
        <v>57</v>
      </c>
      <c r="FV2" t="s">
        <v>518</v>
      </c>
      <c r="FW2" t="s">
        <v>520</v>
      </c>
      <c r="FX2" t="s">
        <v>262</v>
      </c>
      <c r="FY2" t="s">
        <v>260</v>
      </c>
      <c r="FZ2" t="s">
        <v>264</v>
      </c>
      <c r="GA2" t="s">
        <v>288</v>
      </c>
      <c r="GB2" t="s">
        <v>286</v>
      </c>
      <c r="GC2" t="s">
        <v>290</v>
      </c>
      <c r="GD2" t="s">
        <v>304</v>
      </c>
      <c r="GE2" t="s">
        <v>328</v>
      </c>
      <c r="GF2" t="s">
        <v>326</v>
      </c>
      <c r="GG2" t="s">
        <v>330</v>
      </c>
      <c r="GH2" t="s">
        <v>352</v>
      </c>
      <c r="GI2" t="s">
        <v>350</v>
      </c>
      <c r="GJ2" t="s">
        <v>354</v>
      </c>
      <c r="GK2" t="s">
        <v>369</v>
      </c>
      <c r="GL2" t="s">
        <v>415</v>
      </c>
      <c r="GM2" t="s">
        <v>421</v>
      </c>
      <c r="GN2" t="s">
        <v>431</v>
      </c>
      <c r="GO2" t="s">
        <v>437</v>
      </c>
      <c r="GP2" t="s">
        <v>471</v>
      </c>
      <c r="GQ2" t="s">
        <v>475</v>
      </c>
      <c r="GR2" t="s">
        <v>268</v>
      </c>
      <c r="GS2" t="s">
        <v>266</v>
      </c>
      <c r="GT2" t="s">
        <v>270</v>
      </c>
      <c r="GU2" t="s">
        <v>292</v>
      </c>
      <c r="GV2" t="s">
        <v>294</v>
      </c>
      <c r="GW2" t="s">
        <v>306</v>
      </c>
      <c r="GX2" t="s">
        <v>308</v>
      </c>
      <c r="GY2" t="s">
        <v>310</v>
      </c>
      <c r="GZ2" t="s">
        <v>334</v>
      </c>
      <c r="HA2" t="s">
        <v>332</v>
      </c>
      <c r="HB2" t="s">
        <v>336</v>
      </c>
      <c r="HC2" t="s">
        <v>356</v>
      </c>
      <c r="HD2" t="s">
        <v>358</v>
      </c>
      <c r="HE2" t="s">
        <v>360</v>
      </c>
      <c r="HF2" t="s">
        <v>371</v>
      </c>
      <c r="HG2" t="s">
        <v>373</v>
      </c>
      <c r="HH2" t="s">
        <v>375</v>
      </c>
      <c r="HI2" t="s">
        <v>395</v>
      </c>
      <c r="HJ2" t="s">
        <v>138</v>
      </c>
      <c r="HK2" t="s">
        <v>405</v>
      </c>
      <c r="HL2" t="s">
        <v>242</v>
      </c>
      <c r="HM2" t="s">
        <v>240</v>
      </c>
      <c r="HN2" t="s">
        <v>413</v>
      </c>
      <c r="HO2" t="s">
        <v>419</v>
      </c>
      <c r="HP2" t="s">
        <v>429</v>
      </c>
      <c r="HQ2" t="s">
        <v>435</v>
      </c>
      <c r="HR2" t="s">
        <v>443</v>
      </c>
      <c r="HS2" t="s">
        <v>445</v>
      </c>
      <c r="HT2" t="s">
        <v>447</v>
      </c>
      <c r="HU2" t="s">
        <v>451</v>
      </c>
      <c r="HV2" t="s">
        <v>455</v>
      </c>
      <c r="HW2" t="s">
        <v>461</v>
      </c>
      <c r="HX2" t="s">
        <v>463</v>
      </c>
      <c r="HY2" t="s">
        <v>465</v>
      </c>
      <c r="HZ2" t="s">
        <v>467</v>
      </c>
      <c r="IA2" t="s">
        <v>469</v>
      </c>
      <c r="IB2" t="s">
        <v>473</v>
      </c>
      <c r="IC2" t="s">
        <v>246</v>
      </c>
      <c r="ID2" t="s">
        <v>477</v>
      </c>
      <c r="IE2" t="s">
        <v>479</v>
      </c>
      <c r="IF2" t="s">
        <v>481</v>
      </c>
      <c r="IG2" t="s">
        <v>483</v>
      </c>
      <c r="IH2" t="s">
        <v>485</v>
      </c>
      <c r="II2" t="s">
        <v>256</v>
      </c>
      <c r="IJ2" t="s">
        <v>254</v>
      </c>
      <c r="IK2" t="s">
        <v>258</v>
      </c>
      <c r="IL2" t="s">
        <v>280</v>
      </c>
      <c r="IM2" t="s">
        <v>282</v>
      </c>
      <c r="IN2" t="s">
        <v>284</v>
      </c>
      <c r="IO2" t="s">
        <v>298</v>
      </c>
      <c r="IP2" t="s">
        <v>300</v>
      </c>
      <c r="IQ2" t="s">
        <v>302</v>
      </c>
      <c r="IR2" t="s">
        <v>322</v>
      </c>
      <c r="IS2" t="s">
        <v>320</v>
      </c>
      <c r="IT2" t="s">
        <v>324</v>
      </c>
      <c r="IU2" t="s">
        <v>344</v>
      </c>
      <c r="IV2" t="s">
        <v>346</v>
      </c>
      <c r="IW2" t="s">
        <v>348</v>
      </c>
      <c r="IX2" t="s">
        <v>364</v>
      </c>
      <c r="IY2" t="s">
        <v>366</v>
      </c>
      <c r="IZ2" t="s">
        <v>75</v>
      </c>
      <c r="JA2" t="s">
        <v>383</v>
      </c>
      <c r="JB2" t="s">
        <v>381</v>
      </c>
      <c r="JC2" t="s">
        <v>385</v>
      </c>
      <c r="JD2" t="s">
        <v>389</v>
      </c>
      <c r="JE2" t="s">
        <v>393</v>
      </c>
      <c r="JF2" t="s">
        <v>397</v>
      </c>
      <c r="JG2" t="s">
        <v>399</v>
      </c>
      <c r="JH2" t="s">
        <v>401</v>
      </c>
    </row>
    <row r="3" spans="1:268" x14ac:dyDescent="0.25">
      <c r="A3" t="s">
        <v>685</v>
      </c>
      <c r="B3" t="s">
        <v>685</v>
      </c>
      <c r="C3" t="s">
        <v>699</v>
      </c>
      <c r="D3" t="s">
        <v>685</v>
      </c>
      <c r="E3" t="s">
        <v>699</v>
      </c>
      <c r="F3" t="s">
        <v>699</v>
      </c>
      <c r="G3" t="s">
        <v>699</v>
      </c>
      <c r="H3" t="s">
        <v>685</v>
      </c>
      <c r="I3" t="s">
        <v>699</v>
      </c>
      <c r="J3" t="s">
        <v>699</v>
      </c>
      <c r="K3" t="s">
        <v>699</v>
      </c>
      <c r="L3" t="s">
        <v>685</v>
      </c>
      <c r="M3" t="s">
        <v>699</v>
      </c>
      <c r="N3" t="s">
        <v>699</v>
      </c>
      <c r="O3" t="s">
        <v>699</v>
      </c>
      <c r="P3" t="s">
        <v>685</v>
      </c>
      <c r="Q3" t="s">
        <v>685</v>
      </c>
      <c r="R3" t="s">
        <v>685</v>
      </c>
      <c r="S3" t="s">
        <v>685</v>
      </c>
      <c r="T3" t="s">
        <v>64</v>
      </c>
      <c r="U3" t="s">
        <v>64</v>
      </c>
      <c r="V3" t="s">
        <v>64</v>
      </c>
      <c r="W3" t="s">
        <v>83</v>
      </c>
      <c r="X3" t="s">
        <v>83</v>
      </c>
      <c r="Y3" t="s">
        <v>83</v>
      </c>
      <c r="Z3" t="s">
        <v>715</v>
      </c>
      <c r="AA3" t="s">
        <v>715</v>
      </c>
      <c r="AB3" t="s">
        <v>715</v>
      </c>
      <c r="AC3" t="s">
        <v>83</v>
      </c>
      <c r="AD3" t="s">
        <v>83</v>
      </c>
      <c r="AE3" t="s">
        <v>715</v>
      </c>
      <c r="AF3" t="s">
        <v>715</v>
      </c>
      <c r="AG3" t="s">
        <v>83</v>
      </c>
      <c r="AH3" t="s">
        <v>83</v>
      </c>
      <c r="AI3" t="s">
        <v>83</v>
      </c>
      <c r="AJ3" t="s">
        <v>715</v>
      </c>
      <c r="AK3" t="s">
        <v>715</v>
      </c>
      <c r="AL3" t="s">
        <v>715</v>
      </c>
      <c r="AM3" t="s">
        <v>83</v>
      </c>
      <c r="AN3" t="s">
        <v>83</v>
      </c>
      <c r="AO3" t="s">
        <v>83</v>
      </c>
      <c r="AP3" t="s">
        <v>715</v>
      </c>
      <c r="AQ3" t="s">
        <v>715</v>
      </c>
      <c r="AR3" t="s">
        <v>715</v>
      </c>
      <c r="AS3" t="s">
        <v>83</v>
      </c>
      <c r="AT3" t="s">
        <v>715</v>
      </c>
      <c r="AU3" t="s">
        <v>685</v>
      </c>
      <c r="AV3" t="s">
        <v>83</v>
      </c>
      <c r="AW3" t="s">
        <v>83</v>
      </c>
      <c r="AX3" t="s">
        <v>83</v>
      </c>
      <c r="AY3" t="s">
        <v>715</v>
      </c>
      <c r="AZ3" t="s">
        <v>715</v>
      </c>
      <c r="BA3" t="s">
        <v>715</v>
      </c>
      <c r="BB3" t="s">
        <v>83</v>
      </c>
      <c r="BC3" t="s">
        <v>715</v>
      </c>
      <c r="BD3" t="s">
        <v>699</v>
      </c>
      <c r="BE3" t="s">
        <v>699</v>
      </c>
      <c r="BF3" t="s">
        <v>83</v>
      </c>
      <c r="BG3" t="s">
        <v>83</v>
      </c>
      <c r="BH3" t="s">
        <v>83</v>
      </c>
      <c r="BI3" t="s">
        <v>83</v>
      </c>
      <c r="BJ3" t="s">
        <v>83</v>
      </c>
      <c r="BK3" t="s">
        <v>64</v>
      </c>
      <c r="BL3" t="s">
        <v>83</v>
      </c>
      <c r="BM3" t="s">
        <v>64</v>
      </c>
      <c r="BN3" t="s">
        <v>83</v>
      </c>
      <c r="BO3" t="s">
        <v>83</v>
      </c>
      <c r="BP3" t="s">
        <v>83</v>
      </c>
      <c r="BQ3" t="s">
        <v>83</v>
      </c>
      <c r="BR3" t="s">
        <v>715</v>
      </c>
      <c r="BS3" t="s">
        <v>715</v>
      </c>
      <c r="BT3" t="s">
        <v>715</v>
      </c>
      <c r="BU3" t="s">
        <v>715</v>
      </c>
      <c r="BV3" t="s">
        <v>83</v>
      </c>
      <c r="BW3" t="s">
        <v>715</v>
      </c>
      <c r="BX3" t="s">
        <v>83</v>
      </c>
      <c r="BY3" t="s">
        <v>83</v>
      </c>
      <c r="BZ3" t="s">
        <v>83</v>
      </c>
      <c r="CA3" t="s">
        <v>83</v>
      </c>
      <c r="CB3" t="s">
        <v>715</v>
      </c>
      <c r="CC3" t="s">
        <v>715</v>
      </c>
      <c r="CD3" t="s">
        <v>715</v>
      </c>
      <c r="CE3" t="s">
        <v>715</v>
      </c>
      <c r="CF3" t="s">
        <v>83</v>
      </c>
      <c r="CG3" t="s">
        <v>83</v>
      </c>
      <c r="CH3" t="s">
        <v>83</v>
      </c>
      <c r="CI3" t="s">
        <v>83</v>
      </c>
      <c r="CJ3" t="s">
        <v>715</v>
      </c>
      <c r="CK3" t="s">
        <v>715</v>
      </c>
      <c r="CL3" t="s">
        <v>715</v>
      </c>
      <c r="CM3" t="s">
        <v>715</v>
      </c>
      <c r="CN3" t="s">
        <v>83</v>
      </c>
      <c r="CO3" t="s">
        <v>83</v>
      </c>
      <c r="CP3" t="s">
        <v>715</v>
      </c>
      <c r="CQ3" t="s">
        <v>715</v>
      </c>
      <c r="CR3" t="s">
        <v>685</v>
      </c>
      <c r="CS3" t="s">
        <v>685</v>
      </c>
      <c r="CT3" t="s">
        <v>685</v>
      </c>
      <c r="CU3" t="s">
        <v>685</v>
      </c>
      <c r="CV3" t="s">
        <v>83</v>
      </c>
      <c r="CW3" t="s">
        <v>83</v>
      </c>
      <c r="CX3" t="s">
        <v>83</v>
      </c>
      <c r="CY3" t="s">
        <v>83</v>
      </c>
      <c r="CZ3" t="s">
        <v>715</v>
      </c>
      <c r="DA3" t="s">
        <v>715</v>
      </c>
      <c r="DB3" t="s">
        <v>715</v>
      </c>
      <c r="DC3" t="s">
        <v>715</v>
      </c>
      <c r="DD3" t="s">
        <v>83</v>
      </c>
      <c r="DE3" t="s">
        <v>715</v>
      </c>
      <c r="DF3" t="s">
        <v>83</v>
      </c>
      <c r="DG3" t="s">
        <v>83</v>
      </c>
      <c r="DH3" t="s">
        <v>83</v>
      </c>
      <c r="DI3" t="s">
        <v>715</v>
      </c>
      <c r="DJ3" t="s">
        <v>715</v>
      </c>
      <c r="DK3" t="s">
        <v>715</v>
      </c>
      <c r="DL3" t="s">
        <v>685</v>
      </c>
      <c r="DM3" t="s">
        <v>685</v>
      </c>
      <c r="DN3" t="s">
        <v>688</v>
      </c>
      <c r="DO3" t="s">
        <v>83</v>
      </c>
      <c r="DP3" t="s">
        <v>715</v>
      </c>
      <c r="DQ3" t="s">
        <v>83</v>
      </c>
      <c r="DR3" t="s">
        <v>83</v>
      </c>
      <c r="DS3" t="s">
        <v>83</v>
      </c>
      <c r="DT3" t="s">
        <v>685</v>
      </c>
      <c r="DU3" t="s">
        <v>685</v>
      </c>
      <c r="DV3" t="s">
        <v>688</v>
      </c>
      <c r="DW3" t="s">
        <v>705</v>
      </c>
      <c r="DX3" t="s">
        <v>715</v>
      </c>
      <c r="DY3" t="s">
        <v>715</v>
      </c>
      <c r="DZ3" t="s">
        <v>715</v>
      </c>
      <c r="EA3" t="s">
        <v>83</v>
      </c>
      <c r="EB3" t="s">
        <v>83</v>
      </c>
      <c r="EC3" t="s">
        <v>83</v>
      </c>
      <c r="ED3" t="s">
        <v>685</v>
      </c>
      <c r="EE3" t="s">
        <v>715</v>
      </c>
      <c r="EF3" t="s">
        <v>715</v>
      </c>
      <c r="EG3" t="s">
        <v>715</v>
      </c>
      <c r="EH3" t="s">
        <v>83</v>
      </c>
      <c r="EI3" t="s">
        <v>715</v>
      </c>
      <c r="EJ3" t="s">
        <v>694</v>
      </c>
      <c r="EK3" t="s">
        <v>83</v>
      </c>
      <c r="EL3" t="s">
        <v>83</v>
      </c>
      <c r="EM3" t="s">
        <v>83</v>
      </c>
      <c r="EN3" t="s">
        <v>715</v>
      </c>
      <c r="EO3" t="s">
        <v>715</v>
      </c>
      <c r="EP3" t="s">
        <v>715</v>
      </c>
      <c r="EQ3" t="s">
        <v>83</v>
      </c>
      <c r="ER3" t="s">
        <v>715</v>
      </c>
      <c r="ES3" t="s">
        <v>685</v>
      </c>
      <c r="ET3" t="s">
        <v>685</v>
      </c>
      <c r="EU3" t="s">
        <v>688</v>
      </c>
      <c r="EV3" t="s">
        <v>685</v>
      </c>
      <c r="EW3" t="s">
        <v>685</v>
      </c>
      <c r="EX3" t="s">
        <v>688</v>
      </c>
      <c r="EY3" t="s">
        <v>685</v>
      </c>
      <c r="EZ3" t="s">
        <v>694</v>
      </c>
      <c r="FA3" t="s">
        <v>685</v>
      </c>
      <c r="FB3" t="s">
        <v>685</v>
      </c>
      <c r="FC3" t="s">
        <v>64</v>
      </c>
      <c r="FD3" t="s">
        <v>699</v>
      </c>
      <c r="FE3" t="s">
        <v>64</v>
      </c>
      <c r="FF3" t="s">
        <v>694</v>
      </c>
      <c r="FG3" t="s">
        <v>83</v>
      </c>
      <c r="FH3" t="s">
        <v>83</v>
      </c>
      <c r="FI3" t="s">
        <v>83</v>
      </c>
      <c r="FJ3" t="s">
        <v>83</v>
      </c>
      <c r="FK3" t="s">
        <v>83</v>
      </c>
      <c r="FL3" t="s">
        <v>83</v>
      </c>
      <c r="FM3" t="s">
        <v>83</v>
      </c>
      <c r="FN3" t="s">
        <v>83</v>
      </c>
      <c r="FO3" t="s">
        <v>83</v>
      </c>
      <c r="FP3" t="s">
        <v>83</v>
      </c>
      <c r="FQ3" t="s">
        <v>83</v>
      </c>
      <c r="FR3" t="s">
        <v>694</v>
      </c>
      <c r="FS3" t="s">
        <v>694</v>
      </c>
      <c r="FT3" t="s">
        <v>699</v>
      </c>
      <c r="FU3" t="s">
        <v>694</v>
      </c>
      <c r="FV3" t="s">
        <v>699</v>
      </c>
      <c r="FW3" t="s">
        <v>694</v>
      </c>
      <c r="FX3" t="s">
        <v>685</v>
      </c>
      <c r="FY3" t="s">
        <v>685</v>
      </c>
      <c r="FZ3" t="s">
        <v>688</v>
      </c>
      <c r="GA3" t="s">
        <v>685</v>
      </c>
      <c r="GB3" t="s">
        <v>685</v>
      </c>
      <c r="GC3" t="s">
        <v>688</v>
      </c>
      <c r="GD3" t="s">
        <v>685</v>
      </c>
      <c r="GE3" t="s">
        <v>685</v>
      </c>
      <c r="GF3" t="s">
        <v>685</v>
      </c>
      <c r="GG3" t="s">
        <v>688</v>
      </c>
      <c r="GH3" t="s">
        <v>685</v>
      </c>
      <c r="GI3" t="s">
        <v>685</v>
      </c>
      <c r="GJ3" t="s">
        <v>688</v>
      </c>
      <c r="GK3" t="s">
        <v>685</v>
      </c>
      <c r="GL3" t="s">
        <v>685</v>
      </c>
      <c r="GM3" t="s">
        <v>685</v>
      </c>
      <c r="GN3" t="s">
        <v>685</v>
      </c>
      <c r="GO3" t="s">
        <v>685</v>
      </c>
      <c r="GP3" t="s">
        <v>685</v>
      </c>
      <c r="GQ3" t="s">
        <v>685</v>
      </c>
      <c r="GR3" t="s">
        <v>685</v>
      </c>
      <c r="GS3" t="s">
        <v>685</v>
      </c>
      <c r="GT3" t="s">
        <v>688</v>
      </c>
      <c r="GU3" t="s">
        <v>685</v>
      </c>
      <c r="GV3" t="s">
        <v>705</v>
      </c>
      <c r="GW3" t="s">
        <v>685</v>
      </c>
      <c r="GX3" t="s">
        <v>705</v>
      </c>
      <c r="GY3" t="s">
        <v>76</v>
      </c>
      <c r="GZ3" t="s">
        <v>685</v>
      </c>
      <c r="HA3" t="s">
        <v>685</v>
      </c>
      <c r="HB3" t="s">
        <v>688</v>
      </c>
      <c r="HC3" t="s">
        <v>685</v>
      </c>
      <c r="HD3" t="s">
        <v>705</v>
      </c>
      <c r="HE3" t="s">
        <v>76</v>
      </c>
      <c r="HF3" t="s">
        <v>685</v>
      </c>
      <c r="HG3" t="s">
        <v>705</v>
      </c>
      <c r="HH3" t="s">
        <v>76</v>
      </c>
      <c r="HI3" t="s">
        <v>685</v>
      </c>
      <c r="HJ3" t="s">
        <v>64</v>
      </c>
      <c r="HK3" t="s">
        <v>685</v>
      </c>
      <c r="HL3" t="s">
        <v>685</v>
      </c>
      <c r="HM3" t="s">
        <v>685</v>
      </c>
      <c r="HN3" t="s">
        <v>685</v>
      </c>
      <c r="HO3" t="s">
        <v>685</v>
      </c>
      <c r="HP3" t="s">
        <v>685</v>
      </c>
      <c r="HQ3" t="s">
        <v>685</v>
      </c>
      <c r="HR3" t="s">
        <v>685</v>
      </c>
      <c r="HS3" t="s">
        <v>685</v>
      </c>
      <c r="HT3" t="s">
        <v>685</v>
      </c>
      <c r="HU3" t="s">
        <v>685</v>
      </c>
      <c r="HV3" t="s">
        <v>685</v>
      </c>
      <c r="HW3" t="s">
        <v>685</v>
      </c>
      <c r="HX3" t="s">
        <v>685</v>
      </c>
      <c r="HY3" t="s">
        <v>685</v>
      </c>
      <c r="HZ3" t="s">
        <v>685</v>
      </c>
      <c r="IA3" t="s">
        <v>685</v>
      </c>
      <c r="IB3" t="s">
        <v>685</v>
      </c>
      <c r="IC3" t="s">
        <v>685</v>
      </c>
      <c r="ID3" t="s">
        <v>685</v>
      </c>
      <c r="IE3" t="s">
        <v>685</v>
      </c>
      <c r="IF3" t="s">
        <v>685</v>
      </c>
      <c r="IG3" t="s">
        <v>685</v>
      </c>
      <c r="IH3" t="s">
        <v>685</v>
      </c>
      <c r="II3" t="s">
        <v>685</v>
      </c>
      <c r="IJ3" t="s">
        <v>685</v>
      </c>
      <c r="IK3" t="s">
        <v>688</v>
      </c>
      <c r="IL3" t="s">
        <v>685</v>
      </c>
      <c r="IM3" t="s">
        <v>705</v>
      </c>
      <c r="IN3" t="s">
        <v>76</v>
      </c>
      <c r="IO3" t="s">
        <v>685</v>
      </c>
      <c r="IP3" t="s">
        <v>705</v>
      </c>
      <c r="IQ3" t="s">
        <v>76</v>
      </c>
      <c r="IR3" t="s">
        <v>685</v>
      </c>
      <c r="IS3" t="s">
        <v>685</v>
      </c>
      <c r="IT3" t="s">
        <v>688</v>
      </c>
      <c r="IU3" t="s">
        <v>685</v>
      </c>
      <c r="IV3" t="s">
        <v>705</v>
      </c>
      <c r="IW3" t="s">
        <v>76</v>
      </c>
      <c r="IX3" t="s">
        <v>685</v>
      </c>
      <c r="IY3" t="s">
        <v>705</v>
      </c>
      <c r="IZ3" t="s">
        <v>76</v>
      </c>
      <c r="JA3" t="s">
        <v>685</v>
      </c>
      <c r="JB3" t="s">
        <v>685</v>
      </c>
      <c r="JC3" t="s">
        <v>685</v>
      </c>
      <c r="JD3" t="s">
        <v>685</v>
      </c>
      <c r="JE3" t="s">
        <v>685</v>
      </c>
      <c r="JF3" t="s">
        <v>685</v>
      </c>
      <c r="JG3" t="s">
        <v>685</v>
      </c>
      <c r="JH3" t="s">
        <v>685</v>
      </c>
    </row>
    <row r="4" spans="1:268" x14ac:dyDescent="0.25">
      <c r="A4" t="s">
        <v>694</v>
      </c>
      <c r="B4" t="s">
        <v>694</v>
      </c>
      <c r="C4" t="s">
        <v>699</v>
      </c>
      <c r="D4" t="s">
        <v>694</v>
      </c>
      <c r="E4" t="s">
        <v>699</v>
      </c>
      <c r="F4" t="s">
        <v>699</v>
      </c>
      <c r="G4" t="s">
        <v>59</v>
      </c>
      <c r="H4" t="s">
        <v>694</v>
      </c>
      <c r="I4" t="s">
        <v>699</v>
      </c>
      <c r="J4" t="s">
        <v>699</v>
      </c>
      <c r="K4" t="s">
        <v>59</v>
      </c>
      <c r="L4" t="s">
        <v>694</v>
      </c>
      <c r="M4" t="s">
        <v>699</v>
      </c>
      <c r="N4" t="s">
        <v>699</v>
      </c>
      <c r="O4" t="s">
        <v>59</v>
      </c>
      <c r="P4" t="s">
        <v>694</v>
      </c>
      <c r="Q4" t="s">
        <v>694</v>
      </c>
      <c r="R4" t="s">
        <v>694</v>
      </c>
      <c r="S4" t="s">
        <v>694</v>
      </c>
      <c r="T4" t="s">
        <v>59</v>
      </c>
      <c r="U4" t="s">
        <v>59</v>
      </c>
      <c r="V4" t="s">
        <v>59</v>
      </c>
      <c r="W4" t="s">
        <v>59</v>
      </c>
      <c r="X4" t="s">
        <v>59</v>
      </c>
      <c r="Y4" t="s">
        <v>59</v>
      </c>
      <c r="Z4" t="s">
        <v>721</v>
      </c>
      <c r="AA4" t="s">
        <v>721</v>
      </c>
      <c r="AB4" t="s">
        <v>721</v>
      </c>
      <c r="AC4" t="s">
        <v>59</v>
      </c>
      <c r="AD4" t="s">
        <v>59</v>
      </c>
      <c r="AE4" t="s">
        <v>721</v>
      </c>
      <c r="AF4" t="s">
        <v>721</v>
      </c>
      <c r="AG4" t="s">
        <v>59</v>
      </c>
      <c r="AH4" t="s">
        <v>59</v>
      </c>
      <c r="AI4" t="s">
        <v>59</v>
      </c>
      <c r="AJ4" t="s">
        <v>721</v>
      </c>
      <c r="AK4" t="s">
        <v>721</v>
      </c>
      <c r="AL4" t="s">
        <v>721</v>
      </c>
      <c r="AM4" t="s">
        <v>59</v>
      </c>
      <c r="AN4" t="s">
        <v>59</v>
      </c>
      <c r="AO4" t="s">
        <v>59</v>
      </c>
      <c r="AP4" t="s">
        <v>721</v>
      </c>
      <c r="AQ4" t="s">
        <v>721</v>
      </c>
      <c r="AR4" t="s">
        <v>721</v>
      </c>
      <c r="AS4" t="s">
        <v>59</v>
      </c>
      <c r="AT4" t="s">
        <v>721</v>
      </c>
      <c r="AU4" t="s">
        <v>694</v>
      </c>
      <c r="AV4" t="s">
        <v>59</v>
      </c>
      <c r="AW4" t="s">
        <v>59</v>
      </c>
      <c r="AX4" t="s">
        <v>59</v>
      </c>
      <c r="AY4" t="s">
        <v>721</v>
      </c>
      <c r="AZ4" t="s">
        <v>721</v>
      </c>
      <c r="BA4" t="s">
        <v>721</v>
      </c>
      <c r="BB4" t="s">
        <v>59</v>
      </c>
      <c r="BC4" t="s">
        <v>721</v>
      </c>
      <c r="BD4" t="s">
        <v>699</v>
      </c>
      <c r="BE4" t="s">
        <v>699</v>
      </c>
      <c r="BF4" t="s">
        <v>59</v>
      </c>
      <c r="BG4" t="s">
        <v>59</v>
      </c>
      <c r="BH4" t="s">
        <v>59</v>
      </c>
      <c r="BI4" t="s">
        <v>59</v>
      </c>
      <c r="BJ4" t="s">
        <v>59</v>
      </c>
      <c r="BK4" t="s">
        <v>59</v>
      </c>
      <c r="BL4" t="s">
        <v>59</v>
      </c>
      <c r="BM4" t="s">
        <v>59</v>
      </c>
      <c r="BN4" t="s">
        <v>59</v>
      </c>
      <c r="BO4" t="s">
        <v>59</v>
      </c>
      <c r="BP4" t="s">
        <v>59</v>
      </c>
      <c r="BQ4" t="s">
        <v>59</v>
      </c>
      <c r="BR4" t="s">
        <v>721</v>
      </c>
      <c r="BS4" t="s">
        <v>721</v>
      </c>
      <c r="BT4" t="s">
        <v>721</v>
      </c>
      <c r="BU4" t="s">
        <v>721</v>
      </c>
      <c r="BV4" t="s">
        <v>59</v>
      </c>
      <c r="BW4" t="s">
        <v>721</v>
      </c>
      <c r="BX4" t="s">
        <v>59</v>
      </c>
      <c r="BY4" t="s">
        <v>59</v>
      </c>
      <c r="BZ4" t="s">
        <v>59</v>
      </c>
      <c r="CA4" t="s">
        <v>59</v>
      </c>
      <c r="CB4" t="s">
        <v>721</v>
      </c>
      <c r="CC4" t="s">
        <v>721</v>
      </c>
      <c r="CD4" t="s">
        <v>721</v>
      </c>
      <c r="CE4" t="s">
        <v>721</v>
      </c>
      <c r="CF4" t="s">
        <v>59</v>
      </c>
      <c r="CG4" t="s">
        <v>59</v>
      </c>
      <c r="CH4" t="s">
        <v>59</v>
      </c>
      <c r="CI4" t="s">
        <v>59</v>
      </c>
      <c r="CJ4" t="s">
        <v>721</v>
      </c>
      <c r="CK4" t="s">
        <v>721</v>
      </c>
      <c r="CL4" t="s">
        <v>721</v>
      </c>
      <c r="CM4" t="s">
        <v>721</v>
      </c>
      <c r="CN4" t="s">
        <v>59</v>
      </c>
      <c r="CO4" t="s">
        <v>59</v>
      </c>
      <c r="CP4" t="s">
        <v>721</v>
      </c>
      <c r="CQ4" t="s">
        <v>721</v>
      </c>
      <c r="CR4" t="s">
        <v>694</v>
      </c>
      <c r="CS4" t="s">
        <v>694</v>
      </c>
      <c r="CT4" t="s">
        <v>694</v>
      </c>
      <c r="CU4" t="s">
        <v>694</v>
      </c>
      <c r="CV4" t="s">
        <v>59</v>
      </c>
      <c r="CW4" t="s">
        <v>59</v>
      </c>
      <c r="CX4" t="s">
        <v>59</v>
      </c>
      <c r="CY4" t="s">
        <v>59</v>
      </c>
      <c r="CZ4" t="s">
        <v>721</v>
      </c>
      <c r="DA4" t="s">
        <v>721</v>
      </c>
      <c r="DB4" t="s">
        <v>721</v>
      </c>
      <c r="DC4" t="s">
        <v>721</v>
      </c>
      <c r="DD4" t="s">
        <v>59</v>
      </c>
      <c r="DE4" t="s">
        <v>721</v>
      </c>
      <c r="DF4" t="s">
        <v>59</v>
      </c>
      <c r="DG4" t="s">
        <v>59</v>
      </c>
      <c r="DH4" t="s">
        <v>59</v>
      </c>
      <c r="DI4" t="s">
        <v>721</v>
      </c>
      <c r="DJ4" t="s">
        <v>721</v>
      </c>
      <c r="DK4" t="s">
        <v>721</v>
      </c>
      <c r="DL4" t="s">
        <v>694</v>
      </c>
      <c r="DM4" t="s">
        <v>694</v>
      </c>
      <c r="DN4" t="s">
        <v>699</v>
      </c>
      <c r="DO4" t="s">
        <v>59</v>
      </c>
      <c r="DP4" t="s">
        <v>721</v>
      </c>
      <c r="DQ4" t="s">
        <v>59</v>
      </c>
      <c r="DR4" t="s">
        <v>59</v>
      </c>
      <c r="DS4" t="s">
        <v>59</v>
      </c>
      <c r="DT4" t="s">
        <v>694</v>
      </c>
      <c r="DU4" t="s">
        <v>694</v>
      </c>
      <c r="DV4" t="s">
        <v>699</v>
      </c>
      <c r="DW4" t="s">
        <v>59</v>
      </c>
      <c r="DX4" t="s">
        <v>721</v>
      </c>
      <c r="DY4" t="s">
        <v>721</v>
      </c>
      <c r="DZ4" t="s">
        <v>721</v>
      </c>
      <c r="EA4" t="s">
        <v>59</v>
      </c>
      <c r="EB4" t="s">
        <v>59</v>
      </c>
      <c r="EC4" t="s">
        <v>59</v>
      </c>
      <c r="ED4" t="s">
        <v>694</v>
      </c>
      <c r="EE4" t="s">
        <v>721</v>
      </c>
      <c r="EF4" t="s">
        <v>721</v>
      </c>
      <c r="EG4" t="s">
        <v>721</v>
      </c>
      <c r="EH4" t="s">
        <v>59</v>
      </c>
      <c r="EI4" t="s">
        <v>721</v>
      </c>
      <c r="EJ4" t="s">
        <v>699</v>
      </c>
      <c r="EK4" t="s">
        <v>59</v>
      </c>
      <c r="EL4" t="s">
        <v>59</v>
      </c>
      <c r="EM4" t="s">
        <v>59</v>
      </c>
      <c r="EN4" t="s">
        <v>721</v>
      </c>
      <c r="EO4" t="s">
        <v>721</v>
      </c>
      <c r="EP4" t="s">
        <v>721</v>
      </c>
      <c r="EQ4" t="s">
        <v>59</v>
      </c>
      <c r="ER4" t="s">
        <v>721</v>
      </c>
      <c r="ES4" t="s">
        <v>694</v>
      </c>
      <c r="ET4" t="s">
        <v>694</v>
      </c>
      <c r="EU4" t="s">
        <v>699</v>
      </c>
      <c r="EV4" t="s">
        <v>694</v>
      </c>
      <c r="EW4" t="s">
        <v>694</v>
      </c>
      <c r="EX4" t="s">
        <v>699</v>
      </c>
      <c r="EY4" t="s">
        <v>694</v>
      </c>
      <c r="EZ4" t="s">
        <v>699</v>
      </c>
      <c r="FA4" t="s">
        <v>694</v>
      </c>
      <c r="FB4" t="s">
        <v>694</v>
      </c>
      <c r="FC4" t="s">
        <v>59</v>
      </c>
      <c r="FD4" t="s">
        <v>699</v>
      </c>
      <c r="FE4" t="s">
        <v>59</v>
      </c>
      <c r="FF4" t="s">
        <v>699</v>
      </c>
      <c r="FG4" t="s">
        <v>59</v>
      </c>
      <c r="FH4" t="s">
        <v>59</v>
      </c>
      <c r="FI4" t="s">
        <v>59</v>
      </c>
      <c r="FJ4" t="s">
        <v>59</v>
      </c>
      <c r="FK4" t="s">
        <v>59</v>
      </c>
      <c r="FL4" t="s">
        <v>59</v>
      </c>
      <c r="FM4" t="s">
        <v>59</v>
      </c>
      <c r="FN4" t="s">
        <v>59</v>
      </c>
      <c r="FO4" t="s">
        <v>59</v>
      </c>
      <c r="FP4" t="s">
        <v>59</v>
      </c>
      <c r="FQ4" t="s">
        <v>59</v>
      </c>
      <c r="FR4" t="s">
        <v>76</v>
      </c>
      <c r="FS4" t="s">
        <v>76</v>
      </c>
      <c r="FT4" t="s">
        <v>76</v>
      </c>
      <c r="FU4" t="s">
        <v>76</v>
      </c>
      <c r="FV4" t="s">
        <v>76</v>
      </c>
      <c r="FW4" t="s">
        <v>76</v>
      </c>
      <c r="FX4" t="s">
        <v>694</v>
      </c>
      <c r="FY4" t="s">
        <v>694</v>
      </c>
      <c r="FZ4" t="s">
        <v>699</v>
      </c>
      <c r="GA4" t="s">
        <v>694</v>
      </c>
      <c r="GB4" t="s">
        <v>694</v>
      </c>
      <c r="GC4" t="s">
        <v>699</v>
      </c>
      <c r="GD4" t="s">
        <v>699</v>
      </c>
      <c r="GE4" t="s">
        <v>694</v>
      </c>
      <c r="GF4" t="s">
        <v>694</v>
      </c>
      <c r="GG4" t="s">
        <v>699</v>
      </c>
      <c r="GH4" t="s">
        <v>694</v>
      </c>
      <c r="GI4" t="s">
        <v>694</v>
      </c>
      <c r="GJ4" t="s">
        <v>699</v>
      </c>
      <c r="GK4" t="s">
        <v>699</v>
      </c>
      <c r="GL4" t="s">
        <v>694</v>
      </c>
      <c r="GM4" t="s">
        <v>694</v>
      </c>
      <c r="GN4" t="s">
        <v>694</v>
      </c>
      <c r="GO4" t="s">
        <v>694</v>
      </c>
      <c r="GP4" t="s">
        <v>694</v>
      </c>
      <c r="GQ4" t="s">
        <v>694</v>
      </c>
      <c r="GR4" t="s">
        <v>694</v>
      </c>
      <c r="GS4" t="s">
        <v>694</v>
      </c>
      <c r="GT4" t="s">
        <v>699</v>
      </c>
      <c r="GU4" t="s">
        <v>694</v>
      </c>
      <c r="GV4" t="s">
        <v>59</v>
      </c>
      <c r="GW4" t="s">
        <v>694</v>
      </c>
      <c r="GX4" t="s">
        <v>59</v>
      </c>
      <c r="GY4" t="s">
        <v>59</v>
      </c>
      <c r="GZ4" t="s">
        <v>694</v>
      </c>
      <c r="HA4" t="s">
        <v>694</v>
      </c>
      <c r="HB4" t="s">
        <v>699</v>
      </c>
      <c r="HC4" t="s">
        <v>694</v>
      </c>
      <c r="HD4" t="s">
        <v>59</v>
      </c>
      <c r="HE4" t="s">
        <v>59</v>
      </c>
      <c r="HF4" t="s">
        <v>694</v>
      </c>
      <c r="HG4" t="s">
        <v>59</v>
      </c>
      <c r="HH4" t="s">
        <v>59</v>
      </c>
      <c r="HI4" t="s">
        <v>694</v>
      </c>
      <c r="HJ4" t="s">
        <v>59</v>
      </c>
      <c r="HK4" t="s">
        <v>694</v>
      </c>
      <c r="HL4" t="s">
        <v>694</v>
      </c>
      <c r="HM4" t="s">
        <v>694</v>
      </c>
      <c r="HN4" t="s">
        <v>694</v>
      </c>
      <c r="HO4" t="s">
        <v>694</v>
      </c>
      <c r="HP4" t="s">
        <v>694</v>
      </c>
      <c r="HQ4" t="s">
        <v>694</v>
      </c>
      <c r="HR4" t="s">
        <v>694</v>
      </c>
      <c r="HS4" t="s">
        <v>694</v>
      </c>
      <c r="HT4" t="s">
        <v>694</v>
      </c>
      <c r="HU4" t="s">
        <v>694</v>
      </c>
      <c r="HV4" t="s">
        <v>694</v>
      </c>
      <c r="HW4" t="s">
        <v>694</v>
      </c>
      <c r="HX4" t="s">
        <v>694</v>
      </c>
      <c r="HY4" t="s">
        <v>694</v>
      </c>
      <c r="HZ4" t="s">
        <v>694</v>
      </c>
      <c r="IA4" t="s">
        <v>694</v>
      </c>
      <c r="IB4" t="s">
        <v>694</v>
      </c>
      <c r="IC4" t="s">
        <v>694</v>
      </c>
      <c r="ID4" t="s">
        <v>694</v>
      </c>
      <c r="IE4" t="s">
        <v>694</v>
      </c>
      <c r="IF4" t="s">
        <v>694</v>
      </c>
      <c r="IG4" t="s">
        <v>694</v>
      </c>
      <c r="IH4" t="s">
        <v>694</v>
      </c>
      <c r="II4" t="s">
        <v>694</v>
      </c>
      <c r="IJ4" t="s">
        <v>694</v>
      </c>
      <c r="IK4" t="s">
        <v>699</v>
      </c>
      <c r="IL4" t="s">
        <v>694</v>
      </c>
      <c r="IM4" t="s">
        <v>59</v>
      </c>
      <c r="IN4" t="s">
        <v>59</v>
      </c>
      <c r="IO4" t="s">
        <v>694</v>
      </c>
      <c r="IP4" t="s">
        <v>59</v>
      </c>
      <c r="IQ4" t="s">
        <v>59</v>
      </c>
      <c r="IR4" t="s">
        <v>694</v>
      </c>
      <c r="IS4" t="s">
        <v>694</v>
      </c>
      <c r="IT4" t="s">
        <v>699</v>
      </c>
      <c r="IU4" t="s">
        <v>694</v>
      </c>
      <c r="IV4" t="s">
        <v>59</v>
      </c>
      <c r="IW4" t="s">
        <v>59</v>
      </c>
      <c r="IX4" t="s">
        <v>694</v>
      </c>
      <c r="IY4" t="s">
        <v>59</v>
      </c>
      <c r="IZ4" t="s">
        <v>59</v>
      </c>
      <c r="JA4" t="s">
        <v>694</v>
      </c>
      <c r="JB4" t="s">
        <v>694</v>
      </c>
      <c r="JC4" t="s">
        <v>694</v>
      </c>
      <c r="JD4" t="s">
        <v>694</v>
      </c>
      <c r="JE4" t="s">
        <v>694</v>
      </c>
      <c r="JF4" t="s">
        <v>694</v>
      </c>
      <c r="JG4" t="s">
        <v>694</v>
      </c>
      <c r="JH4" t="s">
        <v>694</v>
      </c>
    </row>
    <row r="5" spans="1:268" x14ac:dyDescent="0.25">
      <c r="A5" t="s">
        <v>76</v>
      </c>
      <c r="B5" t="s">
        <v>699</v>
      </c>
      <c r="C5" t="s">
        <v>76</v>
      </c>
      <c r="D5" t="s">
        <v>76</v>
      </c>
      <c r="E5" t="s">
        <v>76</v>
      </c>
      <c r="F5" t="s">
        <v>76</v>
      </c>
      <c r="G5" t="s">
        <v>59</v>
      </c>
      <c r="H5" t="s">
        <v>76</v>
      </c>
      <c r="I5" t="s">
        <v>76</v>
      </c>
      <c r="J5" t="s">
        <v>76</v>
      </c>
      <c r="K5" t="s">
        <v>59</v>
      </c>
      <c r="L5" t="s">
        <v>76</v>
      </c>
      <c r="M5" t="s">
        <v>76</v>
      </c>
      <c r="N5" t="s">
        <v>76</v>
      </c>
      <c r="O5" t="s">
        <v>59</v>
      </c>
      <c r="P5" t="s">
        <v>59</v>
      </c>
      <c r="Q5" t="s">
        <v>59</v>
      </c>
      <c r="R5" t="s">
        <v>76</v>
      </c>
      <c r="S5" t="s">
        <v>59</v>
      </c>
      <c r="T5" t="s">
        <v>59</v>
      </c>
      <c r="U5" t="s">
        <v>59</v>
      </c>
      <c r="V5" t="s">
        <v>59</v>
      </c>
      <c r="W5" t="s">
        <v>59</v>
      </c>
      <c r="X5" t="s">
        <v>59</v>
      </c>
      <c r="Y5" t="s">
        <v>59</v>
      </c>
      <c r="Z5" t="s">
        <v>59</v>
      </c>
      <c r="AA5" t="s">
        <v>59</v>
      </c>
      <c r="AB5" t="s">
        <v>59</v>
      </c>
      <c r="AC5" t="s">
        <v>59</v>
      </c>
      <c r="AD5" t="s">
        <v>59</v>
      </c>
      <c r="AE5" t="s">
        <v>59</v>
      </c>
      <c r="AF5" t="s">
        <v>59</v>
      </c>
      <c r="AG5" t="s">
        <v>59</v>
      </c>
      <c r="AH5" t="s">
        <v>59</v>
      </c>
      <c r="AI5" t="s">
        <v>59</v>
      </c>
      <c r="AJ5" t="s">
        <v>59</v>
      </c>
      <c r="AK5" t="s">
        <v>59</v>
      </c>
      <c r="AL5" t="s">
        <v>59</v>
      </c>
      <c r="AM5" t="s">
        <v>59</v>
      </c>
      <c r="AN5" t="s">
        <v>59</v>
      </c>
      <c r="AO5" t="s">
        <v>59</v>
      </c>
      <c r="AP5" t="s">
        <v>59</v>
      </c>
      <c r="AQ5" t="s">
        <v>59</v>
      </c>
      <c r="AR5" t="s">
        <v>59</v>
      </c>
      <c r="AS5" t="s">
        <v>59</v>
      </c>
      <c r="AT5" t="s">
        <v>59</v>
      </c>
      <c r="AU5" t="s">
        <v>76</v>
      </c>
      <c r="AV5" t="s">
        <v>59</v>
      </c>
      <c r="AW5" t="s">
        <v>59</v>
      </c>
      <c r="AX5" t="s">
        <v>59</v>
      </c>
      <c r="AY5" t="s">
        <v>59</v>
      </c>
      <c r="AZ5" t="s">
        <v>59</v>
      </c>
      <c r="BA5" t="s">
        <v>59</v>
      </c>
      <c r="BB5" t="s">
        <v>59</v>
      </c>
      <c r="BC5" t="s">
        <v>59</v>
      </c>
      <c r="BD5" t="s">
        <v>76</v>
      </c>
      <c r="BE5" t="s">
        <v>76</v>
      </c>
      <c r="BF5" t="s">
        <v>59</v>
      </c>
      <c r="BG5" t="s">
        <v>59</v>
      </c>
      <c r="BH5" t="s">
        <v>59</v>
      </c>
      <c r="BI5" t="s">
        <v>59</v>
      </c>
      <c r="BJ5" t="s">
        <v>59</v>
      </c>
      <c r="BK5" t="s">
        <v>59</v>
      </c>
      <c r="BL5" t="s">
        <v>59</v>
      </c>
      <c r="BM5" t="s">
        <v>59</v>
      </c>
      <c r="BN5" t="s">
        <v>59</v>
      </c>
      <c r="BO5" t="s">
        <v>59</v>
      </c>
      <c r="BP5" t="s">
        <v>59</v>
      </c>
      <c r="BQ5" t="s">
        <v>59</v>
      </c>
      <c r="BR5" t="s">
        <v>59</v>
      </c>
      <c r="BS5" t="s">
        <v>59</v>
      </c>
      <c r="BT5" t="s">
        <v>59</v>
      </c>
      <c r="BU5" t="s">
        <v>59</v>
      </c>
      <c r="BV5" t="s">
        <v>59</v>
      </c>
      <c r="BW5" t="s">
        <v>59</v>
      </c>
      <c r="BX5" t="s">
        <v>59</v>
      </c>
      <c r="BY5" t="s">
        <v>59</v>
      </c>
      <c r="BZ5" t="s">
        <v>59</v>
      </c>
      <c r="CA5" t="s">
        <v>59</v>
      </c>
      <c r="CB5" t="s">
        <v>59</v>
      </c>
      <c r="CC5" t="s">
        <v>59</v>
      </c>
      <c r="CD5" t="s">
        <v>59</v>
      </c>
      <c r="CE5" t="s">
        <v>59</v>
      </c>
      <c r="CF5" t="s">
        <v>59</v>
      </c>
      <c r="CG5" t="s">
        <v>59</v>
      </c>
      <c r="CH5" t="s">
        <v>59</v>
      </c>
      <c r="CI5" t="s">
        <v>59</v>
      </c>
      <c r="CJ5" t="s">
        <v>59</v>
      </c>
      <c r="CK5" t="s">
        <v>59</v>
      </c>
      <c r="CL5" t="s">
        <v>59</v>
      </c>
      <c r="CM5" t="s">
        <v>59</v>
      </c>
      <c r="CN5" t="s">
        <v>59</v>
      </c>
      <c r="CO5" t="s">
        <v>59</v>
      </c>
      <c r="CP5" t="s">
        <v>59</v>
      </c>
      <c r="CQ5" t="s">
        <v>59</v>
      </c>
      <c r="CR5" t="s">
        <v>76</v>
      </c>
      <c r="CS5" t="s">
        <v>76</v>
      </c>
      <c r="CT5" t="s">
        <v>76</v>
      </c>
      <c r="CU5" t="s">
        <v>76</v>
      </c>
      <c r="CV5" t="s">
        <v>59</v>
      </c>
      <c r="CW5" t="s">
        <v>59</v>
      </c>
      <c r="CX5" t="s">
        <v>59</v>
      </c>
      <c r="CY5" t="s">
        <v>59</v>
      </c>
      <c r="CZ5" t="s">
        <v>59</v>
      </c>
      <c r="DA5" t="s">
        <v>59</v>
      </c>
      <c r="DB5" t="s">
        <v>59</v>
      </c>
      <c r="DC5" t="s">
        <v>59</v>
      </c>
      <c r="DD5" t="s">
        <v>59</v>
      </c>
      <c r="DE5" t="s">
        <v>59</v>
      </c>
      <c r="DF5" t="s">
        <v>59</v>
      </c>
      <c r="DG5" t="s">
        <v>59</v>
      </c>
      <c r="DH5" t="s">
        <v>59</v>
      </c>
      <c r="DI5" t="s">
        <v>59</v>
      </c>
      <c r="DJ5" t="s">
        <v>59</v>
      </c>
      <c r="DK5" t="s">
        <v>59</v>
      </c>
      <c r="DL5" t="s">
        <v>76</v>
      </c>
      <c r="DM5" t="s">
        <v>76</v>
      </c>
      <c r="DN5" t="s">
        <v>699</v>
      </c>
      <c r="DO5" t="s">
        <v>59</v>
      </c>
      <c r="DP5" t="s">
        <v>59</v>
      </c>
      <c r="DQ5" t="s">
        <v>59</v>
      </c>
      <c r="DR5" t="s">
        <v>59</v>
      </c>
      <c r="DS5" t="s">
        <v>59</v>
      </c>
      <c r="DT5" t="s">
        <v>76</v>
      </c>
      <c r="DU5" t="s">
        <v>76</v>
      </c>
      <c r="DV5" t="s">
        <v>699</v>
      </c>
      <c r="DW5" t="s">
        <v>59</v>
      </c>
      <c r="DX5" t="s">
        <v>59</v>
      </c>
      <c r="DY5" t="s">
        <v>59</v>
      </c>
      <c r="DZ5" t="s">
        <v>59</v>
      </c>
      <c r="EA5" t="s">
        <v>59</v>
      </c>
      <c r="EB5" t="s">
        <v>59</v>
      </c>
      <c r="EC5" t="s">
        <v>59</v>
      </c>
      <c r="ED5" t="s">
        <v>699</v>
      </c>
      <c r="EE5" t="s">
        <v>59</v>
      </c>
      <c r="EF5" t="s">
        <v>59</v>
      </c>
      <c r="EG5" t="s">
        <v>59</v>
      </c>
      <c r="EH5" t="s">
        <v>59</v>
      </c>
      <c r="EI5" t="s">
        <v>59</v>
      </c>
      <c r="EJ5" t="s">
        <v>699</v>
      </c>
      <c r="EK5" t="s">
        <v>59</v>
      </c>
      <c r="EL5" t="s">
        <v>59</v>
      </c>
      <c r="EM5" t="s">
        <v>59</v>
      </c>
      <c r="EN5" t="s">
        <v>59</v>
      </c>
      <c r="EO5" t="s">
        <v>59</v>
      </c>
      <c r="EP5" t="s">
        <v>59</v>
      </c>
      <c r="EQ5" t="s">
        <v>59</v>
      </c>
      <c r="ER5" t="s">
        <v>59</v>
      </c>
      <c r="ES5" t="s">
        <v>76</v>
      </c>
      <c r="ET5" t="s">
        <v>76</v>
      </c>
      <c r="EU5" t="s">
        <v>699</v>
      </c>
      <c r="EV5" t="s">
        <v>76</v>
      </c>
      <c r="EW5" t="s">
        <v>76</v>
      </c>
      <c r="EX5" t="s">
        <v>699</v>
      </c>
      <c r="EY5" t="s">
        <v>699</v>
      </c>
      <c r="EZ5" t="s">
        <v>699</v>
      </c>
      <c r="FA5" t="s">
        <v>76</v>
      </c>
      <c r="FB5" t="s">
        <v>699</v>
      </c>
      <c r="FC5" t="s">
        <v>59</v>
      </c>
      <c r="FD5" t="s">
        <v>76</v>
      </c>
      <c r="FE5" t="s">
        <v>59</v>
      </c>
      <c r="FF5" t="s">
        <v>699</v>
      </c>
      <c r="FG5" t="s">
        <v>59</v>
      </c>
      <c r="FH5" t="s">
        <v>59</v>
      </c>
      <c r="FI5" t="s">
        <v>59</v>
      </c>
      <c r="FJ5" t="s">
        <v>59</v>
      </c>
      <c r="FK5" t="s">
        <v>59</v>
      </c>
      <c r="FL5" t="s">
        <v>59</v>
      </c>
      <c r="FM5" t="s">
        <v>59</v>
      </c>
      <c r="FN5" t="s">
        <v>59</v>
      </c>
      <c r="FO5" t="s">
        <v>59</v>
      </c>
      <c r="FP5" t="s">
        <v>59</v>
      </c>
      <c r="FQ5" t="s">
        <v>59</v>
      </c>
      <c r="FS5" t="s">
        <v>59</v>
      </c>
      <c r="FU5" t="s">
        <v>59</v>
      </c>
      <c r="FW5" t="s">
        <v>59</v>
      </c>
      <c r="FX5" t="s">
        <v>76</v>
      </c>
      <c r="FY5" t="s">
        <v>76</v>
      </c>
      <c r="FZ5" t="s">
        <v>76</v>
      </c>
      <c r="GA5" t="s">
        <v>76</v>
      </c>
      <c r="GB5" t="s">
        <v>76</v>
      </c>
      <c r="GC5" t="s">
        <v>76</v>
      </c>
      <c r="GD5" t="s">
        <v>76</v>
      </c>
      <c r="GE5" t="s">
        <v>76</v>
      </c>
      <c r="GF5" t="s">
        <v>76</v>
      </c>
      <c r="GG5" t="s">
        <v>76</v>
      </c>
      <c r="GH5" t="s">
        <v>76</v>
      </c>
      <c r="GI5" t="s">
        <v>76</v>
      </c>
      <c r="GJ5" t="s">
        <v>76</v>
      </c>
      <c r="GK5" t="s">
        <v>76</v>
      </c>
      <c r="GL5" t="s">
        <v>76</v>
      </c>
      <c r="GM5" t="s">
        <v>76</v>
      </c>
      <c r="GN5" t="s">
        <v>76</v>
      </c>
      <c r="GO5" t="s">
        <v>76</v>
      </c>
      <c r="GP5" t="s">
        <v>76</v>
      </c>
      <c r="GQ5" t="s">
        <v>76</v>
      </c>
      <c r="GR5" t="s">
        <v>76</v>
      </c>
      <c r="GS5" t="s">
        <v>76</v>
      </c>
      <c r="GT5" t="s">
        <v>699</v>
      </c>
      <c r="GU5" t="s">
        <v>76</v>
      </c>
      <c r="GV5" t="s">
        <v>59</v>
      </c>
      <c r="GW5" t="s">
        <v>76</v>
      </c>
      <c r="GX5" t="s">
        <v>59</v>
      </c>
      <c r="GY5" t="s">
        <v>59</v>
      </c>
      <c r="GZ5" t="s">
        <v>76</v>
      </c>
      <c r="HA5" t="s">
        <v>76</v>
      </c>
      <c r="HB5" t="s">
        <v>699</v>
      </c>
      <c r="HC5" t="s">
        <v>76</v>
      </c>
      <c r="HD5" t="s">
        <v>59</v>
      </c>
      <c r="HE5" t="s">
        <v>59</v>
      </c>
      <c r="HF5" t="s">
        <v>76</v>
      </c>
      <c r="HG5" t="s">
        <v>59</v>
      </c>
      <c r="HH5" t="s">
        <v>59</v>
      </c>
      <c r="HI5" t="s">
        <v>76</v>
      </c>
      <c r="HJ5" t="s">
        <v>59</v>
      </c>
      <c r="HK5" t="s">
        <v>76</v>
      </c>
      <c r="HL5" t="s">
        <v>76</v>
      </c>
      <c r="HM5" t="s">
        <v>76</v>
      </c>
      <c r="HN5" t="s">
        <v>76</v>
      </c>
      <c r="HO5" t="s">
        <v>76</v>
      </c>
      <c r="HP5" t="s">
        <v>76</v>
      </c>
      <c r="HQ5" t="s">
        <v>76</v>
      </c>
      <c r="HR5" t="s">
        <v>76</v>
      </c>
      <c r="HS5" t="s">
        <v>76</v>
      </c>
      <c r="HT5" t="s">
        <v>76</v>
      </c>
      <c r="HU5" t="s">
        <v>76</v>
      </c>
      <c r="HV5" t="s">
        <v>76</v>
      </c>
      <c r="HW5" t="s">
        <v>76</v>
      </c>
      <c r="HX5" t="s">
        <v>76</v>
      </c>
      <c r="HY5" t="s">
        <v>76</v>
      </c>
      <c r="HZ5" t="s">
        <v>76</v>
      </c>
      <c r="IA5" t="s">
        <v>76</v>
      </c>
      <c r="IB5" t="s">
        <v>76</v>
      </c>
      <c r="IC5" t="s">
        <v>76</v>
      </c>
      <c r="ID5" t="s">
        <v>76</v>
      </c>
      <c r="IE5" t="s">
        <v>76</v>
      </c>
      <c r="IF5" t="s">
        <v>76</v>
      </c>
      <c r="IG5" t="s">
        <v>76</v>
      </c>
      <c r="IH5" t="s">
        <v>76</v>
      </c>
      <c r="II5" t="s">
        <v>76</v>
      </c>
      <c r="IJ5" t="s">
        <v>76</v>
      </c>
      <c r="IK5" t="s">
        <v>699</v>
      </c>
      <c r="IL5" t="s">
        <v>76</v>
      </c>
      <c r="IM5" t="s">
        <v>59</v>
      </c>
      <c r="IN5" t="s">
        <v>59</v>
      </c>
      <c r="IO5" t="s">
        <v>76</v>
      </c>
      <c r="IP5" t="s">
        <v>59</v>
      </c>
      <c r="IQ5" t="s">
        <v>59</v>
      </c>
      <c r="IR5" t="s">
        <v>76</v>
      </c>
      <c r="IS5" t="s">
        <v>76</v>
      </c>
      <c r="IT5" t="s">
        <v>699</v>
      </c>
      <c r="IU5" t="s">
        <v>76</v>
      </c>
      <c r="IV5" t="s">
        <v>59</v>
      </c>
      <c r="IW5" t="s">
        <v>59</v>
      </c>
      <c r="IX5" t="s">
        <v>76</v>
      </c>
      <c r="IY5" t="s">
        <v>59</v>
      </c>
      <c r="IZ5" t="s">
        <v>59</v>
      </c>
      <c r="JA5" t="s">
        <v>76</v>
      </c>
      <c r="JB5" t="s">
        <v>76</v>
      </c>
      <c r="JC5" t="s">
        <v>76</v>
      </c>
      <c r="JD5" t="s">
        <v>76</v>
      </c>
      <c r="JE5" t="s">
        <v>76</v>
      </c>
      <c r="JF5" t="s">
        <v>76</v>
      </c>
      <c r="JG5" t="s">
        <v>76</v>
      </c>
      <c r="JH5" t="s">
        <v>76</v>
      </c>
    </row>
    <row r="6" spans="1:268" x14ac:dyDescent="0.25">
      <c r="A6" t="s">
        <v>59</v>
      </c>
      <c r="B6" t="s">
        <v>699</v>
      </c>
      <c r="C6" t="s">
        <v>59</v>
      </c>
      <c r="D6" t="s">
        <v>59</v>
      </c>
      <c r="E6" t="s">
        <v>59</v>
      </c>
      <c r="F6" t="s">
        <v>59</v>
      </c>
      <c r="G6" t="s">
        <v>59</v>
      </c>
      <c r="H6" t="s">
        <v>59</v>
      </c>
      <c r="I6" t="s">
        <v>59</v>
      </c>
      <c r="J6" t="s">
        <v>59</v>
      </c>
      <c r="K6" t="s">
        <v>59</v>
      </c>
      <c r="L6" t="s">
        <v>59</v>
      </c>
      <c r="M6" t="s">
        <v>59</v>
      </c>
      <c r="N6" t="s">
        <v>59</v>
      </c>
      <c r="O6" t="s">
        <v>59</v>
      </c>
      <c r="P6" t="s">
        <v>59</v>
      </c>
      <c r="Q6" t="s">
        <v>59</v>
      </c>
      <c r="R6" t="s">
        <v>59</v>
      </c>
      <c r="S6" t="s">
        <v>59</v>
      </c>
      <c r="T6" t="s">
        <v>59</v>
      </c>
      <c r="U6" t="s">
        <v>59</v>
      </c>
      <c r="V6" t="s">
        <v>59</v>
      </c>
      <c r="W6" t="s">
        <v>59</v>
      </c>
      <c r="X6" t="s">
        <v>59</v>
      </c>
      <c r="Y6" t="s">
        <v>59</v>
      </c>
      <c r="Z6" t="s">
        <v>59</v>
      </c>
      <c r="AA6" t="s">
        <v>59</v>
      </c>
      <c r="AB6" t="s">
        <v>59</v>
      </c>
      <c r="AC6" t="s">
        <v>59</v>
      </c>
      <c r="AD6" t="s">
        <v>59</v>
      </c>
      <c r="AE6" t="s">
        <v>59</v>
      </c>
      <c r="AF6" t="s">
        <v>59</v>
      </c>
      <c r="AG6" t="s">
        <v>59</v>
      </c>
      <c r="AH6" t="s">
        <v>59</v>
      </c>
      <c r="AI6" t="s">
        <v>59</v>
      </c>
      <c r="AJ6" t="s">
        <v>59</v>
      </c>
      <c r="AK6" t="s">
        <v>59</v>
      </c>
      <c r="AL6" t="s">
        <v>59</v>
      </c>
      <c r="AM6" t="s">
        <v>59</v>
      </c>
      <c r="AN6" t="s">
        <v>59</v>
      </c>
      <c r="AO6" t="s">
        <v>59</v>
      </c>
      <c r="AP6" t="s">
        <v>59</v>
      </c>
      <c r="AQ6" t="s">
        <v>59</v>
      </c>
      <c r="AR6" t="s">
        <v>59</v>
      </c>
      <c r="AS6" t="s">
        <v>59</v>
      </c>
      <c r="AT6" t="s">
        <v>59</v>
      </c>
      <c r="AU6" t="s">
        <v>59</v>
      </c>
      <c r="AV6" t="s">
        <v>59</v>
      </c>
      <c r="AW6" t="s">
        <v>59</v>
      </c>
      <c r="AX6" t="s">
        <v>59</v>
      </c>
      <c r="AY6" t="s">
        <v>59</v>
      </c>
      <c r="AZ6" t="s">
        <v>59</v>
      </c>
      <c r="BA6" t="s">
        <v>59</v>
      </c>
      <c r="BB6" t="s">
        <v>59</v>
      </c>
      <c r="BC6" t="s">
        <v>59</v>
      </c>
      <c r="BD6" t="s">
        <v>59</v>
      </c>
      <c r="BE6" t="s">
        <v>59</v>
      </c>
      <c r="BF6" t="s">
        <v>59</v>
      </c>
      <c r="BG6" t="s">
        <v>59</v>
      </c>
      <c r="BH6" t="s">
        <v>59</v>
      </c>
      <c r="BI6" t="s">
        <v>59</v>
      </c>
      <c r="BJ6" t="s">
        <v>59</v>
      </c>
      <c r="BK6" t="s">
        <v>59</v>
      </c>
      <c r="BL6" t="s">
        <v>59</v>
      </c>
      <c r="BM6" t="s">
        <v>59</v>
      </c>
      <c r="BN6" t="s">
        <v>59</v>
      </c>
      <c r="BO6" t="s">
        <v>59</v>
      </c>
      <c r="BP6" t="s">
        <v>59</v>
      </c>
      <c r="BQ6" t="s">
        <v>59</v>
      </c>
      <c r="BR6" t="s">
        <v>59</v>
      </c>
      <c r="BS6" t="s">
        <v>59</v>
      </c>
      <c r="BT6" t="s">
        <v>59</v>
      </c>
      <c r="BU6" t="s">
        <v>59</v>
      </c>
      <c r="BV6" t="s">
        <v>59</v>
      </c>
      <c r="BW6" t="s">
        <v>59</v>
      </c>
      <c r="BX6" t="s">
        <v>59</v>
      </c>
      <c r="BY6" t="s">
        <v>59</v>
      </c>
      <c r="BZ6" t="s">
        <v>59</v>
      </c>
      <c r="CA6" t="s">
        <v>59</v>
      </c>
      <c r="CB6" t="s">
        <v>59</v>
      </c>
      <c r="CC6" t="s">
        <v>59</v>
      </c>
      <c r="CD6" t="s">
        <v>59</v>
      </c>
      <c r="CE6" t="s">
        <v>59</v>
      </c>
      <c r="CF6" t="s">
        <v>59</v>
      </c>
      <c r="CG6" t="s">
        <v>59</v>
      </c>
      <c r="CH6" t="s">
        <v>59</v>
      </c>
      <c r="CI6" t="s">
        <v>59</v>
      </c>
      <c r="CJ6" t="s">
        <v>59</v>
      </c>
      <c r="CK6" t="s">
        <v>59</v>
      </c>
      <c r="CL6" t="s">
        <v>59</v>
      </c>
      <c r="CM6" t="s">
        <v>59</v>
      </c>
      <c r="CN6" t="s">
        <v>59</v>
      </c>
      <c r="CO6" t="s">
        <v>59</v>
      </c>
      <c r="CP6" t="s">
        <v>59</v>
      </c>
      <c r="CQ6" t="s">
        <v>59</v>
      </c>
      <c r="CR6" t="s">
        <v>59</v>
      </c>
      <c r="CS6" t="s">
        <v>59</v>
      </c>
      <c r="CT6" t="s">
        <v>59</v>
      </c>
      <c r="CU6" t="s">
        <v>59</v>
      </c>
      <c r="CV6" t="s">
        <v>59</v>
      </c>
      <c r="CW6" t="s">
        <v>59</v>
      </c>
      <c r="CX6" t="s">
        <v>59</v>
      </c>
      <c r="CY6" t="s">
        <v>59</v>
      </c>
      <c r="CZ6" t="s">
        <v>59</v>
      </c>
      <c r="DA6" t="s">
        <v>59</v>
      </c>
      <c r="DB6" t="s">
        <v>59</v>
      </c>
      <c r="DC6" t="s">
        <v>59</v>
      </c>
      <c r="DD6" t="s">
        <v>59</v>
      </c>
      <c r="DE6" t="s">
        <v>59</v>
      </c>
      <c r="DF6" t="s">
        <v>59</v>
      </c>
      <c r="DG6" t="s">
        <v>59</v>
      </c>
      <c r="DH6" t="s">
        <v>59</v>
      </c>
      <c r="DI6" t="s">
        <v>59</v>
      </c>
      <c r="DJ6" t="s">
        <v>59</v>
      </c>
      <c r="DK6" t="s">
        <v>59</v>
      </c>
      <c r="DL6" t="s">
        <v>59</v>
      </c>
      <c r="DM6" t="s">
        <v>59</v>
      </c>
      <c r="DN6" t="s">
        <v>76</v>
      </c>
      <c r="DO6" t="s">
        <v>59</v>
      </c>
      <c r="DP6" t="s">
        <v>59</v>
      </c>
      <c r="DQ6" t="s">
        <v>59</v>
      </c>
      <c r="DR6" t="s">
        <v>59</v>
      </c>
      <c r="DS6" t="s">
        <v>59</v>
      </c>
      <c r="DT6" t="s">
        <v>59</v>
      </c>
      <c r="DU6" t="s">
        <v>59</v>
      </c>
      <c r="DV6" t="s">
        <v>76</v>
      </c>
      <c r="DW6" t="s">
        <v>59</v>
      </c>
      <c r="DX6" t="s">
        <v>59</v>
      </c>
      <c r="DY6" t="s">
        <v>59</v>
      </c>
      <c r="DZ6" t="s">
        <v>59</v>
      </c>
      <c r="EA6" t="s">
        <v>59</v>
      </c>
      <c r="EB6" t="s">
        <v>59</v>
      </c>
      <c r="EC6" t="s">
        <v>59</v>
      </c>
      <c r="ED6" t="s">
        <v>699</v>
      </c>
      <c r="EE6" t="s">
        <v>59</v>
      </c>
      <c r="EF6" t="s">
        <v>59</v>
      </c>
      <c r="EG6" t="s">
        <v>59</v>
      </c>
      <c r="EH6" t="s">
        <v>59</v>
      </c>
      <c r="EI6" t="s">
        <v>59</v>
      </c>
      <c r="EJ6" t="s">
        <v>76</v>
      </c>
      <c r="EK6" t="s">
        <v>59</v>
      </c>
      <c r="EL6" t="s">
        <v>59</v>
      </c>
      <c r="EM6" t="s">
        <v>59</v>
      </c>
      <c r="EN6" t="s">
        <v>59</v>
      </c>
      <c r="EO6" t="s">
        <v>59</v>
      </c>
      <c r="EP6" t="s">
        <v>59</v>
      </c>
      <c r="EQ6" t="s">
        <v>59</v>
      </c>
      <c r="ER6" t="s">
        <v>59</v>
      </c>
      <c r="ES6" t="s">
        <v>59</v>
      </c>
      <c r="ET6" t="s">
        <v>59</v>
      </c>
      <c r="EU6" t="s">
        <v>76</v>
      </c>
      <c r="EV6" t="s">
        <v>59</v>
      </c>
      <c r="EW6" t="s">
        <v>59</v>
      </c>
      <c r="EX6" t="s">
        <v>76</v>
      </c>
      <c r="EY6" t="s">
        <v>699</v>
      </c>
      <c r="EZ6" t="s">
        <v>76</v>
      </c>
      <c r="FA6" t="s">
        <v>59</v>
      </c>
      <c r="FB6" t="s">
        <v>699</v>
      </c>
      <c r="FC6" t="s">
        <v>59</v>
      </c>
      <c r="FD6" t="s">
        <v>59</v>
      </c>
      <c r="FE6" t="s">
        <v>59</v>
      </c>
      <c r="FF6" t="s">
        <v>76</v>
      </c>
      <c r="FG6" t="s">
        <v>59</v>
      </c>
      <c r="FH6" t="s">
        <v>59</v>
      </c>
      <c r="FI6" t="s">
        <v>59</v>
      </c>
      <c r="FJ6" t="s">
        <v>59</v>
      </c>
      <c r="FK6" t="s">
        <v>59</v>
      </c>
      <c r="FL6" t="s">
        <v>59</v>
      </c>
      <c r="FM6" t="s">
        <v>59</v>
      </c>
      <c r="FN6" t="s">
        <v>59</v>
      </c>
      <c r="FO6" t="s">
        <v>59</v>
      </c>
      <c r="FP6" t="s">
        <v>59</v>
      </c>
      <c r="FQ6" t="s">
        <v>59</v>
      </c>
      <c r="FR6" t="s">
        <v>59</v>
      </c>
      <c r="FS6" t="s">
        <v>59</v>
      </c>
      <c r="FT6" t="s">
        <v>59</v>
      </c>
      <c r="FU6" t="s">
        <v>59</v>
      </c>
      <c r="FV6" t="s">
        <v>59</v>
      </c>
      <c r="FW6" t="s">
        <v>59</v>
      </c>
      <c r="FX6" t="s">
        <v>59</v>
      </c>
      <c r="FY6" t="s">
        <v>59</v>
      </c>
      <c r="GA6" t="s">
        <v>59</v>
      </c>
      <c r="GB6" t="s">
        <v>59</v>
      </c>
      <c r="GE6" t="s">
        <v>59</v>
      </c>
      <c r="GF6" t="s">
        <v>59</v>
      </c>
      <c r="GH6" t="s">
        <v>59</v>
      </c>
      <c r="GI6" t="s">
        <v>59</v>
      </c>
      <c r="GL6" t="s">
        <v>59</v>
      </c>
      <c r="GM6" t="s">
        <v>59</v>
      </c>
      <c r="GN6" t="s">
        <v>59</v>
      </c>
      <c r="GO6" t="s">
        <v>59</v>
      </c>
      <c r="GP6" t="s">
        <v>59</v>
      </c>
      <c r="GQ6" t="s">
        <v>59</v>
      </c>
      <c r="GR6" t="s">
        <v>59</v>
      </c>
      <c r="GS6" t="s">
        <v>59</v>
      </c>
      <c r="GT6" t="s">
        <v>76</v>
      </c>
      <c r="GU6" t="s">
        <v>59</v>
      </c>
      <c r="GV6" t="s">
        <v>59</v>
      </c>
      <c r="GW6" t="s">
        <v>59</v>
      </c>
      <c r="GX6" t="s">
        <v>59</v>
      </c>
      <c r="GY6" t="s">
        <v>59</v>
      </c>
      <c r="GZ6" t="s">
        <v>59</v>
      </c>
      <c r="HA6" t="s">
        <v>59</v>
      </c>
      <c r="HB6" t="s">
        <v>76</v>
      </c>
      <c r="HC6" t="s">
        <v>59</v>
      </c>
      <c r="HD6" t="s">
        <v>59</v>
      </c>
      <c r="HE6" t="s">
        <v>59</v>
      </c>
      <c r="HF6" t="s">
        <v>59</v>
      </c>
      <c r="HG6" t="s">
        <v>59</v>
      </c>
      <c r="HH6" t="s">
        <v>59</v>
      </c>
      <c r="HI6" t="s">
        <v>59</v>
      </c>
      <c r="HJ6" t="s">
        <v>59</v>
      </c>
      <c r="HK6" t="s">
        <v>59</v>
      </c>
      <c r="HL6" t="s">
        <v>59</v>
      </c>
      <c r="HM6" t="s">
        <v>59</v>
      </c>
      <c r="HN6" t="s">
        <v>59</v>
      </c>
      <c r="HO6" t="s">
        <v>59</v>
      </c>
      <c r="HP6" t="s">
        <v>59</v>
      </c>
      <c r="HQ6" t="s">
        <v>59</v>
      </c>
      <c r="HR6" t="s">
        <v>59</v>
      </c>
      <c r="HS6" t="s">
        <v>59</v>
      </c>
      <c r="HT6" t="s">
        <v>59</v>
      </c>
      <c r="HU6" t="s">
        <v>59</v>
      </c>
      <c r="HV6" t="s">
        <v>59</v>
      </c>
      <c r="HW6" t="s">
        <v>59</v>
      </c>
      <c r="HX6" t="s">
        <v>59</v>
      </c>
      <c r="HY6" t="s">
        <v>59</v>
      </c>
      <c r="HZ6" t="s">
        <v>59</v>
      </c>
      <c r="IA6" t="s">
        <v>59</v>
      </c>
      <c r="IB6" t="s">
        <v>59</v>
      </c>
      <c r="IC6" t="s">
        <v>59</v>
      </c>
      <c r="ID6" t="s">
        <v>59</v>
      </c>
      <c r="IE6" t="s">
        <v>59</v>
      </c>
      <c r="IF6" t="s">
        <v>59</v>
      </c>
      <c r="IG6" t="s">
        <v>59</v>
      </c>
      <c r="IH6" t="s">
        <v>59</v>
      </c>
      <c r="II6" t="s">
        <v>59</v>
      </c>
      <c r="IJ6" t="s">
        <v>59</v>
      </c>
      <c r="IK6" t="s">
        <v>76</v>
      </c>
      <c r="IL6" t="s">
        <v>59</v>
      </c>
      <c r="IM6" t="s">
        <v>59</v>
      </c>
      <c r="IN6" t="s">
        <v>59</v>
      </c>
      <c r="IO6" t="s">
        <v>59</v>
      </c>
      <c r="IP6" t="s">
        <v>59</v>
      </c>
      <c r="IQ6" t="s">
        <v>59</v>
      </c>
      <c r="IR6" t="s">
        <v>59</v>
      </c>
      <c r="IS6" t="s">
        <v>59</v>
      </c>
      <c r="IT6" t="s">
        <v>76</v>
      </c>
      <c r="IU6" t="s">
        <v>59</v>
      </c>
      <c r="IV6" t="s">
        <v>59</v>
      </c>
      <c r="IW6" t="s">
        <v>59</v>
      </c>
      <c r="IX6" t="s">
        <v>59</v>
      </c>
      <c r="IY6" t="s">
        <v>59</v>
      </c>
      <c r="IZ6" t="s">
        <v>59</v>
      </c>
      <c r="JA6" t="s">
        <v>59</v>
      </c>
      <c r="JB6" t="s">
        <v>59</v>
      </c>
      <c r="JC6" t="s">
        <v>59</v>
      </c>
      <c r="JD6" t="s">
        <v>59</v>
      </c>
      <c r="JE6" t="s">
        <v>59</v>
      </c>
      <c r="JF6" t="s">
        <v>59</v>
      </c>
      <c r="JG6" t="s">
        <v>59</v>
      </c>
      <c r="JH6" t="s">
        <v>59</v>
      </c>
    </row>
    <row r="7" spans="1:268" x14ac:dyDescent="0.25">
      <c r="A7" t="s">
        <v>59</v>
      </c>
      <c r="B7" t="s">
        <v>76</v>
      </c>
      <c r="C7" t="s">
        <v>59</v>
      </c>
      <c r="D7" t="s">
        <v>59</v>
      </c>
      <c r="E7" t="s">
        <v>59</v>
      </c>
      <c r="F7" t="s">
        <v>59</v>
      </c>
      <c r="G7" t="s">
        <v>59</v>
      </c>
      <c r="H7" t="s">
        <v>59</v>
      </c>
      <c r="I7" t="s">
        <v>59</v>
      </c>
      <c r="J7" t="s">
        <v>59</v>
      </c>
      <c r="K7" t="s">
        <v>59</v>
      </c>
      <c r="L7" t="s">
        <v>59</v>
      </c>
      <c r="M7" t="s">
        <v>59</v>
      </c>
      <c r="N7" t="s">
        <v>59</v>
      </c>
      <c r="O7" t="s">
        <v>59</v>
      </c>
      <c r="P7" t="s">
        <v>59</v>
      </c>
      <c r="Q7" t="s">
        <v>59</v>
      </c>
      <c r="R7" t="s">
        <v>59</v>
      </c>
      <c r="S7" t="s">
        <v>59</v>
      </c>
      <c r="T7" t="s">
        <v>59</v>
      </c>
      <c r="U7" t="s">
        <v>59</v>
      </c>
      <c r="V7" t="s">
        <v>59</v>
      </c>
      <c r="W7" t="s">
        <v>59</v>
      </c>
      <c r="X7" t="s">
        <v>59</v>
      </c>
      <c r="Y7" t="s">
        <v>59</v>
      </c>
      <c r="Z7" t="s">
        <v>59</v>
      </c>
      <c r="AA7" t="s">
        <v>59</v>
      </c>
      <c r="AB7" t="s">
        <v>59</v>
      </c>
      <c r="AC7" t="s">
        <v>59</v>
      </c>
      <c r="AD7" t="s">
        <v>59</v>
      </c>
      <c r="AE7" t="s">
        <v>59</v>
      </c>
      <c r="AF7" t="s">
        <v>59</v>
      </c>
      <c r="AG7" t="s">
        <v>59</v>
      </c>
      <c r="AH7" t="s">
        <v>59</v>
      </c>
      <c r="AI7" t="s">
        <v>59</v>
      </c>
      <c r="AJ7" t="s">
        <v>59</v>
      </c>
      <c r="AK7" t="s">
        <v>59</v>
      </c>
      <c r="AL7" t="s">
        <v>59</v>
      </c>
      <c r="AM7" t="s">
        <v>59</v>
      </c>
      <c r="AN7" t="s">
        <v>59</v>
      </c>
      <c r="AO7" t="s">
        <v>59</v>
      </c>
      <c r="AP7" t="s">
        <v>59</v>
      </c>
      <c r="AQ7" t="s">
        <v>59</v>
      </c>
      <c r="AR7" t="s">
        <v>59</v>
      </c>
      <c r="AS7" t="s">
        <v>59</v>
      </c>
      <c r="AT7" t="s">
        <v>59</v>
      </c>
      <c r="AU7" t="s">
        <v>59</v>
      </c>
      <c r="AV7" t="s">
        <v>59</v>
      </c>
      <c r="AW7" t="s">
        <v>59</v>
      </c>
      <c r="AX7" t="s">
        <v>59</v>
      </c>
      <c r="AY7" t="s">
        <v>59</v>
      </c>
      <c r="AZ7" t="s">
        <v>59</v>
      </c>
      <c r="BA7" t="s">
        <v>59</v>
      </c>
      <c r="BB7" t="s">
        <v>59</v>
      </c>
      <c r="BC7" t="s">
        <v>59</v>
      </c>
      <c r="BD7" t="s">
        <v>59</v>
      </c>
      <c r="BE7" t="s">
        <v>59</v>
      </c>
      <c r="BF7" t="s">
        <v>59</v>
      </c>
      <c r="BG7" t="s">
        <v>59</v>
      </c>
      <c r="BH7" t="s">
        <v>59</v>
      </c>
      <c r="BI7" t="s">
        <v>59</v>
      </c>
      <c r="BJ7" t="s">
        <v>59</v>
      </c>
      <c r="BK7" t="s">
        <v>59</v>
      </c>
      <c r="BL7" t="s">
        <v>59</v>
      </c>
      <c r="BM7" t="s">
        <v>59</v>
      </c>
      <c r="BN7" t="s">
        <v>59</v>
      </c>
      <c r="BO7" t="s">
        <v>59</v>
      </c>
      <c r="BP7" t="s">
        <v>59</v>
      </c>
      <c r="BQ7" t="s">
        <v>59</v>
      </c>
      <c r="BR7" t="s">
        <v>59</v>
      </c>
      <c r="BS7" t="s">
        <v>59</v>
      </c>
      <c r="BT7" t="s">
        <v>59</v>
      </c>
      <c r="BU7" t="s">
        <v>59</v>
      </c>
      <c r="BV7" t="s">
        <v>59</v>
      </c>
      <c r="BW7" t="s">
        <v>59</v>
      </c>
      <c r="BX7" t="s">
        <v>59</v>
      </c>
      <c r="BY7" t="s">
        <v>59</v>
      </c>
      <c r="BZ7" t="s">
        <v>59</v>
      </c>
      <c r="CA7" t="s">
        <v>59</v>
      </c>
      <c r="CB7" t="s">
        <v>59</v>
      </c>
      <c r="CC7" t="s">
        <v>59</v>
      </c>
      <c r="CD7" t="s">
        <v>59</v>
      </c>
      <c r="CE7" t="s">
        <v>59</v>
      </c>
      <c r="CF7" t="s">
        <v>59</v>
      </c>
      <c r="CG7" t="s">
        <v>59</v>
      </c>
      <c r="CH7" t="s">
        <v>59</v>
      </c>
      <c r="CI7" t="s">
        <v>59</v>
      </c>
      <c r="CJ7" t="s">
        <v>59</v>
      </c>
      <c r="CK7" t="s">
        <v>59</v>
      </c>
      <c r="CL7" t="s">
        <v>59</v>
      </c>
      <c r="CM7" t="s">
        <v>59</v>
      </c>
      <c r="CN7" t="s">
        <v>59</v>
      </c>
      <c r="CO7" t="s">
        <v>59</v>
      </c>
      <c r="CP7" t="s">
        <v>59</v>
      </c>
      <c r="CQ7" t="s">
        <v>59</v>
      </c>
      <c r="CR7" t="s">
        <v>59</v>
      </c>
      <c r="CS7" t="s">
        <v>59</v>
      </c>
      <c r="CT7" t="s">
        <v>59</v>
      </c>
      <c r="CU7" t="s">
        <v>59</v>
      </c>
      <c r="CV7" t="s">
        <v>59</v>
      </c>
      <c r="CW7" t="s">
        <v>59</v>
      </c>
      <c r="CX7" t="s">
        <v>59</v>
      </c>
      <c r="CY7" t="s">
        <v>59</v>
      </c>
      <c r="CZ7" t="s">
        <v>59</v>
      </c>
      <c r="DA7" t="s">
        <v>59</v>
      </c>
      <c r="DB7" t="s">
        <v>59</v>
      </c>
      <c r="DC7" t="s">
        <v>59</v>
      </c>
      <c r="DD7" t="s">
        <v>59</v>
      </c>
      <c r="DE7" t="s">
        <v>59</v>
      </c>
      <c r="DF7" t="s">
        <v>59</v>
      </c>
      <c r="DG7" t="s">
        <v>59</v>
      </c>
      <c r="DH7" t="s">
        <v>59</v>
      </c>
      <c r="DI7" t="s">
        <v>59</v>
      </c>
      <c r="DJ7" t="s">
        <v>59</v>
      </c>
      <c r="DK7" t="s">
        <v>59</v>
      </c>
      <c r="DL7" t="s">
        <v>59</v>
      </c>
      <c r="DM7" t="s">
        <v>59</v>
      </c>
      <c r="DN7" t="s">
        <v>59</v>
      </c>
      <c r="DO7" t="s">
        <v>59</v>
      </c>
      <c r="DP7" t="s">
        <v>59</v>
      </c>
      <c r="DQ7" t="s">
        <v>59</v>
      </c>
      <c r="DR7" t="s">
        <v>59</v>
      </c>
      <c r="DS7" t="s">
        <v>59</v>
      </c>
      <c r="DT7" t="s">
        <v>59</v>
      </c>
      <c r="DU7" t="s">
        <v>59</v>
      </c>
      <c r="DV7" t="s">
        <v>59</v>
      </c>
      <c r="DW7" t="s">
        <v>59</v>
      </c>
      <c r="DX7" t="s">
        <v>59</v>
      </c>
      <c r="DY7" t="s">
        <v>59</v>
      </c>
      <c r="DZ7" t="s">
        <v>59</v>
      </c>
      <c r="EA7" t="s">
        <v>59</v>
      </c>
      <c r="EB7" t="s">
        <v>59</v>
      </c>
      <c r="EC7" t="s">
        <v>59</v>
      </c>
      <c r="ED7" t="s">
        <v>76</v>
      </c>
      <c r="EE7" t="s">
        <v>59</v>
      </c>
      <c r="EF7" t="s">
        <v>59</v>
      </c>
      <c r="EG7" t="s">
        <v>59</v>
      </c>
      <c r="EH7" t="s">
        <v>59</v>
      </c>
      <c r="EI7" t="s">
        <v>59</v>
      </c>
      <c r="EJ7" t="s">
        <v>59</v>
      </c>
      <c r="EK7" t="s">
        <v>59</v>
      </c>
      <c r="EL7" t="s">
        <v>59</v>
      </c>
      <c r="EM7" t="s">
        <v>59</v>
      </c>
      <c r="EN7" t="s">
        <v>59</v>
      </c>
      <c r="EO7" t="s">
        <v>59</v>
      </c>
      <c r="EP7" t="s">
        <v>59</v>
      </c>
      <c r="EQ7" t="s">
        <v>59</v>
      </c>
      <c r="ER7" t="s">
        <v>59</v>
      </c>
      <c r="ES7" t="s">
        <v>59</v>
      </c>
      <c r="ET7" t="s">
        <v>59</v>
      </c>
      <c r="EU7" t="s">
        <v>59</v>
      </c>
      <c r="EV7" t="s">
        <v>59</v>
      </c>
      <c r="EW7" t="s">
        <v>59</v>
      </c>
      <c r="EX7" t="s">
        <v>59</v>
      </c>
      <c r="EY7" t="s">
        <v>76</v>
      </c>
      <c r="EZ7" t="s">
        <v>59</v>
      </c>
      <c r="FA7" t="s">
        <v>59</v>
      </c>
      <c r="FB7" t="s">
        <v>76</v>
      </c>
      <c r="FC7" t="s">
        <v>59</v>
      </c>
      <c r="FD7" t="s">
        <v>59</v>
      </c>
      <c r="FE7" t="s">
        <v>59</v>
      </c>
      <c r="FF7" t="s">
        <v>59</v>
      </c>
      <c r="FG7" t="s">
        <v>59</v>
      </c>
      <c r="FH7" t="s">
        <v>59</v>
      </c>
      <c r="FI7" t="s">
        <v>59</v>
      </c>
      <c r="FJ7" t="s">
        <v>59</v>
      </c>
      <c r="FK7" t="s">
        <v>59</v>
      </c>
      <c r="FL7" t="s">
        <v>59</v>
      </c>
      <c r="FM7" t="s">
        <v>59</v>
      </c>
      <c r="FN7" t="s">
        <v>59</v>
      </c>
      <c r="FO7" t="s">
        <v>59</v>
      </c>
      <c r="FP7" t="s">
        <v>59</v>
      </c>
      <c r="FQ7" t="s">
        <v>59</v>
      </c>
      <c r="FR7" t="s">
        <v>59</v>
      </c>
      <c r="FS7" t="s">
        <v>59</v>
      </c>
      <c r="FT7" t="s">
        <v>59</v>
      </c>
      <c r="FU7" t="s">
        <v>59</v>
      </c>
      <c r="FV7" t="s">
        <v>59</v>
      </c>
      <c r="FW7" t="s">
        <v>59</v>
      </c>
      <c r="FX7" t="s">
        <v>59</v>
      </c>
      <c r="FY7" t="s">
        <v>59</v>
      </c>
      <c r="FZ7" t="s">
        <v>59</v>
      </c>
      <c r="GA7" t="s">
        <v>59</v>
      </c>
      <c r="GB7" t="s">
        <v>59</v>
      </c>
      <c r="GC7" t="s">
        <v>59</v>
      </c>
      <c r="GE7" t="s">
        <v>59</v>
      </c>
      <c r="GF7" t="s">
        <v>59</v>
      </c>
      <c r="GG7" t="s">
        <v>59</v>
      </c>
      <c r="GH7" t="s">
        <v>59</v>
      </c>
      <c r="GI7" t="s">
        <v>59</v>
      </c>
      <c r="GJ7" t="s">
        <v>59</v>
      </c>
      <c r="GL7" t="s">
        <v>59</v>
      </c>
      <c r="GM7" t="s">
        <v>59</v>
      </c>
      <c r="GN7" t="s">
        <v>59</v>
      </c>
      <c r="GO7" t="s">
        <v>59</v>
      </c>
      <c r="GP7" t="s">
        <v>59</v>
      </c>
      <c r="GQ7" t="s">
        <v>59</v>
      </c>
      <c r="GR7" t="s">
        <v>59</v>
      </c>
      <c r="GS7" t="s">
        <v>59</v>
      </c>
      <c r="GT7" t="s">
        <v>59</v>
      </c>
      <c r="GU7" t="s">
        <v>59</v>
      </c>
      <c r="GV7" t="s">
        <v>59</v>
      </c>
      <c r="GW7" t="s">
        <v>59</v>
      </c>
      <c r="GX7" t="s">
        <v>59</v>
      </c>
      <c r="GY7" t="s">
        <v>59</v>
      </c>
      <c r="GZ7" t="s">
        <v>59</v>
      </c>
      <c r="HA7" t="s">
        <v>59</v>
      </c>
      <c r="HB7" t="s">
        <v>59</v>
      </c>
      <c r="HC7" t="s">
        <v>59</v>
      </c>
      <c r="HD7" t="s">
        <v>59</v>
      </c>
      <c r="HE7" t="s">
        <v>59</v>
      </c>
      <c r="HF7" t="s">
        <v>59</v>
      </c>
      <c r="HG7" t="s">
        <v>59</v>
      </c>
      <c r="HH7" t="s">
        <v>59</v>
      </c>
      <c r="HI7" t="s">
        <v>59</v>
      </c>
      <c r="HJ7" t="s">
        <v>59</v>
      </c>
      <c r="HK7" t="s">
        <v>59</v>
      </c>
      <c r="HL7" t="s">
        <v>59</v>
      </c>
      <c r="HM7" t="s">
        <v>59</v>
      </c>
      <c r="HN7" t="s">
        <v>59</v>
      </c>
      <c r="HO7" t="s">
        <v>59</v>
      </c>
      <c r="HP7" t="s">
        <v>59</v>
      </c>
      <c r="HQ7" t="s">
        <v>59</v>
      </c>
      <c r="HR7" t="s">
        <v>59</v>
      </c>
      <c r="HS7" t="s">
        <v>59</v>
      </c>
      <c r="HT7" t="s">
        <v>59</v>
      </c>
      <c r="HU7" t="s">
        <v>59</v>
      </c>
      <c r="HV7" t="s">
        <v>59</v>
      </c>
      <c r="HW7" t="s">
        <v>59</v>
      </c>
      <c r="HX7" t="s">
        <v>59</v>
      </c>
      <c r="HY7" t="s">
        <v>59</v>
      </c>
      <c r="HZ7" t="s">
        <v>59</v>
      </c>
      <c r="IA7" t="s">
        <v>59</v>
      </c>
      <c r="IB7" t="s">
        <v>59</v>
      </c>
      <c r="IC7" t="s">
        <v>59</v>
      </c>
      <c r="ID7" t="s">
        <v>59</v>
      </c>
      <c r="IE7" t="s">
        <v>59</v>
      </c>
      <c r="IF7" t="s">
        <v>59</v>
      </c>
      <c r="IG7" t="s">
        <v>59</v>
      </c>
      <c r="IH7" t="s">
        <v>59</v>
      </c>
      <c r="II7" t="s">
        <v>59</v>
      </c>
      <c r="IJ7" t="s">
        <v>59</v>
      </c>
      <c r="IK7" t="s">
        <v>59</v>
      </c>
      <c r="IL7" t="s">
        <v>59</v>
      </c>
      <c r="IM7" t="s">
        <v>59</v>
      </c>
      <c r="IN7" t="s">
        <v>59</v>
      </c>
      <c r="IO7" t="s">
        <v>59</v>
      </c>
      <c r="IP7" t="s">
        <v>59</v>
      </c>
      <c r="IQ7" t="s">
        <v>59</v>
      </c>
      <c r="IR7" t="s">
        <v>59</v>
      </c>
      <c r="IS7" t="s">
        <v>59</v>
      </c>
      <c r="IT7" t="s">
        <v>59</v>
      </c>
      <c r="IU7" t="s">
        <v>59</v>
      </c>
      <c r="IV7" t="s">
        <v>59</v>
      </c>
      <c r="IW7" t="s">
        <v>59</v>
      </c>
      <c r="IX7" t="s">
        <v>59</v>
      </c>
      <c r="IY7" t="s">
        <v>59</v>
      </c>
      <c r="IZ7" t="s">
        <v>59</v>
      </c>
      <c r="JA7" t="s">
        <v>59</v>
      </c>
      <c r="JB7" t="s">
        <v>59</v>
      </c>
      <c r="JC7" t="s">
        <v>59</v>
      </c>
      <c r="JD7" t="s">
        <v>59</v>
      </c>
      <c r="JE7" t="s">
        <v>59</v>
      </c>
      <c r="JF7" t="s">
        <v>59</v>
      </c>
      <c r="JG7" t="s">
        <v>59</v>
      </c>
      <c r="JH7" t="s">
        <v>59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K4"/>
  <sheetViews>
    <sheetView workbookViewId="0">
      <selection activeCell="H2" sqref="H2"/>
    </sheetView>
  </sheetViews>
  <sheetFormatPr defaultRowHeight="15" x14ac:dyDescent="0.25"/>
  <cols>
    <col min="1" max="1" width="35.140625" bestFit="1" customWidth="1"/>
    <col min="2" max="2" width="26" bestFit="1" customWidth="1"/>
    <col min="3" max="5" width="29.7109375" bestFit="1" customWidth="1"/>
    <col min="6" max="6" width="35.85546875" bestFit="1" customWidth="1"/>
    <col min="7" max="7" width="25.85546875" bestFit="1" customWidth="1"/>
    <col min="8" max="8" width="29.140625" bestFit="1" customWidth="1"/>
    <col min="9" max="9" width="16.42578125" bestFit="1" customWidth="1"/>
    <col min="10" max="10" width="6.85546875" bestFit="1" customWidth="1"/>
  </cols>
  <sheetData>
    <row r="1" spans="1:11" s="123" customFormat="1" ht="46.5" x14ac:dyDescent="0.7">
      <c r="A1" s="123" t="s">
        <v>749</v>
      </c>
    </row>
    <row r="2" spans="1:11" x14ac:dyDescent="0.25">
      <c r="A2" t="s">
        <v>685</v>
      </c>
      <c r="B2" t="s">
        <v>688</v>
      </c>
      <c r="C2" t="s">
        <v>694</v>
      </c>
      <c r="D2" t="s">
        <v>699</v>
      </c>
      <c r="E2" t="s">
        <v>705</v>
      </c>
      <c r="F2" t="s">
        <v>76</v>
      </c>
      <c r="G2" t="s">
        <v>715</v>
      </c>
      <c r="H2" t="s">
        <v>721</v>
      </c>
      <c r="I2" s="62" t="s">
        <v>64</v>
      </c>
      <c r="J2" t="s">
        <v>730</v>
      </c>
      <c r="K2" t="s">
        <v>83</v>
      </c>
    </row>
    <row r="3" spans="1:11" x14ac:dyDescent="0.25">
      <c r="A3" t="s">
        <v>691</v>
      </c>
      <c r="B3" t="s">
        <v>691</v>
      </c>
      <c r="C3" t="s">
        <v>691</v>
      </c>
      <c r="D3" t="s">
        <v>691</v>
      </c>
      <c r="E3" t="s">
        <v>691</v>
      </c>
      <c r="F3" t="s">
        <v>691</v>
      </c>
      <c r="G3" t="s">
        <v>691</v>
      </c>
      <c r="H3" t="s">
        <v>691</v>
      </c>
      <c r="I3" t="s">
        <v>691</v>
      </c>
      <c r="J3" t="s">
        <v>83</v>
      </c>
      <c r="K3" t="s">
        <v>83</v>
      </c>
    </row>
    <row r="4" spans="1:11" x14ac:dyDescent="0.25">
      <c r="A4" t="s">
        <v>78</v>
      </c>
      <c r="B4" t="s">
        <v>78</v>
      </c>
      <c r="C4" t="s">
        <v>78</v>
      </c>
      <c r="D4" t="s">
        <v>78</v>
      </c>
      <c r="E4" t="s">
        <v>78</v>
      </c>
      <c r="F4" t="s">
        <v>78</v>
      </c>
      <c r="G4" t="s">
        <v>78</v>
      </c>
      <c r="H4" t="s">
        <v>78</v>
      </c>
      <c r="I4" t="s">
        <v>78</v>
      </c>
    </row>
  </sheetData>
  <protectedRanges>
    <protectedRange sqref="I2" name="Range2"/>
  </protectedRanges>
  <dataValidations count="1">
    <dataValidation type="list" allowBlank="1" showInputMessage="1" showErrorMessage="1" sqref="I2" xr:uid="{00000000-0002-0000-0400-000000000000}">
      <formula1>BoxMaterialPublic</formula1>
    </dataValidation>
  </dataValidation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JH15"/>
  <sheetViews>
    <sheetView workbookViewId="0">
      <pane xSplit="1" topLeftCell="B1" activePane="topRight" state="frozen"/>
      <selection activeCell="H2" sqref="H2"/>
      <selection pane="topRight" activeCell="H2" sqref="H2"/>
    </sheetView>
  </sheetViews>
  <sheetFormatPr defaultRowHeight="15" x14ac:dyDescent="0.25"/>
  <cols>
    <col min="1" max="1" width="39.28515625" customWidth="1"/>
    <col min="2" max="2" width="20.5703125" bestFit="1" customWidth="1"/>
    <col min="3" max="3" width="20.7109375" bestFit="1" customWidth="1"/>
    <col min="4" max="4" width="26.42578125" bestFit="1" customWidth="1"/>
    <col min="5" max="6" width="16" bestFit="1" customWidth="1"/>
    <col min="7" max="7" width="20.28515625" bestFit="1" customWidth="1"/>
    <col min="8" max="8" width="20.5703125" bestFit="1" customWidth="1"/>
    <col min="9" max="10" width="16" bestFit="1" customWidth="1"/>
    <col min="11" max="11" width="20.42578125" bestFit="1" customWidth="1"/>
    <col min="12" max="12" width="20.7109375" bestFit="1" customWidth="1"/>
    <col min="13" max="19" width="16" bestFit="1" customWidth="1"/>
    <col min="20" max="20" width="22.85546875" bestFit="1" customWidth="1"/>
    <col min="21" max="21" width="21.42578125" bestFit="1" customWidth="1"/>
    <col min="22" max="22" width="24.42578125" bestFit="1" customWidth="1"/>
    <col min="23" max="36" width="10.42578125" bestFit="1" customWidth="1"/>
    <col min="37" max="37" width="11.42578125" bestFit="1" customWidth="1"/>
    <col min="38" max="40" width="10.42578125" bestFit="1" customWidth="1"/>
    <col min="41" max="41" width="11.42578125" bestFit="1" customWidth="1"/>
    <col min="42" max="56" width="10.42578125" bestFit="1" customWidth="1"/>
    <col min="57" max="57" width="11.42578125" bestFit="1" customWidth="1"/>
    <col min="58" max="60" width="10.42578125" bestFit="1" customWidth="1"/>
    <col min="61" max="61" width="11.42578125" bestFit="1" customWidth="1"/>
    <col min="62" max="84" width="10.42578125" bestFit="1" customWidth="1"/>
    <col min="85" max="85" width="11.42578125" bestFit="1" customWidth="1"/>
    <col min="86" max="88" width="10.42578125" bestFit="1" customWidth="1"/>
    <col min="89" max="89" width="11.42578125" bestFit="1" customWidth="1"/>
    <col min="90" max="104" width="10.42578125" bestFit="1" customWidth="1"/>
    <col min="105" max="105" width="12.42578125" bestFit="1" customWidth="1"/>
    <col min="106" max="110" width="11.42578125" bestFit="1" customWidth="1"/>
    <col min="111" max="111" width="12.42578125" bestFit="1" customWidth="1"/>
    <col min="112" max="114" width="11.42578125" bestFit="1" customWidth="1"/>
    <col min="115" max="115" width="12.42578125" bestFit="1" customWidth="1"/>
    <col min="116" max="124" width="11.42578125" bestFit="1" customWidth="1"/>
    <col min="125" max="125" width="32.28515625" bestFit="1" customWidth="1"/>
    <col min="126" max="126" width="33.140625" bestFit="1" customWidth="1"/>
    <col min="127" max="127" width="31.28515625" bestFit="1" customWidth="1"/>
    <col min="128" max="128" width="32.28515625" bestFit="1" customWidth="1"/>
    <col min="129" max="129" width="31.28515625" bestFit="1" customWidth="1"/>
    <col min="130" max="130" width="32.28515625" bestFit="1" customWidth="1"/>
    <col min="131" max="131" width="34.28515625" bestFit="1" customWidth="1"/>
    <col min="132" max="132" width="32.28515625" bestFit="1" customWidth="1"/>
    <col min="133" max="133" width="33.140625" bestFit="1" customWidth="1"/>
    <col min="134" max="134" width="35.140625" bestFit="1" customWidth="1"/>
    <col min="135" max="135" width="34.140625" bestFit="1" customWidth="1"/>
    <col min="136" max="136" width="35" bestFit="1" customWidth="1"/>
    <col min="137" max="137" width="37.140625" bestFit="1" customWidth="1"/>
    <col min="138" max="138" width="35" bestFit="1" customWidth="1"/>
    <col min="139" max="139" width="35.85546875" bestFit="1" customWidth="1"/>
    <col min="140" max="140" width="38" bestFit="1" customWidth="1"/>
    <col min="141" max="141" width="31.28515625" bestFit="1" customWidth="1"/>
    <col min="142" max="142" width="32.28515625" bestFit="1" customWidth="1"/>
    <col min="143" max="144" width="34.28515625" bestFit="1" customWidth="1"/>
    <col min="145" max="145" width="32.28515625" bestFit="1" customWidth="1"/>
    <col min="146" max="146" width="33.140625" bestFit="1" customWidth="1"/>
    <col min="147" max="147" width="35.140625" bestFit="1" customWidth="1"/>
    <col min="148" max="148" width="34.140625" bestFit="1" customWidth="1"/>
    <col min="149" max="149" width="35" bestFit="1" customWidth="1"/>
    <col min="150" max="150" width="37.140625" bestFit="1" customWidth="1"/>
    <col min="151" max="151" width="35" bestFit="1" customWidth="1"/>
    <col min="152" max="152" width="35.85546875" bestFit="1" customWidth="1"/>
    <col min="153" max="153" width="31.28515625" bestFit="1" customWidth="1"/>
    <col min="154" max="154" width="32.28515625" bestFit="1" customWidth="1"/>
    <col min="155" max="155" width="33.140625" bestFit="1" customWidth="1"/>
    <col min="156" max="156" width="35.140625" bestFit="1" customWidth="1"/>
    <col min="157" max="157" width="34.140625" bestFit="1" customWidth="1"/>
    <col min="158" max="158" width="35" bestFit="1" customWidth="1"/>
    <col min="159" max="159" width="35.85546875" bestFit="1" customWidth="1"/>
    <col min="160" max="160" width="38" bestFit="1" customWidth="1"/>
    <col min="161" max="162" width="31.28515625" bestFit="1" customWidth="1"/>
    <col min="163" max="163" width="32.28515625" bestFit="1" customWidth="1"/>
    <col min="164" max="164" width="34.28515625" bestFit="1" customWidth="1"/>
    <col min="165" max="165" width="32.28515625" bestFit="1" customWidth="1"/>
    <col min="166" max="166" width="33.140625" bestFit="1" customWidth="1"/>
    <col min="167" max="167" width="35.140625" bestFit="1" customWidth="1"/>
    <col min="168" max="168" width="34.140625" bestFit="1" customWidth="1"/>
    <col min="169" max="169" width="35" bestFit="1" customWidth="1"/>
    <col min="170" max="170" width="37.140625" bestFit="1" customWidth="1"/>
    <col min="171" max="171" width="35" bestFit="1" customWidth="1"/>
    <col min="172" max="172" width="35.85546875" bestFit="1" customWidth="1"/>
    <col min="173" max="173" width="38" bestFit="1" customWidth="1"/>
    <col min="174" max="174" width="31.28515625" bestFit="1" customWidth="1"/>
    <col min="175" max="175" width="32.28515625" bestFit="1" customWidth="1"/>
    <col min="176" max="176" width="34.28515625" bestFit="1" customWidth="1"/>
    <col min="177" max="177" width="32.28515625" bestFit="1" customWidth="1"/>
    <col min="178" max="178" width="33.140625" bestFit="1" customWidth="1"/>
    <col min="179" max="179" width="35.140625" bestFit="1" customWidth="1"/>
    <col min="180" max="180" width="34.140625" bestFit="1" customWidth="1"/>
    <col min="181" max="181" width="35" bestFit="1" customWidth="1"/>
    <col min="182" max="182" width="37.140625" bestFit="1" customWidth="1"/>
    <col min="183" max="184" width="35" bestFit="1" customWidth="1"/>
    <col min="185" max="185" width="38" bestFit="1" customWidth="1"/>
    <col min="186" max="186" width="31.28515625" bestFit="1" customWidth="1"/>
    <col min="187" max="187" width="32.28515625" bestFit="1" customWidth="1"/>
    <col min="188" max="188" width="33.140625" bestFit="1" customWidth="1"/>
    <col min="189" max="189" width="35.140625" bestFit="1" customWidth="1"/>
    <col min="190" max="190" width="34.140625" bestFit="1" customWidth="1"/>
    <col min="191" max="192" width="35" bestFit="1" customWidth="1"/>
    <col min="193" max="193" width="38" bestFit="1" customWidth="1"/>
    <col min="194" max="194" width="31.28515625" bestFit="1" customWidth="1"/>
    <col min="195" max="196" width="32.28515625" bestFit="1" customWidth="1"/>
    <col min="197" max="197" width="33.140625" bestFit="1" customWidth="1"/>
    <col min="198" max="198" width="32.28515625" bestFit="1" customWidth="1"/>
    <col min="199" max="199" width="31.28515625" bestFit="1" customWidth="1"/>
    <col min="200" max="200" width="32.28515625" bestFit="1" customWidth="1"/>
    <col min="201" max="201" width="31.28515625" bestFit="1" customWidth="1"/>
    <col min="202" max="202" width="32.28515625" bestFit="1" customWidth="1"/>
    <col min="203" max="203" width="35" bestFit="1" customWidth="1"/>
    <col min="204" max="206" width="32.28515625" bestFit="1" customWidth="1"/>
    <col min="207" max="207" width="32.42578125" bestFit="1" customWidth="1"/>
    <col min="208" max="208" width="33.28515625" bestFit="1" customWidth="1"/>
    <col min="209" max="211" width="32.42578125" bestFit="1" customWidth="1"/>
    <col min="212" max="212" width="33.28515625" bestFit="1" customWidth="1"/>
    <col min="213" max="213" width="36.140625" bestFit="1" customWidth="1"/>
    <col min="214" max="214" width="32.42578125" bestFit="1" customWidth="1"/>
    <col min="215" max="215" width="33.28515625" bestFit="1" customWidth="1"/>
    <col min="216" max="216" width="36.140625" bestFit="1" customWidth="1"/>
    <col min="217" max="219" width="32.42578125" bestFit="1" customWidth="1"/>
    <col min="220" max="220" width="33.28515625" bestFit="1" customWidth="1"/>
    <col min="221" max="221" width="36.140625" bestFit="1" customWidth="1"/>
    <col min="222" max="222" width="32.42578125" bestFit="1" customWidth="1"/>
    <col min="223" max="223" width="33.28515625" bestFit="1" customWidth="1"/>
    <col min="224" max="224" width="36.140625" bestFit="1" customWidth="1"/>
    <col min="225" max="226" width="32.42578125" bestFit="1" customWidth="1"/>
    <col min="227" max="229" width="33.28515625" bestFit="1" customWidth="1"/>
    <col min="230" max="230" width="32.42578125" bestFit="1" customWidth="1"/>
    <col min="231" max="231" width="33.28515625" bestFit="1" customWidth="1"/>
    <col min="232" max="232" width="32.42578125" bestFit="1" customWidth="1"/>
    <col min="233" max="233" width="33.28515625" bestFit="1" customWidth="1"/>
    <col min="234" max="235" width="32.42578125" bestFit="1" customWidth="1"/>
    <col min="236" max="240" width="33.28515625" bestFit="1" customWidth="1"/>
    <col min="241" max="241" width="36.140625" bestFit="1" customWidth="1"/>
    <col min="242" max="242" width="33.28515625" bestFit="1" customWidth="1"/>
    <col min="243" max="243" width="36.140625" bestFit="1" customWidth="1"/>
    <col min="244" max="248" width="33.28515625" bestFit="1" customWidth="1"/>
    <col min="249" max="252" width="30.42578125" bestFit="1" customWidth="1"/>
    <col min="253" max="262" width="31.42578125" bestFit="1" customWidth="1"/>
    <col min="263" max="268" width="32.7109375" bestFit="1" customWidth="1"/>
  </cols>
  <sheetData>
    <row r="1" spans="1:268" ht="46.5" x14ac:dyDescent="0.7">
      <c r="A1" s="123" t="s">
        <v>31</v>
      </c>
    </row>
    <row r="2" spans="1:268" x14ac:dyDescent="0.25">
      <c r="A2" t="s">
        <v>95</v>
      </c>
      <c r="B2" t="s">
        <v>98</v>
      </c>
      <c r="C2" t="s">
        <v>100</v>
      </c>
      <c r="D2" t="s">
        <v>102</v>
      </c>
      <c r="E2" t="s">
        <v>104</v>
      </c>
      <c r="F2" t="s">
        <v>106</v>
      </c>
      <c r="G2" t="s">
        <v>108</v>
      </c>
      <c r="H2" t="s">
        <v>110</v>
      </c>
      <c r="I2" t="s">
        <v>112</v>
      </c>
      <c r="J2" t="s">
        <v>114</v>
      </c>
      <c r="K2" t="s">
        <v>116</v>
      </c>
      <c r="L2" t="s">
        <v>118</v>
      </c>
      <c r="M2" t="s">
        <v>120</v>
      </c>
      <c r="N2" t="s">
        <v>122</v>
      </c>
      <c r="O2" t="s">
        <v>124</v>
      </c>
      <c r="P2" t="s">
        <v>126</v>
      </c>
      <c r="Q2" t="s">
        <v>128</v>
      </c>
      <c r="R2" t="s">
        <v>130</v>
      </c>
      <c r="S2" t="s">
        <v>132</v>
      </c>
      <c r="T2" t="s">
        <v>134</v>
      </c>
      <c r="U2" t="s">
        <v>136</v>
      </c>
      <c r="V2" t="s">
        <v>138</v>
      </c>
      <c r="W2" t="s">
        <v>140</v>
      </c>
      <c r="X2" t="s">
        <v>141</v>
      </c>
      <c r="Y2" t="s">
        <v>142</v>
      </c>
      <c r="Z2" t="s">
        <v>143</v>
      </c>
      <c r="AA2" t="s">
        <v>66</v>
      </c>
      <c r="AB2" t="s">
        <v>144</v>
      </c>
      <c r="AC2" t="s">
        <v>145</v>
      </c>
      <c r="AD2" t="s">
        <v>146</v>
      </c>
      <c r="AE2" t="s">
        <v>88</v>
      </c>
      <c r="AF2" t="s">
        <v>147</v>
      </c>
      <c r="AG2" t="s">
        <v>148</v>
      </c>
      <c r="AH2" t="s">
        <v>149</v>
      </c>
      <c r="AI2" t="s">
        <v>150</v>
      </c>
      <c r="AJ2" t="s">
        <v>151</v>
      </c>
      <c r="AK2" t="s">
        <v>152</v>
      </c>
      <c r="AL2" t="s">
        <v>153</v>
      </c>
      <c r="AM2" t="s">
        <v>154</v>
      </c>
      <c r="AN2" t="s">
        <v>155</v>
      </c>
      <c r="AO2" t="s">
        <v>156</v>
      </c>
      <c r="AP2" t="s">
        <v>157</v>
      </c>
      <c r="AQ2" t="s">
        <v>158</v>
      </c>
      <c r="AR2" t="s">
        <v>159</v>
      </c>
      <c r="AS2" t="s">
        <v>160</v>
      </c>
      <c r="AT2" t="s">
        <v>161</v>
      </c>
      <c r="AU2" t="s">
        <v>162</v>
      </c>
      <c r="AV2" t="s">
        <v>163</v>
      </c>
      <c r="AW2" t="s">
        <v>164</v>
      </c>
      <c r="AX2" t="s">
        <v>165</v>
      </c>
      <c r="AY2" t="s">
        <v>166</v>
      </c>
      <c r="AZ2" t="s">
        <v>167</v>
      </c>
      <c r="BA2" t="s">
        <v>168</v>
      </c>
      <c r="BB2" t="s">
        <v>169</v>
      </c>
      <c r="BC2" t="s">
        <v>170</v>
      </c>
      <c r="BD2" t="s">
        <v>171</v>
      </c>
      <c r="BE2" t="s">
        <v>172</v>
      </c>
      <c r="BF2" t="s">
        <v>173</v>
      </c>
      <c r="BG2" t="s">
        <v>174</v>
      </c>
      <c r="BH2" t="s">
        <v>175</v>
      </c>
      <c r="BI2" t="s">
        <v>176</v>
      </c>
      <c r="BJ2" t="s">
        <v>177</v>
      </c>
      <c r="BK2" t="s">
        <v>178</v>
      </c>
      <c r="BL2" t="s">
        <v>179</v>
      </c>
      <c r="BM2" t="s">
        <v>180</v>
      </c>
      <c r="BN2" t="s">
        <v>181</v>
      </c>
      <c r="BO2" t="s">
        <v>182</v>
      </c>
      <c r="BP2" t="s">
        <v>183</v>
      </c>
      <c r="BQ2" t="s">
        <v>184</v>
      </c>
      <c r="BR2" t="s">
        <v>185</v>
      </c>
      <c r="BS2" t="s">
        <v>186</v>
      </c>
      <c r="BT2" t="s">
        <v>187</v>
      </c>
      <c r="BU2" t="s">
        <v>188</v>
      </c>
      <c r="BV2" t="s">
        <v>189</v>
      </c>
      <c r="BW2" t="s">
        <v>190</v>
      </c>
      <c r="BX2" t="s">
        <v>191</v>
      </c>
      <c r="BY2" t="s">
        <v>192</v>
      </c>
      <c r="BZ2" t="s">
        <v>193</v>
      </c>
      <c r="CA2" t="s">
        <v>194</v>
      </c>
      <c r="CB2" t="s">
        <v>195</v>
      </c>
      <c r="CC2" t="s">
        <v>196</v>
      </c>
      <c r="CD2" t="s">
        <v>197</v>
      </c>
      <c r="CE2" t="s">
        <v>198</v>
      </c>
      <c r="CF2" t="s">
        <v>199</v>
      </c>
      <c r="CG2" t="s">
        <v>200</v>
      </c>
      <c r="CH2" t="s">
        <v>201</v>
      </c>
      <c r="CI2" t="s">
        <v>202</v>
      </c>
      <c r="CJ2" t="s">
        <v>203</v>
      </c>
      <c r="CK2" t="s">
        <v>204</v>
      </c>
      <c r="CL2" t="s">
        <v>205</v>
      </c>
      <c r="CM2" t="s">
        <v>206</v>
      </c>
      <c r="CN2" t="s">
        <v>207</v>
      </c>
      <c r="CO2" t="s">
        <v>208</v>
      </c>
      <c r="CP2" t="s">
        <v>209</v>
      </c>
      <c r="CQ2" t="s">
        <v>210</v>
      </c>
      <c r="CR2" t="s">
        <v>211</v>
      </c>
      <c r="CS2" t="s">
        <v>212</v>
      </c>
      <c r="CT2" t="s">
        <v>213</v>
      </c>
      <c r="CU2" t="s">
        <v>214</v>
      </c>
      <c r="CV2" t="s">
        <v>215</v>
      </c>
      <c r="CW2" t="s">
        <v>216</v>
      </c>
      <c r="CX2" t="s">
        <v>217</v>
      </c>
      <c r="CY2" t="s">
        <v>218</v>
      </c>
      <c r="CZ2" t="s">
        <v>219</v>
      </c>
      <c r="DA2" t="s">
        <v>750</v>
      </c>
      <c r="DB2" t="s">
        <v>221</v>
      </c>
      <c r="DC2" t="s">
        <v>222</v>
      </c>
      <c r="DD2" t="s">
        <v>223</v>
      </c>
      <c r="DE2" t="s">
        <v>224</v>
      </c>
      <c r="DF2" t="s">
        <v>225</v>
      </c>
      <c r="DG2" t="s">
        <v>226</v>
      </c>
      <c r="DH2" t="s">
        <v>227</v>
      </c>
      <c r="DI2" t="s">
        <v>228</v>
      </c>
      <c r="DJ2" t="s">
        <v>229</v>
      </c>
      <c r="DK2" t="s">
        <v>230</v>
      </c>
      <c r="DL2" t="s">
        <v>231</v>
      </c>
      <c r="DM2" t="s">
        <v>232</v>
      </c>
      <c r="DN2" t="s">
        <v>233</v>
      </c>
      <c r="DO2" t="s">
        <v>234</v>
      </c>
      <c r="DP2" t="s">
        <v>235</v>
      </c>
      <c r="DQ2" t="s">
        <v>236</v>
      </c>
      <c r="DR2" t="s">
        <v>237</v>
      </c>
      <c r="DS2" t="s">
        <v>238</v>
      </c>
      <c r="DT2" t="s">
        <v>239</v>
      </c>
      <c r="DU2" t="s">
        <v>240</v>
      </c>
      <c r="DV2" t="s">
        <v>242</v>
      </c>
      <c r="DW2" t="s">
        <v>244</v>
      </c>
      <c r="DX2" t="s">
        <v>246</v>
      </c>
      <c r="DY2" t="s">
        <v>248</v>
      </c>
      <c r="DZ2" t="s">
        <v>250</v>
      </c>
      <c r="EA2" t="s">
        <v>252</v>
      </c>
      <c r="EB2" t="s">
        <v>254</v>
      </c>
      <c r="EC2" t="s">
        <v>256</v>
      </c>
      <c r="ED2" t="s">
        <v>258</v>
      </c>
      <c r="EE2" t="s">
        <v>260</v>
      </c>
      <c r="EF2" t="s">
        <v>262</v>
      </c>
      <c r="EG2" t="s">
        <v>264</v>
      </c>
      <c r="EH2" t="s">
        <v>266</v>
      </c>
      <c r="EI2" t="s">
        <v>268</v>
      </c>
      <c r="EJ2" t="s">
        <v>270</v>
      </c>
      <c r="EK2" t="s">
        <v>272</v>
      </c>
      <c r="EL2" t="s">
        <v>274</v>
      </c>
      <c r="EM2" t="s">
        <v>276</v>
      </c>
      <c r="EN2" t="s">
        <v>278</v>
      </c>
      <c r="EO2" t="s">
        <v>280</v>
      </c>
      <c r="EP2" t="s">
        <v>282</v>
      </c>
      <c r="EQ2" t="s">
        <v>284</v>
      </c>
      <c r="ER2" t="s">
        <v>286</v>
      </c>
      <c r="ES2" t="s">
        <v>288</v>
      </c>
      <c r="ET2" t="s">
        <v>290</v>
      </c>
      <c r="EU2" t="s">
        <v>292</v>
      </c>
      <c r="EV2" t="s">
        <v>294</v>
      </c>
      <c r="EW2" t="s">
        <v>296</v>
      </c>
      <c r="EX2" t="s">
        <v>298</v>
      </c>
      <c r="EY2" t="s">
        <v>300</v>
      </c>
      <c r="EZ2" t="s">
        <v>302</v>
      </c>
      <c r="FA2" t="s">
        <v>304</v>
      </c>
      <c r="FB2" t="s">
        <v>306</v>
      </c>
      <c r="FC2" t="s">
        <v>308</v>
      </c>
      <c r="FD2" t="s">
        <v>310</v>
      </c>
      <c r="FE2" t="s">
        <v>312</v>
      </c>
      <c r="FF2" t="s">
        <v>314</v>
      </c>
      <c r="FG2" t="s">
        <v>316</v>
      </c>
      <c r="FH2" t="s">
        <v>318</v>
      </c>
      <c r="FI2" t="s">
        <v>320</v>
      </c>
      <c r="FJ2" t="s">
        <v>322</v>
      </c>
      <c r="FK2" t="s">
        <v>324</v>
      </c>
      <c r="FL2" t="s">
        <v>326</v>
      </c>
      <c r="FM2" t="s">
        <v>328</v>
      </c>
      <c r="FN2" t="s">
        <v>330</v>
      </c>
      <c r="FO2" t="s">
        <v>332</v>
      </c>
      <c r="FP2" t="s">
        <v>334</v>
      </c>
      <c r="FQ2" t="s">
        <v>336</v>
      </c>
      <c r="FR2" t="s">
        <v>338</v>
      </c>
      <c r="FS2" t="s">
        <v>340</v>
      </c>
      <c r="FT2" t="s">
        <v>342</v>
      </c>
      <c r="FU2" t="s">
        <v>344</v>
      </c>
      <c r="FV2" t="s">
        <v>346</v>
      </c>
      <c r="FW2" t="s">
        <v>348</v>
      </c>
      <c r="FX2" t="s">
        <v>350</v>
      </c>
      <c r="FY2" t="s">
        <v>352</v>
      </c>
      <c r="FZ2" t="s">
        <v>354</v>
      </c>
      <c r="GA2" t="s">
        <v>356</v>
      </c>
      <c r="GB2" t="s">
        <v>745</v>
      </c>
      <c r="GC2" t="s">
        <v>360</v>
      </c>
      <c r="GD2" t="s">
        <v>362</v>
      </c>
      <c r="GE2" t="s">
        <v>364</v>
      </c>
      <c r="GF2" t="s">
        <v>366</v>
      </c>
      <c r="GG2" t="s">
        <v>75</v>
      </c>
      <c r="GH2" t="s">
        <v>369</v>
      </c>
      <c r="GI2" t="s">
        <v>371</v>
      </c>
      <c r="GJ2" t="s">
        <v>746</v>
      </c>
      <c r="GK2" t="s">
        <v>375</v>
      </c>
      <c r="GL2" t="s">
        <v>377</v>
      </c>
      <c r="GM2" t="s">
        <v>379</v>
      </c>
      <c r="GN2" t="s">
        <v>381</v>
      </c>
      <c r="GO2" t="s">
        <v>383</v>
      </c>
      <c r="GP2" t="s">
        <v>385</v>
      </c>
      <c r="GQ2" t="s">
        <v>387</v>
      </c>
      <c r="GR2" t="s">
        <v>389</v>
      </c>
      <c r="GS2" t="s">
        <v>391</v>
      </c>
      <c r="GT2" t="s">
        <v>393</v>
      </c>
      <c r="GU2" t="s">
        <v>395</v>
      </c>
      <c r="GV2" t="s">
        <v>397</v>
      </c>
      <c r="GW2" t="s">
        <v>399</v>
      </c>
      <c r="GX2" t="s">
        <v>401</v>
      </c>
      <c r="GY2" t="s">
        <v>403</v>
      </c>
      <c r="GZ2" t="s">
        <v>405</v>
      </c>
      <c r="HA2" t="s">
        <v>407</v>
      </c>
      <c r="HB2" t="s">
        <v>409</v>
      </c>
      <c r="HC2" t="s">
        <v>411</v>
      </c>
      <c r="HD2" t="s">
        <v>413</v>
      </c>
      <c r="HE2" t="s">
        <v>415</v>
      </c>
      <c r="HF2" t="s">
        <v>417</v>
      </c>
      <c r="HG2" t="s">
        <v>419</v>
      </c>
      <c r="HH2" t="s">
        <v>421</v>
      </c>
      <c r="HI2" t="s">
        <v>423</v>
      </c>
      <c r="HJ2" t="s">
        <v>425</v>
      </c>
      <c r="HK2" t="s">
        <v>427</v>
      </c>
      <c r="HL2" t="s">
        <v>429</v>
      </c>
      <c r="HM2" t="s">
        <v>431</v>
      </c>
      <c r="HN2" t="s">
        <v>433</v>
      </c>
      <c r="HO2" t="s">
        <v>435</v>
      </c>
      <c r="HP2" t="s">
        <v>437</v>
      </c>
      <c r="HQ2" t="s">
        <v>439</v>
      </c>
      <c r="HR2" t="s">
        <v>441</v>
      </c>
      <c r="HS2" t="s">
        <v>443</v>
      </c>
      <c r="HT2" t="s">
        <v>445</v>
      </c>
      <c r="HU2" t="s">
        <v>447</v>
      </c>
      <c r="HV2" t="s">
        <v>449</v>
      </c>
      <c r="HW2" t="s">
        <v>451</v>
      </c>
      <c r="HX2" t="s">
        <v>453</v>
      </c>
      <c r="HY2" t="s">
        <v>455</v>
      </c>
      <c r="HZ2" t="s">
        <v>457</v>
      </c>
      <c r="IA2" t="s">
        <v>459</v>
      </c>
      <c r="IB2" t="s">
        <v>461</v>
      </c>
      <c r="IC2" t="s">
        <v>463</v>
      </c>
      <c r="ID2" t="s">
        <v>465</v>
      </c>
      <c r="IE2" t="s">
        <v>467</v>
      </c>
      <c r="IF2" t="s">
        <v>469</v>
      </c>
      <c r="IG2" t="s">
        <v>471</v>
      </c>
      <c r="IH2" t="s">
        <v>473</v>
      </c>
      <c r="II2" t="s">
        <v>475</v>
      </c>
      <c r="IJ2" t="s">
        <v>477</v>
      </c>
      <c r="IK2" t="s">
        <v>479</v>
      </c>
      <c r="IL2" t="s">
        <v>481</v>
      </c>
      <c r="IM2" t="s">
        <v>483</v>
      </c>
      <c r="IN2" t="s">
        <v>485</v>
      </c>
      <c r="IO2" t="s">
        <v>487</v>
      </c>
      <c r="IP2" t="s">
        <v>489</v>
      </c>
      <c r="IQ2" t="s">
        <v>491</v>
      </c>
      <c r="IR2" t="s">
        <v>60</v>
      </c>
      <c r="IS2" t="s">
        <v>494</v>
      </c>
      <c r="IT2" t="s">
        <v>496</v>
      </c>
      <c r="IU2" t="s">
        <v>62</v>
      </c>
      <c r="IV2" t="s">
        <v>499</v>
      </c>
      <c r="IW2" t="s">
        <v>84</v>
      </c>
      <c r="IX2" t="s">
        <v>63</v>
      </c>
      <c r="IY2" t="s">
        <v>503</v>
      </c>
      <c r="IZ2" t="s">
        <v>505</v>
      </c>
      <c r="JA2" t="s">
        <v>507</v>
      </c>
      <c r="JB2" t="s">
        <v>509</v>
      </c>
      <c r="JC2" t="s">
        <v>511</v>
      </c>
      <c r="JD2" t="s">
        <v>513</v>
      </c>
      <c r="JE2" t="s">
        <v>515</v>
      </c>
      <c r="JF2" t="s">
        <v>57</v>
      </c>
      <c r="JG2" t="s">
        <v>518</v>
      </c>
      <c r="JH2" t="s">
        <v>520</v>
      </c>
    </row>
    <row r="3" spans="1:268" x14ac:dyDescent="0.25">
      <c r="A3" t="s">
        <v>687</v>
      </c>
      <c r="B3" t="s">
        <v>687</v>
      </c>
      <c r="C3" t="s">
        <v>687</v>
      </c>
      <c r="D3" t="s">
        <v>687</v>
      </c>
      <c r="E3" t="s">
        <v>687</v>
      </c>
      <c r="F3" t="s">
        <v>687</v>
      </c>
      <c r="G3" t="s">
        <v>687</v>
      </c>
      <c r="H3" t="s">
        <v>687</v>
      </c>
      <c r="I3" t="s">
        <v>687</v>
      </c>
      <c r="J3" t="s">
        <v>687</v>
      </c>
      <c r="K3" t="s">
        <v>687</v>
      </c>
      <c r="L3" t="s">
        <v>687</v>
      </c>
      <c r="M3" t="s">
        <v>687</v>
      </c>
      <c r="N3" t="s">
        <v>687</v>
      </c>
      <c r="O3" t="s">
        <v>687</v>
      </c>
      <c r="P3" t="s">
        <v>687</v>
      </c>
      <c r="Q3" t="s">
        <v>687</v>
      </c>
      <c r="R3" t="s">
        <v>687</v>
      </c>
      <c r="S3" t="s">
        <v>687</v>
      </c>
      <c r="T3" t="s">
        <v>687</v>
      </c>
      <c r="U3" t="s">
        <v>687</v>
      </c>
      <c r="V3" t="s">
        <v>687</v>
      </c>
      <c r="W3" t="s">
        <v>687</v>
      </c>
      <c r="X3" t="s">
        <v>687</v>
      </c>
      <c r="Y3" t="s">
        <v>687</v>
      </c>
      <c r="Z3" t="s">
        <v>687</v>
      </c>
      <c r="AA3" t="s">
        <v>687</v>
      </c>
      <c r="AB3" t="s">
        <v>687</v>
      </c>
      <c r="AC3" t="s">
        <v>687</v>
      </c>
      <c r="AD3" t="s">
        <v>687</v>
      </c>
      <c r="AE3" t="s">
        <v>687</v>
      </c>
      <c r="AF3" t="s">
        <v>687</v>
      </c>
      <c r="AG3" t="s">
        <v>687</v>
      </c>
      <c r="AH3" t="s">
        <v>687</v>
      </c>
      <c r="AI3" t="s">
        <v>687</v>
      </c>
      <c r="AJ3" t="s">
        <v>687</v>
      </c>
      <c r="AK3" t="s">
        <v>687</v>
      </c>
      <c r="AL3" t="s">
        <v>687</v>
      </c>
      <c r="AM3" t="s">
        <v>687</v>
      </c>
      <c r="AN3" t="s">
        <v>687</v>
      </c>
      <c r="AO3" t="s">
        <v>687</v>
      </c>
      <c r="AP3" t="s">
        <v>687</v>
      </c>
      <c r="AQ3" t="s">
        <v>687</v>
      </c>
      <c r="AR3" t="s">
        <v>687</v>
      </c>
      <c r="AS3" t="s">
        <v>687</v>
      </c>
      <c r="AT3" t="s">
        <v>687</v>
      </c>
      <c r="AU3" t="s">
        <v>687</v>
      </c>
      <c r="AV3" t="s">
        <v>687</v>
      </c>
      <c r="AW3" t="s">
        <v>687</v>
      </c>
      <c r="AX3" t="s">
        <v>687</v>
      </c>
      <c r="AY3" t="s">
        <v>687</v>
      </c>
      <c r="AZ3" t="s">
        <v>687</v>
      </c>
      <c r="BA3" t="s">
        <v>687</v>
      </c>
      <c r="BB3" t="s">
        <v>687</v>
      </c>
      <c r="BC3" t="s">
        <v>687</v>
      </c>
      <c r="BD3" t="s">
        <v>687</v>
      </c>
      <c r="BE3" t="s">
        <v>687</v>
      </c>
      <c r="BF3" t="s">
        <v>687</v>
      </c>
      <c r="BG3" t="s">
        <v>687</v>
      </c>
      <c r="BH3" t="s">
        <v>687</v>
      </c>
      <c r="BI3" t="s">
        <v>687</v>
      </c>
      <c r="BJ3" t="s">
        <v>687</v>
      </c>
      <c r="BK3" t="s">
        <v>687</v>
      </c>
      <c r="BL3" t="s">
        <v>687</v>
      </c>
      <c r="BM3" t="s">
        <v>687</v>
      </c>
      <c r="BN3" t="s">
        <v>687</v>
      </c>
      <c r="BO3" t="s">
        <v>687</v>
      </c>
      <c r="BP3" t="s">
        <v>687</v>
      </c>
      <c r="BQ3" t="s">
        <v>687</v>
      </c>
      <c r="BR3" t="s">
        <v>687</v>
      </c>
      <c r="BS3" t="s">
        <v>687</v>
      </c>
      <c r="BT3" t="s">
        <v>687</v>
      </c>
      <c r="BU3" t="s">
        <v>687</v>
      </c>
      <c r="BV3" t="s">
        <v>687</v>
      </c>
      <c r="BW3" t="s">
        <v>687</v>
      </c>
      <c r="BX3" t="s">
        <v>687</v>
      </c>
      <c r="BY3" t="s">
        <v>687</v>
      </c>
      <c r="BZ3" t="s">
        <v>687</v>
      </c>
      <c r="CA3" t="s">
        <v>687</v>
      </c>
      <c r="CB3" t="s">
        <v>687</v>
      </c>
      <c r="CC3" t="s">
        <v>687</v>
      </c>
      <c r="CD3" t="s">
        <v>687</v>
      </c>
      <c r="CE3" t="s">
        <v>687</v>
      </c>
      <c r="CF3" t="s">
        <v>687</v>
      </c>
      <c r="CG3" t="s">
        <v>687</v>
      </c>
      <c r="CH3" t="s">
        <v>687</v>
      </c>
      <c r="CI3" t="s">
        <v>687</v>
      </c>
      <c r="CJ3" t="s">
        <v>687</v>
      </c>
      <c r="CK3" t="s">
        <v>687</v>
      </c>
      <c r="CL3" t="s">
        <v>687</v>
      </c>
      <c r="CM3" t="s">
        <v>687</v>
      </c>
      <c r="CN3" t="s">
        <v>687</v>
      </c>
      <c r="CO3" t="s">
        <v>687</v>
      </c>
      <c r="CP3" t="s">
        <v>687</v>
      </c>
      <c r="CQ3" t="s">
        <v>687</v>
      </c>
      <c r="CR3" t="s">
        <v>687</v>
      </c>
      <c r="CS3" t="s">
        <v>687</v>
      </c>
      <c r="CT3" t="s">
        <v>687</v>
      </c>
      <c r="CU3" t="s">
        <v>687</v>
      </c>
      <c r="CV3" t="s">
        <v>687</v>
      </c>
      <c r="CW3" t="s">
        <v>687</v>
      </c>
      <c r="CX3" t="s">
        <v>687</v>
      </c>
      <c r="CY3" t="s">
        <v>687</v>
      </c>
      <c r="CZ3" t="s">
        <v>687</v>
      </c>
      <c r="DA3" t="s">
        <v>687</v>
      </c>
      <c r="DB3" t="s">
        <v>687</v>
      </c>
      <c r="DC3" t="s">
        <v>687</v>
      </c>
      <c r="DD3" t="s">
        <v>687</v>
      </c>
      <c r="DE3" t="s">
        <v>687</v>
      </c>
      <c r="DF3" t="s">
        <v>687</v>
      </c>
      <c r="DG3" t="s">
        <v>687</v>
      </c>
      <c r="DH3" t="s">
        <v>687</v>
      </c>
      <c r="DI3" t="s">
        <v>687</v>
      </c>
      <c r="DJ3" t="s">
        <v>687</v>
      </c>
      <c r="DK3" t="s">
        <v>687</v>
      </c>
      <c r="DL3" t="s">
        <v>687</v>
      </c>
      <c r="DM3" t="s">
        <v>687</v>
      </c>
      <c r="DN3" t="s">
        <v>687</v>
      </c>
      <c r="DO3" t="s">
        <v>687</v>
      </c>
      <c r="DP3" t="s">
        <v>687</v>
      </c>
      <c r="DQ3" t="s">
        <v>687</v>
      </c>
      <c r="DR3" t="s">
        <v>687</v>
      </c>
      <c r="DS3" t="s">
        <v>687</v>
      </c>
      <c r="DT3" t="s">
        <v>687</v>
      </c>
      <c r="DU3" t="s">
        <v>687</v>
      </c>
      <c r="DV3" t="s">
        <v>687</v>
      </c>
      <c r="DW3" t="s">
        <v>687</v>
      </c>
      <c r="DX3" t="s">
        <v>687</v>
      </c>
      <c r="DY3" t="s">
        <v>687</v>
      </c>
      <c r="DZ3" t="s">
        <v>687</v>
      </c>
      <c r="EA3" t="s">
        <v>687</v>
      </c>
      <c r="EB3" t="s">
        <v>687</v>
      </c>
      <c r="EC3" t="s">
        <v>687</v>
      </c>
      <c r="ED3" t="s">
        <v>687</v>
      </c>
      <c r="EE3" t="s">
        <v>687</v>
      </c>
      <c r="EF3" t="s">
        <v>687</v>
      </c>
      <c r="EG3" t="s">
        <v>687</v>
      </c>
      <c r="EH3" t="s">
        <v>687</v>
      </c>
      <c r="EI3" t="s">
        <v>687</v>
      </c>
      <c r="EJ3" t="s">
        <v>687</v>
      </c>
      <c r="EK3" t="s">
        <v>687</v>
      </c>
      <c r="EL3" t="s">
        <v>687</v>
      </c>
      <c r="EM3" t="s">
        <v>687</v>
      </c>
      <c r="EN3" t="s">
        <v>687</v>
      </c>
      <c r="EO3" t="s">
        <v>687</v>
      </c>
      <c r="EP3" t="s">
        <v>687</v>
      </c>
      <c r="EQ3" t="s">
        <v>687</v>
      </c>
      <c r="ER3" t="s">
        <v>687</v>
      </c>
      <c r="ES3" t="s">
        <v>687</v>
      </c>
      <c r="ET3" t="s">
        <v>687</v>
      </c>
      <c r="EU3" t="s">
        <v>687</v>
      </c>
      <c r="EV3" t="s">
        <v>687</v>
      </c>
      <c r="EW3" t="s">
        <v>687</v>
      </c>
      <c r="EX3" t="s">
        <v>687</v>
      </c>
      <c r="EY3" t="s">
        <v>687</v>
      </c>
      <c r="EZ3" t="s">
        <v>687</v>
      </c>
      <c r="FA3" t="s">
        <v>687</v>
      </c>
      <c r="FB3" t="s">
        <v>687</v>
      </c>
      <c r="FC3" t="s">
        <v>687</v>
      </c>
      <c r="FD3" t="s">
        <v>687</v>
      </c>
      <c r="FE3" t="s">
        <v>687</v>
      </c>
      <c r="FF3" t="s">
        <v>687</v>
      </c>
      <c r="FG3" t="s">
        <v>687</v>
      </c>
      <c r="FH3" t="s">
        <v>687</v>
      </c>
      <c r="FI3" t="s">
        <v>687</v>
      </c>
      <c r="FJ3" t="s">
        <v>687</v>
      </c>
      <c r="FK3" t="s">
        <v>687</v>
      </c>
      <c r="FL3" t="s">
        <v>687</v>
      </c>
      <c r="FM3" t="s">
        <v>687</v>
      </c>
      <c r="FN3" t="s">
        <v>687</v>
      </c>
      <c r="FO3" t="s">
        <v>687</v>
      </c>
      <c r="FP3" t="s">
        <v>687</v>
      </c>
      <c r="FQ3" t="s">
        <v>687</v>
      </c>
      <c r="FR3" t="s">
        <v>687</v>
      </c>
      <c r="FS3" t="s">
        <v>687</v>
      </c>
      <c r="FT3" t="s">
        <v>687</v>
      </c>
      <c r="FU3" t="s">
        <v>687</v>
      </c>
      <c r="FV3" t="s">
        <v>687</v>
      </c>
      <c r="FW3" t="s">
        <v>687</v>
      </c>
      <c r="FX3" t="s">
        <v>687</v>
      </c>
      <c r="FY3" t="s">
        <v>687</v>
      </c>
      <c r="FZ3" t="s">
        <v>687</v>
      </c>
      <c r="GA3" t="s">
        <v>687</v>
      </c>
      <c r="GB3" t="s">
        <v>687</v>
      </c>
      <c r="GC3" t="s">
        <v>687</v>
      </c>
      <c r="GD3" t="s">
        <v>687</v>
      </c>
      <c r="GE3" t="s">
        <v>687</v>
      </c>
      <c r="GF3" t="s">
        <v>687</v>
      </c>
      <c r="GG3" t="s">
        <v>687</v>
      </c>
      <c r="GH3" t="s">
        <v>687</v>
      </c>
      <c r="GI3" t="s">
        <v>687</v>
      </c>
      <c r="GJ3" t="s">
        <v>687</v>
      </c>
      <c r="GK3" t="s">
        <v>687</v>
      </c>
      <c r="GL3" t="s">
        <v>687</v>
      </c>
      <c r="GM3" t="s">
        <v>687</v>
      </c>
      <c r="GN3" t="s">
        <v>687</v>
      </c>
      <c r="GO3" t="s">
        <v>687</v>
      </c>
      <c r="GP3" t="s">
        <v>687</v>
      </c>
      <c r="GQ3" t="s">
        <v>687</v>
      </c>
      <c r="GR3" t="s">
        <v>687</v>
      </c>
      <c r="GS3" t="s">
        <v>687</v>
      </c>
      <c r="GT3" t="s">
        <v>687</v>
      </c>
      <c r="GU3" t="s">
        <v>687</v>
      </c>
      <c r="GV3" t="s">
        <v>687</v>
      </c>
      <c r="GW3" t="s">
        <v>687</v>
      </c>
      <c r="GX3" t="s">
        <v>687</v>
      </c>
      <c r="GY3" t="s">
        <v>687</v>
      </c>
      <c r="GZ3" t="s">
        <v>687</v>
      </c>
      <c r="HA3" t="s">
        <v>687</v>
      </c>
      <c r="HB3" t="s">
        <v>687</v>
      </c>
      <c r="HC3" t="s">
        <v>687</v>
      </c>
      <c r="HD3" t="s">
        <v>687</v>
      </c>
      <c r="HE3" t="s">
        <v>687</v>
      </c>
      <c r="HF3" t="s">
        <v>687</v>
      </c>
      <c r="HG3" t="s">
        <v>687</v>
      </c>
      <c r="HH3" t="s">
        <v>687</v>
      </c>
      <c r="HI3" t="s">
        <v>687</v>
      </c>
      <c r="HJ3" t="s">
        <v>687</v>
      </c>
      <c r="HK3" t="s">
        <v>687</v>
      </c>
      <c r="HL3" t="s">
        <v>687</v>
      </c>
      <c r="HM3" t="s">
        <v>687</v>
      </c>
      <c r="HN3" t="s">
        <v>687</v>
      </c>
      <c r="HO3" t="s">
        <v>687</v>
      </c>
      <c r="HP3" t="s">
        <v>687</v>
      </c>
      <c r="HQ3" t="s">
        <v>687</v>
      </c>
      <c r="HR3" t="s">
        <v>687</v>
      </c>
      <c r="HS3" t="s">
        <v>687</v>
      </c>
      <c r="HT3" t="s">
        <v>687</v>
      </c>
      <c r="HU3" t="s">
        <v>687</v>
      </c>
      <c r="HV3" t="s">
        <v>687</v>
      </c>
      <c r="HW3" t="s">
        <v>687</v>
      </c>
      <c r="HX3" t="s">
        <v>687</v>
      </c>
      <c r="HY3" t="s">
        <v>687</v>
      </c>
      <c r="HZ3" t="s">
        <v>687</v>
      </c>
      <c r="IA3" t="s">
        <v>687</v>
      </c>
      <c r="IB3" t="s">
        <v>687</v>
      </c>
      <c r="IC3" t="s">
        <v>687</v>
      </c>
      <c r="ID3" t="s">
        <v>687</v>
      </c>
      <c r="IE3" t="s">
        <v>687</v>
      </c>
      <c r="IF3" t="s">
        <v>687</v>
      </c>
      <c r="IG3" t="s">
        <v>687</v>
      </c>
      <c r="IH3" t="s">
        <v>687</v>
      </c>
      <c r="II3" t="s">
        <v>687</v>
      </c>
      <c r="IJ3" t="s">
        <v>687</v>
      </c>
      <c r="IK3" t="s">
        <v>687</v>
      </c>
      <c r="IL3" t="s">
        <v>687</v>
      </c>
      <c r="IM3" t="s">
        <v>687</v>
      </c>
      <c r="IN3" t="s">
        <v>687</v>
      </c>
      <c r="IO3" t="s">
        <v>687</v>
      </c>
      <c r="IP3" t="s">
        <v>687</v>
      </c>
      <c r="IQ3" t="s">
        <v>687</v>
      </c>
      <c r="IR3" t="s">
        <v>687</v>
      </c>
      <c r="IS3" t="s">
        <v>687</v>
      </c>
      <c r="IT3" t="s">
        <v>687</v>
      </c>
      <c r="IU3" t="s">
        <v>687</v>
      </c>
      <c r="IV3" t="s">
        <v>687</v>
      </c>
      <c r="IW3" t="s">
        <v>687</v>
      </c>
      <c r="IX3" t="s">
        <v>687</v>
      </c>
      <c r="IY3" t="s">
        <v>687</v>
      </c>
      <c r="IZ3" t="s">
        <v>687</v>
      </c>
      <c r="JA3" t="s">
        <v>687</v>
      </c>
      <c r="JB3" t="s">
        <v>687</v>
      </c>
      <c r="JC3" t="s">
        <v>687</v>
      </c>
      <c r="JD3" t="s">
        <v>687</v>
      </c>
      <c r="JE3" t="s">
        <v>687</v>
      </c>
      <c r="JF3" t="s">
        <v>687</v>
      </c>
      <c r="JG3" t="s">
        <v>687</v>
      </c>
      <c r="JH3" t="s">
        <v>687</v>
      </c>
    </row>
    <row r="4" spans="1:268" x14ac:dyDescent="0.25">
      <c r="A4" s="93" t="s">
        <v>692</v>
      </c>
      <c r="B4" s="93" t="s">
        <v>692</v>
      </c>
      <c r="C4" s="93" t="s">
        <v>692</v>
      </c>
      <c r="D4" s="93" t="s">
        <v>692</v>
      </c>
      <c r="E4" s="93" t="s">
        <v>692</v>
      </c>
      <c r="F4" s="93" t="s">
        <v>692</v>
      </c>
      <c r="G4" s="93" t="s">
        <v>692</v>
      </c>
      <c r="H4" s="93" t="s">
        <v>692</v>
      </c>
      <c r="I4" s="93" t="s">
        <v>692</v>
      </c>
      <c r="J4" s="93" t="s">
        <v>692</v>
      </c>
      <c r="K4" s="93" t="s">
        <v>692</v>
      </c>
      <c r="L4" s="93" t="s">
        <v>692</v>
      </c>
      <c r="M4" s="93" t="s">
        <v>692</v>
      </c>
      <c r="N4" s="93" t="s">
        <v>692</v>
      </c>
      <c r="O4" s="93" t="s">
        <v>692</v>
      </c>
      <c r="P4" s="93" t="s">
        <v>692</v>
      </c>
      <c r="Q4" s="93" t="s">
        <v>692</v>
      </c>
      <c r="R4" s="93" t="s">
        <v>692</v>
      </c>
      <c r="S4" s="93" t="s">
        <v>692</v>
      </c>
      <c r="T4" s="93" t="s">
        <v>692</v>
      </c>
      <c r="U4" s="93" t="s">
        <v>692</v>
      </c>
      <c r="V4" s="93" t="s">
        <v>692</v>
      </c>
      <c r="W4" s="93" t="s">
        <v>692</v>
      </c>
      <c r="X4" s="93" t="s">
        <v>692</v>
      </c>
      <c r="Y4" s="93" t="s">
        <v>692</v>
      </c>
      <c r="Z4" s="93" t="s">
        <v>692</v>
      </c>
      <c r="AA4" s="93" t="s">
        <v>692</v>
      </c>
      <c r="AB4" s="93" t="s">
        <v>692</v>
      </c>
      <c r="AC4" s="93" t="s">
        <v>692</v>
      </c>
      <c r="AD4" s="93" t="s">
        <v>692</v>
      </c>
      <c r="AE4" s="93" t="s">
        <v>692</v>
      </c>
      <c r="AF4" s="93" t="s">
        <v>692</v>
      </c>
      <c r="AG4" s="93" t="s">
        <v>692</v>
      </c>
      <c r="AH4" s="93" t="s">
        <v>692</v>
      </c>
      <c r="AI4" s="93" t="s">
        <v>692</v>
      </c>
      <c r="AJ4" s="93" t="s">
        <v>692</v>
      </c>
      <c r="AK4" s="93" t="s">
        <v>692</v>
      </c>
      <c r="AL4" s="93" t="s">
        <v>692</v>
      </c>
      <c r="AM4" s="93" t="s">
        <v>692</v>
      </c>
      <c r="AN4" s="93" t="s">
        <v>692</v>
      </c>
      <c r="AO4" s="93" t="s">
        <v>692</v>
      </c>
      <c r="AP4" s="93" t="s">
        <v>692</v>
      </c>
      <c r="AQ4" s="93" t="s">
        <v>692</v>
      </c>
      <c r="AR4" s="93" t="s">
        <v>692</v>
      </c>
      <c r="AS4" s="93" t="s">
        <v>692</v>
      </c>
      <c r="AT4" s="93" t="s">
        <v>692</v>
      </c>
      <c r="AU4" s="93" t="s">
        <v>692</v>
      </c>
      <c r="AV4" s="93" t="s">
        <v>692</v>
      </c>
      <c r="AW4" s="93" t="s">
        <v>692</v>
      </c>
      <c r="AX4" s="93" t="s">
        <v>692</v>
      </c>
      <c r="AY4" s="93" t="s">
        <v>692</v>
      </c>
      <c r="AZ4" s="93" t="s">
        <v>692</v>
      </c>
      <c r="BA4" s="93" t="s">
        <v>692</v>
      </c>
      <c r="BB4" s="93" t="s">
        <v>692</v>
      </c>
      <c r="BC4" s="93" t="s">
        <v>692</v>
      </c>
      <c r="BD4" s="93" t="s">
        <v>692</v>
      </c>
      <c r="BE4" s="93" t="s">
        <v>692</v>
      </c>
      <c r="BF4" s="93" t="s">
        <v>692</v>
      </c>
      <c r="BG4" s="93" t="s">
        <v>692</v>
      </c>
      <c r="BH4" s="93" t="s">
        <v>692</v>
      </c>
      <c r="BI4" s="93" t="s">
        <v>692</v>
      </c>
      <c r="BJ4" s="93" t="s">
        <v>692</v>
      </c>
      <c r="BK4" s="93" t="s">
        <v>692</v>
      </c>
      <c r="BL4" s="93" t="s">
        <v>692</v>
      </c>
      <c r="BM4" s="93" t="s">
        <v>692</v>
      </c>
      <c r="BN4" s="93" t="s">
        <v>692</v>
      </c>
      <c r="BO4" s="93" t="s">
        <v>692</v>
      </c>
      <c r="BP4" s="93" t="s">
        <v>692</v>
      </c>
      <c r="BQ4" s="93" t="s">
        <v>692</v>
      </c>
      <c r="BR4" s="93" t="s">
        <v>692</v>
      </c>
      <c r="BS4" s="93" t="s">
        <v>692</v>
      </c>
      <c r="BT4" s="93" t="s">
        <v>692</v>
      </c>
      <c r="BU4" s="93" t="s">
        <v>692</v>
      </c>
      <c r="BV4" s="93" t="s">
        <v>692</v>
      </c>
      <c r="BW4" s="93" t="s">
        <v>692</v>
      </c>
      <c r="BX4" s="93" t="s">
        <v>692</v>
      </c>
      <c r="BY4" s="93" t="s">
        <v>692</v>
      </c>
      <c r="BZ4" s="93" t="s">
        <v>692</v>
      </c>
      <c r="CA4" s="93" t="s">
        <v>692</v>
      </c>
      <c r="CB4" s="93" t="s">
        <v>692</v>
      </c>
      <c r="CC4" s="93" t="s">
        <v>692</v>
      </c>
      <c r="CD4" s="93" t="s">
        <v>692</v>
      </c>
      <c r="CE4" s="93" t="s">
        <v>692</v>
      </c>
      <c r="CF4" s="93" t="s">
        <v>692</v>
      </c>
      <c r="CG4" s="93" t="s">
        <v>692</v>
      </c>
      <c r="CH4" s="93" t="s">
        <v>692</v>
      </c>
      <c r="CI4" s="93" t="s">
        <v>692</v>
      </c>
      <c r="CJ4" s="93" t="s">
        <v>692</v>
      </c>
      <c r="CK4" s="93" t="s">
        <v>692</v>
      </c>
      <c r="CL4" s="93" t="s">
        <v>692</v>
      </c>
      <c r="CM4" s="93" t="s">
        <v>692</v>
      </c>
      <c r="CN4" s="93" t="s">
        <v>692</v>
      </c>
      <c r="CO4" s="93" t="s">
        <v>692</v>
      </c>
      <c r="CP4" s="93" t="s">
        <v>692</v>
      </c>
      <c r="CQ4" s="93" t="s">
        <v>692</v>
      </c>
      <c r="CR4" s="93" t="s">
        <v>692</v>
      </c>
      <c r="CS4" s="93" t="s">
        <v>692</v>
      </c>
      <c r="CT4" s="93" t="s">
        <v>692</v>
      </c>
      <c r="CU4" s="93" t="s">
        <v>692</v>
      </c>
      <c r="CV4" s="93" t="s">
        <v>692</v>
      </c>
      <c r="CW4" s="93" t="s">
        <v>692</v>
      </c>
      <c r="CX4" s="93" t="s">
        <v>692</v>
      </c>
      <c r="CY4" s="93" t="s">
        <v>692</v>
      </c>
      <c r="CZ4" s="93" t="s">
        <v>692</v>
      </c>
      <c r="DA4" s="93" t="s">
        <v>692</v>
      </c>
      <c r="DB4" s="93" t="s">
        <v>692</v>
      </c>
      <c r="DC4" s="93" t="s">
        <v>692</v>
      </c>
      <c r="DD4" s="93" t="s">
        <v>692</v>
      </c>
      <c r="DE4" s="93" t="s">
        <v>692</v>
      </c>
      <c r="DF4" s="93" t="s">
        <v>692</v>
      </c>
      <c r="DG4" s="93" t="s">
        <v>692</v>
      </c>
      <c r="DH4" s="93" t="s">
        <v>692</v>
      </c>
      <c r="DI4" s="93" t="s">
        <v>692</v>
      </c>
      <c r="DJ4" s="93" t="s">
        <v>692</v>
      </c>
      <c r="DK4" s="93" t="s">
        <v>692</v>
      </c>
      <c r="DL4" s="93" t="s">
        <v>692</v>
      </c>
      <c r="DM4" s="93" t="s">
        <v>692</v>
      </c>
      <c r="DN4" s="93" t="s">
        <v>692</v>
      </c>
      <c r="DO4" s="93" t="s">
        <v>692</v>
      </c>
      <c r="DP4" s="93" t="s">
        <v>692</v>
      </c>
      <c r="DQ4" s="93" t="s">
        <v>692</v>
      </c>
      <c r="DR4" s="93" t="s">
        <v>692</v>
      </c>
      <c r="DS4" s="93" t="s">
        <v>692</v>
      </c>
      <c r="DT4" s="93" t="s">
        <v>692</v>
      </c>
      <c r="DU4" s="93" t="s">
        <v>692</v>
      </c>
      <c r="DV4" s="93" t="s">
        <v>692</v>
      </c>
      <c r="DW4" s="93" t="s">
        <v>692</v>
      </c>
      <c r="DX4" s="93" t="s">
        <v>692</v>
      </c>
      <c r="DY4" s="93" t="s">
        <v>692</v>
      </c>
      <c r="DZ4" s="93" t="s">
        <v>692</v>
      </c>
      <c r="EA4" s="93" t="s">
        <v>692</v>
      </c>
      <c r="EB4" s="93" t="s">
        <v>692</v>
      </c>
      <c r="EC4" s="93" t="s">
        <v>692</v>
      </c>
      <c r="ED4" s="93" t="s">
        <v>692</v>
      </c>
      <c r="EE4" s="93" t="s">
        <v>692</v>
      </c>
      <c r="EF4" s="93" t="s">
        <v>692</v>
      </c>
      <c r="EG4" s="93" t="s">
        <v>692</v>
      </c>
      <c r="EH4" s="93" t="s">
        <v>692</v>
      </c>
      <c r="EI4" s="93" t="s">
        <v>692</v>
      </c>
      <c r="EJ4" s="93" t="s">
        <v>692</v>
      </c>
      <c r="EK4" s="93" t="s">
        <v>692</v>
      </c>
      <c r="EL4" s="93" t="s">
        <v>692</v>
      </c>
      <c r="EM4" s="93" t="s">
        <v>692</v>
      </c>
      <c r="EN4" s="93" t="s">
        <v>692</v>
      </c>
      <c r="EO4" s="93" t="s">
        <v>692</v>
      </c>
      <c r="EP4" s="93" t="s">
        <v>692</v>
      </c>
      <c r="EQ4" s="93" t="s">
        <v>692</v>
      </c>
      <c r="ER4" s="93" t="s">
        <v>692</v>
      </c>
      <c r="ES4" s="93" t="s">
        <v>692</v>
      </c>
      <c r="ET4" s="93" t="s">
        <v>692</v>
      </c>
      <c r="EU4" s="93" t="s">
        <v>692</v>
      </c>
      <c r="EV4" s="93" t="s">
        <v>692</v>
      </c>
      <c r="EW4" s="93" t="s">
        <v>692</v>
      </c>
      <c r="EX4" s="93" t="s">
        <v>692</v>
      </c>
      <c r="EY4" s="93" t="s">
        <v>692</v>
      </c>
      <c r="EZ4" s="93" t="s">
        <v>692</v>
      </c>
      <c r="FA4" s="93" t="s">
        <v>692</v>
      </c>
      <c r="FB4" s="93" t="s">
        <v>692</v>
      </c>
      <c r="FC4" s="93" t="s">
        <v>692</v>
      </c>
      <c r="FD4" s="93" t="s">
        <v>692</v>
      </c>
      <c r="FE4" s="93" t="s">
        <v>692</v>
      </c>
      <c r="FF4" s="93" t="s">
        <v>692</v>
      </c>
      <c r="FG4" s="93" t="s">
        <v>692</v>
      </c>
      <c r="FH4" s="93" t="s">
        <v>692</v>
      </c>
      <c r="FI4" s="93" t="s">
        <v>692</v>
      </c>
      <c r="FJ4" s="93" t="s">
        <v>692</v>
      </c>
      <c r="FK4" s="93" t="s">
        <v>692</v>
      </c>
      <c r="FL4" s="93" t="s">
        <v>692</v>
      </c>
      <c r="FM4" s="93" t="s">
        <v>692</v>
      </c>
      <c r="FN4" s="93" t="s">
        <v>692</v>
      </c>
      <c r="FO4" s="93" t="s">
        <v>692</v>
      </c>
      <c r="FP4" s="93" t="s">
        <v>692</v>
      </c>
      <c r="FQ4" s="93" t="s">
        <v>692</v>
      </c>
      <c r="FR4" s="93" t="s">
        <v>692</v>
      </c>
      <c r="FS4" s="93" t="s">
        <v>692</v>
      </c>
      <c r="FT4" s="93" t="s">
        <v>692</v>
      </c>
      <c r="FU4" s="93" t="s">
        <v>692</v>
      </c>
      <c r="FV4" s="93" t="s">
        <v>692</v>
      </c>
      <c r="FW4" s="93" t="s">
        <v>692</v>
      </c>
      <c r="FX4" s="93" t="s">
        <v>692</v>
      </c>
      <c r="FY4" s="93" t="s">
        <v>692</v>
      </c>
      <c r="FZ4" s="93" t="s">
        <v>692</v>
      </c>
      <c r="GA4" s="93" t="s">
        <v>692</v>
      </c>
      <c r="GB4" s="93" t="s">
        <v>692</v>
      </c>
      <c r="GC4" s="93" t="s">
        <v>692</v>
      </c>
      <c r="GD4" s="93" t="s">
        <v>692</v>
      </c>
      <c r="GE4" s="93" t="s">
        <v>692</v>
      </c>
      <c r="GF4" s="93" t="s">
        <v>692</v>
      </c>
      <c r="GG4" s="93" t="s">
        <v>692</v>
      </c>
      <c r="GH4" s="93" t="s">
        <v>692</v>
      </c>
      <c r="GI4" s="93" t="s">
        <v>692</v>
      </c>
      <c r="GJ4" s="93" t="s">
        <v>692</v>
      </c>
      <c r="GK4" s="93" t="s">
        <v>692</v>
      </c>
      <c r="GL4" s="93" t="s">
        <v>692</v>
      </c>
      <c r="GM4" s="93" t="s">
        <v>692</v>
      </c>
      <c r="GN4" s="93" t="s">
        <v>692</v>
      </c>
      <c r="GO4" s="93" t="s">
        <v>692</v>
      </c>
      <c r="GP4" s="93" t="s">
        <v>692</v>
      </c>
      <c r="GQ4" s="93" t="s">
        <v>692</v>
      </c>
      <c r="GR4" s="93" t="s">
        <v>692</v>
      </c>
      <c r="GS4" s="93" t="s">
        <v>692</v>
      </c>
      <c r="GT4" s="93" t="s">
        <v>692</v>
      </c>
      <c r="GU4" s="93" t="s">
        <v>692</v>
      </c>
      <c r="GV4" s="93" t="s">
        <v>692</v>
      </c>
      <c r="GW4" s="93" t="s">
        <v>692</v>
      </c>
      <c r="GX4" s="93" t="s">
        <v>692</v>
      </c>
      <c r="GY4" s="93" t="s">
        <v>692</v>
      </c>
      <c r="GZ4" s="93" t="s">
        <v>692</v>
      </c>
      <c r="HA4" s="93" t="s">
        <v>692</v>
      </c>
      <c r="HB4" s="93" t="s">
        <v>692</v>
      </c>
      <c r="HC4" s="93" t="s">
        <v>692</v>
      </c>
      <c r="HD4" s="93" t="s">
        <v>692</v>
      </c>
      <c r="HE4" s="93" t="s">
        <v>692</v>
      </c>
      <c r="HF4" s="93" t="s">
        <v>692</v>
      </c>
      <c r="HG4" s="93" t="s">
        <v>692</v>
      </c>
      <c r="HH4" s="93" t="s">
        <v>692</v>
      </c>
      <c r="HI4" s="93" t="s">
        <v>692</v>
      </c>
      <c r="HJ4" s="93" t="s">
        <v>692</v>
      </c>
      <c r="HK4" s="93" t="s">
        <v>692</v>
      </c>
      <c r="HL4" s="93" t="s">
        <v>692</v>
      </c>
      <c r="HM4" s="93" t="s">
        <v>692</v>
      </c>
      <c r="HN4" s="93" t="s">
        <v>692</v>
      </c>
      <c r="HO4" s="93" t="s">
        <v>692</v>
      </c>
      <c r="HP4" s="93" t="s">
        <v>692</v>
      </c>
      <c r="HQ4" s="93" t="s">
        <v>692</v>
      </c>
      <c r="HR4" s="93" t="s">
        <v>692</v>
      </c>
      <c r="HS4" s="93" t="s">
        <v>692</v>
      </c>
      <c r="HT4" s="93" t="s">
        <v>692</v>
      </c>
      <c r="HU4" s="93" t="s">
        <v>692</v>
      </c>
      <c r="HV4" s="93" t="s">
        <v>692</v>
      </c>
      <c r="HW4" s="93" t="s">
        <v>692</v>
      </c>
      <c r="HX4" s="93" t="s">
        <v>692</v>
      </c>
      <c r="HY4" s="93" t="s">
        <v>692</v>
      </c>
      <c r="HZ4" s="93" t="s">
        <v>692</v>
      </c>
      <c r="IA4" s="93" t="s">
        <v>692</v>
      </c>
      <c r="IB4" s="93" t="s">
        <v>692</v>
      </c>
      <c r="IC4" s="93" t="s">
        <v>692</v>
      </c>
      <c r="ID4" s="93" t="s">
        <v>692</v>
      </c>
      <c r="IE4" s="93" t="s">
        <v>692</v>
      </c>
      <c r="IF4" s="93" t="s">
        <v>692</v>
      </c>
      <c r="IG4" s="93" t="s">
        <v>692</v>
      </c>
      <c r="IH4" s="93" t="s">
        <v>692</v>
      </c>
      <c r="II4" s="93" t="s">
        <v>692</v>
      </c>
      <c r="IJ4" s="93" t="s">
        <v>692</v>
      </c>
      <c r="IK4" s="93" t="s">
        <v>692</v>
      </c>
      <c r="IL4" s="93" t="s">
        <v>692</v>
      </c>
      <c r="IM4" s="93" t="s">
        <v>692</v>
      </c>
      <c r="IN4" s="93" t="s">
        <v>692</v>
      </c>
      <c r="IO4" s="93" t="s">
        <v>692</v>
      </c>
      <c r="IP4" s="93" t="s">
        <v>692</v>
      </c>
      <c r="IQ4" s="93" t="s">
        <v>692</v>
      </c>
      <c r="IR4" s="93" t="s">
        <v>692</v>
      </c>
      <c r="IS4" s="93" t="s">
        <v>692</v>
      </c>
      <c r="IT4" s="93" t="s">
        <v>692</v>
      </c>
      <c r="IU4" s="93" t="s">
        <v>692</v>
      </c>
      <c r="IV4" s="93" t="s">
        <v>692</v>
      </c>
      <c r="IW4" s="93" t="s">
        <v>692</v>
      </c>
      <c r="IX4" s="93" t="s">
        <v>692</v>
      </c>
      <c r="IY4" s="93" t="s">
        <v>692</v>
      </c>
      <c r="IZ4" s="93" t="s">
        <v>692</v>
      </c>
      <c r="JA4" s="93" t="s">
        <v>692</v>
      </c>
      <c r="JB4" s="93" t="s">
        <v>692</v>
      </c>
      <c r="JC4" s="93" t="s">
        <v>692</v>
      </c>
      <c r="JD4" s="93" t="s">
        <v>692</v>
      </c>
      <c r="JE4" s="93" t="s">
        <v>692</v>
      </c>
      <c r="JF4" s="93" t="s">
        <v>692</v>
      </c>
      <c r="JG4" s="93" t="s">
        <v>692</v>
      </c>
      <c r="JH4" s="93" t="s">
        <v>692</v>
      </c>
    </row>
    <row r="5" spans="1:268" x14ac:dyDescent="0.25">
      <c r="A5" s="93" t="s">
        <v>697</v>
      </c>
      <c r="B5" s="93" t="s">
        <v>697</v>
      </c>
      <c r="C5" s="93" t="s">
        <v>697</v>
      </c>
      <c r="D5" s="93" t="s">
        <v>697</v>
      </c>
      <c r="E5" s="93" t="s">
        <v>697</v>
      </c>
      <c r="F5" s="93" t="s">
        <v>697</v>
      </c>
      <c r="G5" s="93" t="s">
        <v>697</v>
      </c>
      <c r="H5" s="93" t="s">
        <v>697</v>
      </c>
      <c r="I5" s="93" t="s">
        <v>697</v>
      </c>
      <c r="J5" s="93" t="s">
        <v>697</v>
      </c>
      <c r="K5" s="93" t="s">
        <v>697</v>
      </c>
      <c r="L5" s="93" t="s">
        <v>697</v>
      </c>
      <c r="M5" s="93" t="s">
        <v>697</v>
      </c>
      <c r="N5" s="93" t="s">
        <v>697</v>
      </c>
      <c r="O5" s="93" t="s">
        <v>697</v>
      </c>
      <c r="P5" s="93" t="s">
        <v>697</v>
      </c>
      <c r="Q5" s="93" t="s">
        <v>697</v>
      </c>
      <c r="R5" s="93" t="s">
        <v>697</v>
      </c>
      <c r="S5" s="93" t="s">
        <v>697</v>
      </c>
      <c r="T5" s="93" t="s">
        <v>697</v>
      </c>
      <c r="U5" s="93" t="s">
        <v>697</v>
      </c>
      <c r="V5" s="93" t="s">
        <v>697</v>
      </c>
      <c r="W5" s="93" t="s">
        <v>697</v>
      </c>
      <c r="X5" s="93" t="s">
        <v>697</v>
      </c>
      <c r="Y5" s="93" t="s">
        <v>697</v>
      </c>
      <c r="Z5" s="93" t="s">
        <v>697</v>
      </c>
      <c r="AA5" s="93" t="s">
        <v>697</v>
      </c>
      <c r="AB5" s="93" t="s">
        <v>697</v>
      </c>
      <c r="AC5" s="93" t="s">
        <v>697</v>
      </c>
      <c r="AD5" s="93" t="s">
        <v>697</v>
      </c>
      <c r="AE5" s="93" t="s">
        <v>697</v>
      </c>
      <c r="AF5" s="93" t="s">
        <v>697</v>
      </c>
      <c r="AG5" s="93" t="s">
        <v>697</v>
      </c>
      <c r="AH5" s="93" t="s">
        <v>697</v>
      </c>
      <c r="AI5" s="93" t="s">
        <v>697</v>
      </c>
      <c r="AJ5" s="93" t="s">
        <v>697</v>
      </c>
      <c r="AK5" s="93" t="s">
        <v>697</v>
      </c>
      <c r="AL5" s="93" t="s">
        <v>697</v>
      </c>
      <c r="AM5" s="93" t="s">
        <v>697</v>
      </c>
      <c r="AN5" s="93" t="s">
        <v>697</v>
      </c>
      <c r="AO5" s="93" t="s">
        <v>697</v>
      </c>
      <c r="AP5" s="93" t="s">
        <v>697</v>
      </c>
      <c r="AQ5" s="93" t="s">
        <v>697</v>
      </c>
      <c r="AR5" s="93" t="s">
        <v>697</v>
      </c>
      <c r="AS5" s="93" t="s">
        <v>697</v>
      </c>
      <c r="AT5" s="93" t="s">
        <v>697</v>
      </c>
      <c r="AU5" s="93" t="s">
        <v>697</v>
      </c>
      <c r="AV5" s="93" t="s">
        <v>697</v>
      </c>
      <c r="AW5" s="93" t="s">
        <v>697</v>
      </c>
      <c r="AX5" s="93" t="s">
        <v>697</v>
      </c>
      <c r="AY5" s="93" t="s">
        <v>697</v>
      </c>
      <c r="AZ5" s="93" t="s">
        <v>697</v>
      </c>
      <c r="BA5" s="93" t="s">
        <v>697</v>
      </c>
      <c r="BB5" s="93" t="s">
        <v>697</v>
      </c>
      <c r="BC5" s="93" t="s">
        <v>697</v>
      </c>
      <c r="BD5" s="93" t="s">
        <v>697</v>
      </c>
      <c r="BE5" s="93" t="s">
        <v>697</v>
      </c>
      <c r="BF5" s="93" t="s">
        <v>697</v>
      </c>
      <c r="BG5" s="93" t="s">
        <v>697</v>
      </c>
      <c r="BH5" s="93" t="s">
        <v>697</v>
      </c>
      <c r="BI5" s="93" t="s">
        <v>697</v>
      </c>
      <c r="BJ5" s="93" t="s">
        <v>697</v>
      </c>
      <c r="BK5" s="93" t="s">
        <v>697</v>
      </c>
      <c r="BL5" s="93" t="s">
        <v>697</v>
      </c>
      <c r="BM5" s="93" t="s">
        <v>697</v>
      </c>
      <c r="BN5" s="93" t="s">
        <v>697</v>
      </c>
      <c r="BO5" s="93" t="s">
        <v>697</v>
      </c>
      <c r="BP5" s="93" t="s">
        <v>697</v>
      </c>
      <c r="BQ5" s="93" t="s">
        <v>697</v>
      </c>
      <c r="BR5" s="93" t="s">
        <v>697</v>
      </c>
      <c r="BS5" s="93" t="s">
        <v>697</v>
      </c>
      <c r="BT5" s="93" t="s">
        <v>697</v>
      </c>
      <c r="BU5" s="93" t="s">
        <v>697</v>
      </c>
      <c r="BV5" s="93" t="s">
        <v>697</v>
      </c>
      <c r="BW5" s="93" t="s">
        <v>697</v>
      </c>
      <c r="BX5" s="93" t="s">
        <v>697</v>
      </c>
      <c r="BY5" s="93" t="s">
        <v>697</v>
      </c>
      <c r="BZ5" s="93" t="s">
        <v>697</v>
      </c>
      <c r="CA5" s="93" t="s">
        <v>697</v>
      </c>
      <c r="CB5" s="93" t="s">
        <v>697</v>
      </c>
      <c r="CC5" s="93" t="s">
        <v>697</v>
      </c>
      <c r="CD5" s="93" t="s">
        <v>697</v>
      </c>
      <c r="CE5" s="93" t="s">
        <v>697</v>
      </c>
      <c r="CF5" s="93" t="s">
        <v>697</v>
      </c>
      <c r="CG5" s="93" t="s">
        <v>697</v>
      </c>
      <c r="CH5" s="93" t="s">
        <v>697</v>
      </c>
      <c r="CI5" s="93" t="s">
        <v>697</v>
      </c>
      <c r="CJ5" s="93" t="s">
        <v>697</v>
      </c>
      <c r="CK5" s="93" t="s">
        <v>697</v>
      </c>
      <c r="CL5" s="93" t="s">
        <v>697</v>
      </c>
      <c r="CM5" s="93" t="s">
        <v>697</v>
      </c>
      <c r="CN5" s="93" t="s">
        <v>697</v>
      </c>
      <c r="CO5" s="93" t="s">
        <v>697</v>
      </c>
      <c r="CP5" s="93" t="s">
        <v>697</v>
      </c>
      <c r="CQ5" s="93" t="s">
        <v>697</v>
      </c>
      <c r="CR5" s="93" t="s">
        <v>697</v>
      </c>
      <c r="CS5" s="93" t="s">
        <v>697</v>
      </c>
      <c r="CT5" s="93" t="s">
        <v>697</v>
      </c>
      <c r="CU5" s="93" t="s">
        <v>697</v>
      </c>
      <c r="CV5" s="93" t="s">
        <v>697</v>
      </c>
      <c r="CW5" s="93" t="s">
        <v>697</v>
      </c>
      <c r="CX5" s="93" t="s">
        <v>697</v>
      </c>
      <c r="CY5" s="93" t="s">
        <v>697</v>
      </c>
      <c r="CZ5" s="93" t="s">
        <v>697</v>
      </c>
      <c r="DA5" s="93" t="s">
        <v>697</v>
      </c>
      <c r="DB5" s="93" t="s">
        <v>697</v>
      </c>
      <c r="DC5" s="93" t="s">
        <v>697</v>
      </c>
      <c r="DD5" s="93" t="s">
        <v>697</v>
      </c>
      <c r="DE5" s="93" t="s">
        <v>697</v>
      </c>
      <c r="DF5" s="93" t="s">
        <v>697</v>
      </c>
      <c r="DG5" s="93" t="s">
        <v>697</v>
      </c>
      <c r="DH5" s="93" t="s">
        <v>697</v>
      </c>
      <c r="DI5" s="93" t="s">
        <v>697</v>
      </c>
      <c r="DJ5" s="93" t="s">
        <v>697</v>
      </c>
      <c r="DK5" s="93" t="s">
        <v>697</v>
      </c>
      <c r="DL5" s="93" t="s">
        <v>697</v>
      </c>
      <c r="DM5" s="93" t="s">
        <v>697</v>
      </c>
      <c r="DN5" s="93" t="s">
        <v>697</v>
      </c>
      <c r="DO5" s="93" t="s">
        <v>697</v>
      </c>
      <c r="DP5" s="93" t="s">
        <v>697</v>
      </c>
      <c r="DQ5" s="93" t="s">
        <v>697</v>
      </c>
      <c r="DR5" s="93" t="s">
        <v>697</v>
      </c>
      <c r="DS5" s="93" t="s">
        <v>697</v>
      </c>
      <c r="DT5" s="93" t="s">
        <v>697</v>
      </c>
      <c r="DU5" s="93" t="s">
        <v>697</v>
      </c>
      <c r="DV5" s="93" t="s">
        <v>697</v>
      </c>
      <c r="DW5" s="93" t="s">
        <v>697</v>
      </c>
      <c r="DX5" s="93" t="s">
        <v>697</v>
      </c>
      <c r="DY5" s="93" t="s">
        <v>697</v>
      </c>
      <c r="DZ5" s="93" t="s">
        <v>697</v>
      </c>
      <c r="EA5" s="93" t="s">
        <v>697</v>
      </c>
      <c r="EB5" s="93" t="s">
        <v>697</v>
      </c>
      <c r="EC5" s="93" t="s">
        <v>697</v>
      </c>
      <c r="ED5" s="93" t="s">
        <v>697</v>
      </c>
      <c r="EE5" s="93" t="s">
        <v>697</v>
      </c>
      <c r="EF5" s="93" t="s">
        <v>697</v>
      </c>
      <c r="EG5" s="93" t="s">
        <v>697</v>
      </c>
      <c r="EH5" s="93" t="s">
        <v>697</v>
      </c>
      <c r="EI5" s="93" t="s">
        <v>697</v>
      </c>
      <c r="EJ5" s="93" t="s">
        <v>697</v>
      </c>
      <c r="EK5" s="93" t="s">
        <v>697</v>
      </c>
      <c r="EL5" s="93" t="s">
        <v>697</v>
      </c>
      <c r="EM5" s="93" t="s">
        <v>697</v>
      </c>
      <c r="EN5" s="93" t="s">
        <v>697</v>
      </c>
      <c r="EO5" s="93" t="s">
        <v>697</v>
      </c>
      <c r="EP5" s="93" t="s">
        <v>697</v>
      </c>
      <c r="EQ5" s="93" t="s">
        <v>697</v>
      </c>
      <c r="ER5" s="93" t="s">
        <v>697</v>
      </c>
      <c r="ES5" s="93" t="s">
        <v>697</v>
      </c>
      <c r="ET5" s="93" t="s">
        <v>697</v>
      </c>
      <c r="EU5" s="93" t="s">
        <v>697</v>
      </c>
      <c r="EV5" s="93" t="s">
        <v>697</v>
      </c>
      <c r="EW5" s="93" t="s">
        <v>697</v>
      </c>
      <c r="EX5" s="93" t="s">
        <v>697</v>
      </c>
      <c r="EY5" s="93" t="s">
        <v>697</v>
      </c>
      <c r="EZ5" s="93" t="s">
        <v>697</v>
      </c>
      <c r="FA5" s="93" t="s">
        <v>697</v>
      </c>
      <c r="FB5" s="93" t="s">
        <v>697</v>
      </c>
      <c r="FC5" s="93" t="s">
        <v>697</v>
      </c>
      <c r="FD5" s="93" t="s">
        <v>697</v>
      </c>
      <c r="FE5" s="93" t="s">
        <v>697</v>
      </c>
      <c r="FF5" s="93" t="s">
        <v>697</v>
      </c>
      <c r="FG5" s="93" t="s">
        <v>697</v>
      </c>
      <c r="FH5" s="93" t="s">
        <v>697</v>
      </c>
      <c r="FI5" s="93" t="s">
        <v>697</v>
      </c>
      <c r="FJ5" s="93" t="s">
        <v>697</v>
      </c>
      <c r="FK5" s="93" t="s">
        <v>697</v>
      </c>
      <c r="FL5" s="93" t="s">
        <v>697</v>
      </c>
      <c r="FM5" s="93" t="s">
        <v>697</v>
      </c>
      <c r="FN5" s="93" t="s">
        <v>697</v>
      </c>
      <c r="FO5" s="93" t="s">
        <v>697</v>
      </c>
      <c r="FP5" s="93" t="s">
        <v>697</v>
      </c>
      <c r="FQ5" s="93" t="s">
        <v>697</v>
      </c>
      <c r="FR5" s="93" t="s">
        <v>697</v>
      </c>
      <c r="FS5" s="93" t="s">
        <v>697</v>
      </c>
      <c r="FT5" s="93" t="s">
        <v>697</v>
      </c>
      <c r="FU5" s="93" t="s">
        <v>697</v>
      </c>
      <c r="FV5" s="93" t="s">
        <v>697</v>
      </c>
      <c r="FW5" s="93" t="s">
        <v>697</v>
      </c>
      <c r="FX5" s="93" t="s">
        <v>697</v>
      </c>
      <c r="FY5" s="93" t="s">
        <v>697</v>
      </c>
      <c r="FZ5" s="93" t="s">
        <v>697</v>
      </c>
      <c r="GA5" s="93" t="s">
        <v>697</v>
      </c>
      <c r="GB5" s="93" t="s">
        <v>697</v>
      </c>
      <c r="GC5" s="93" t="s">
        <v>697</v>
      </c>
      <c r="GD5" s="93" t="s">
        <v>697</v>
      </c>
      <c r="GE5" s="93" t="s">
        <v>697</v>
      </c>
      <c r="GF5" s="93" t="s">
        <v>697</v>
      </c>
      <c r="GG5" s="93" t="s">
        <v>697</v>
      </c>
      <c r="GH5" s="93" t="s">
        <v>697</v>
      </c>
      <c r="GI5" s="93" t="s">
        <v>697</v>
      </c>
      <c r="GJ5" s="93" t="s">
        <v>697</v>
      </c>
      <c r="GK5" s="93" t="s">
        <v>697</v>
      </c>
      <c r="GL5" s="93" t="s">
        <v>697</v>
      </c>
      <c r="GM5" s="93" t="s">
        <v>697</v>
      </c>
      <c r="GN5" s="93" t="s">
        <v>697</v>
      </c>
      <c r="GO5" s="93" t="s">
        <v>697</v>
      </c>
      <c r="GP5" s="93" t="s">
        <v>697</v>
      </c>
      <c r="GQ5" s="93" t="s">
        <v>697</v>
      </c>
      <c r="GR5" s="93" t="s">
        <v>697</v>
      </c>
      <c r="GS5" s="93" t="s">
        <v>697</v>
      </c>
      <c r="GT5" s="93" t="s">
        <v>697</v>
      </c>
      <c r="GU5" s="93" t="s">
        <v>697</v>
      </c>
      <c r="GV5" s="93" t="s">
        <v>697</v>
      </c>
      <c r="GW5" s="93" t="s">
        <v>697</v>
      </c>
      <c r="GX5" s="93" t="s">
        <v>697</v>
      </c>
      <c r="GY5" s="93" t="s">
        <v>697</v>
      </c>
      <c r="GZ5" s="93" t="s">
        <v>697</v>
      </c>
      <c r="HA5" s="93" t="s">
        <v>697</v>
      </c>
      <c r="HB5" s="93" t="s">
        <v>697</v>
      </c>
      <c r="HC5" s="93" t="s">
        <v>697</v>
      </c>
      <c r="HD5" s="93" t="s">
        <v>697</v>
      </c>
      <c r="HE5" s="93" t="s">
        <v>697</v>
      </c>
      <c r="HF5" s="93" t="s">
        <v>697</v>
      </c>
      <c r="HG5" s="93" t="s">
        <v>697</v>
      </c>
      <c r="HH5" s="93" t="s">
        <v>697</v>
      </c>
      <c r="HI5" s="93" t="s">
        <v>697</v>
      </c>
      <c r="HJ5" s="93" t="s">
        <v>697</v>
      </c>
      <c r="HK5" s="93" t="s">
        <v>697</v>
      </c>
      <c r="HL5" s="93" t="s">
        <v>697</v>
      </c>
      <c r="HM5" s="93" t="s">
        <v>697</v>
      </c>
      <c r="HN5" s="93" t="s">
        <v>697</v>
      </c>
      <c r="HO5" s="93" t="s">
        <v>697</v>
      </c>
      <c r="HP5" s="93" t="s">
        <v>697</v>
      </c>
      <c r="HQ5" s="93" t="s">
        <v>697</v>
      </c>
      <c r="HR5" s="93" t="s">
        <v>697</v>
      </c>
      <c r="HS5" s="93" t="s">
        <v>697</v>
      </c>
      <c r="HT5" s="93" t="s">
        <v>697</v>
      </c>
      <c r="HU5" s="93" t="s">
        <v>697</v>
      </c>
      <c r="HV5" s="93" t="s">
        <v>697</v>
      </c>
      <c r="HW5" s="93" t="s">
        <v>697</v>
      </c>
      <c r="HX5" s="93" t="s">
        <v>697</v>
      </c>
      <c r="HY5" s="93" t="s">
        <v>697</v>
      </c>
      <c r="HZ5" s="93" t="s">
        <v>697</v>
      </c>
      <c r="IA5" s="93" t="s">
        <v>697</v>
      </c>
      <c r="IB5" s="93" t="s">
        <v>697</v>
      </c>
      <c r="IC5" s="93" t="s">
        <v>697</v>
      </c>
      <c r="ID5" s="93" t="s">
        <v>697</v>
      </c>
      <c r="IE5" s="93" t="s">
        <v>697</v>
      </c>
      <c r="IF5" s="93" t="s">
        <v>697</v>
      </c>
      <c r="IG5" s="93" t="s">
        <v>697</v>
      </c>
      <c r="IH5" s="93" t="s">
        <v>697</v>
      </c>
      <c r="II5" s="93" t="s">
        <v>697</v>
      </c>
      <c r="IJ5" s="93" t="s">
        <v>697</v>
      </c>
      <c r="IK5" s="93" t="s">
        <v>697</v>
      </c>
      <c r="IL5" s="93" t="s">
        <v>697</v>
      </c>
      <c r="IM5" s="93" t="s">
        <v>697</v>
      </c>
      <c r="IN5" s="93" t="s">
        <v>697</v>
      </c>
      <c r="IO5" s="93" t="s">
        <v>697</v>
      </c>
      <c r="IP5" s="93" t="s">
        <v>697</v>
      </c>
      <c r="IQ5" s="93" t="s">
        <v>697</v>
      </c>
      <c r="IR5" s="93" t="s">
        <v>697</v>
      </c>
      <c r="IS5" s="93" t="s">
        <v>697</v>
      </c>
      <c r="IT5" s="93" t="s">
        <v>697</v>
      </c>
      <c r="IU5" s="93" t="s">
        <v>697</v>
      </c>
      <c r="IV5" s="93" t="s">
        <v>697</v>
      </c>
      <c r="IW5" s="93" t="s">
        <v>697</v>
      </c>
      <c r="IX5" s="93" t="s">
        <v>697</v>
      </c>
      <c r="IY5" s="93" t="s">
        <v>697</v>
      </c>
      <c r="IZ5" s="93" t="s">
        <v>697</v>
      </c>
      <c r="JA5" s="93" t="s">
        <v>697</v>
      </c>
      <c r="JB5" s="93" t="s">
        <v>697</v>
      </c>
      <c r="JC5" s="93" t="s">
        <v>697</v>
      </c>
      <c r="JD5" s="93" t="s">
        <v>697</v>
      </c>
      <c r="JE5" s="93" t="s">
        <v>697</v>
      </c>
      <c r="JF5" s="93" t="s">
        <v>697</v>
      </c>
      <c r="JG5" s="93" t="s">
        <v>697</v>
      </c>
      <c r="JH5" s="93" t="s">
        <v>697</v>
      </c>
    </row>
    <row r="6" spans="1:268" x14ac:dyDescent="0.25">
      <c r="A6" s="93" t="s">
        <v>703</v>
      </c>
      <c r="B6" s="93" t="s">
        <v>703</v>
      </c>
      <c r="C6" s="93" t="s">
        <v>703</v>
      </c>
      <c r="D6" s="93" t="s">
        <v>703</v>
      </c>
      <c r="E6" s="93" t="s">
        <v>703</v>
      </c>
      <c r="F6" s="93" t="s">
        <v>703</v>
      </c>
      <c r="G6" s="93" t="s">
        <v>703</v>
      </c>
      <c r="H6" s="93" t="s">
        <v>703</v>
      </c>
      <c r="I6" s="93" t="s">
        <v>703</v>
      </c>
      <c r="J6" s="93" t="s">
        <v>703</v>
      </c>
      <c r="K6" s="93" t="s">
        <v>703</v>
      </c>
      <c r="L6" s="93" t="s">
        <v>703</v>
      </c>
      <c r="M6" s="93" t="s">
        <v>703</v>
      </c>
      <c r="N6" s="93" t="s">
        <v>703</v>
      </c>
      <c r="O6" s="93" t="s">
        <v>703</v>
      </c>
      <c r="P6" s="93" t="s">
        <v>703</v>
      </c>
      <c r="Q6" s="93" t="s">
        <v>703</v>
      </c>
      <c r="R6" s="93" t="s">
        <v>703</v>
      </c>
      <c r="S6" s="93" t="s">
        <v>703</v>
      </c>
      <c r="T6" s="93" t="s">
        <v>703</v>
      </c>
      <c r="U6" s="93" t="s">
        <v>703</v>
      </c>
      <c r="V6" s="93" t="s">
        <v>703</v>
      </c>
      <c r="W6" s="93" t="s">
        <v>703</v>
      </c>
      <c r="X6" s="93" t="s">
        <v>703</v>
      </c>
      <c r="Y6" s="93" t="s">
        <v>703</v>
      </c>
      <c r="Z6" s="93" t="s">
        <v>703</v>
      </c>
      <c r="AA6" s="93" t="s">
        <v>703</v>
      </c>
      <c r="AB6" s="93" t="s">
        <v>703</v>
      </c>
      <c r="AC6" s="93" t="s">
        <v>703</v>
      </c>
      <c r="AD6" s="93" t="s">
        <v>703</v>
      </c>
      <c r="AE6" s="93" t="s">
        <v>703</v>
      </c>
      <c r="AF6" s="93" t="s">
        <v>703</v>
      </c>
      <c r="AG6" s="93" t="s">
        <v>703</v>
      </c>
      <c r="AH6" s="93" t="s">
        <v>703</v>
      </c>
      <c r="AI6" s="93" t="s">
        <v>703</v>
      </c>
      <c r="AJ6" s="93" t="s">
        <v>703</v>
      </c>
      <c r="AK6" s="93" t="s">
        <v>703</v>
      </c>
      <c r="AL6" s="93" t="s">
        <v>703</v>
      </c>
      <c r="AM6" s="93" t="s">
        <v>703</v>
      </c>
      <c r="AN6" s="93" t="s">
        <v>703</v>
      </c>
      <c r="AO6" s="93" t="s">
        <v>703</v>
      </c>
      <c r="AP6" s="93" t="s">
        <v>703</v>
      </c>
      <c r="AQ6" s="93" t="s">
        <v>703</v>
      </c>
      <c r="AR6" s="93" t="s">
        <v>703</v>
      </c>
      <c r="AS6" s="93" t="s">
        <v>703</v>
      </c>
      <c r="AT6" s="93" t="s">
        <v>703</v>
      </c>
      <c r="AU6" s="93" t="s">
        <v>703</v>
      </c>
      <c r="AV6" s="93" t="s">
        <v>703</v>
      </c>
      <c r="AW6" s="93" t="s">
        <v>703</v>
      </c>
      <c r="AX6" s="93" t="s">
        <v>703</v>
      </c>
      <c r="AY6" s="93" t="s">
        <v>703</v>
      </c>
      <c r="AZ6" s="93" t="s">
        <v>703</v>
      </c>
      <c r="BA6" s="93" t="s">
        <v>703</v>
      </c>
      <c r="BB6" s="93" t="s">
        <v>703</v>
      </c>
      <c r="BC6" s="93" t="s">
        <v>703</v>
      </c>
      <c r="BD6" s="93" t="s">
        <v>703</v>
      </c>
      <c r="BE6" s="93" t="s">
        <v>703</v>
      </c>
      <c r="BF6" s="93" t="s">
        <v>703</v>
      </c>
      <c r="BG6" s="93" t="s">
        <v>703</v>
      </c>
      <c r="BH6" s="93" t="s">
        <v>703</v>
      </c>
      <c r="BI6" s="93" t="s">
        <v>703</v>
      </c>
      <c r="BJ6" s="93" t="s">
        <v>703</v>
      </c>
      <c r="BK6" s="93" t="s">
        <v>703</v>
      </c>
      <c r="BL6" s="93" t="s">
        <v>703</v>
      </c>
      <c r="BM6" s="93" t="s">
        <v>703</v>
      </c>
      <c r="BN6" s="93" t="s">
        <v>703</v>
      </c>
      <c r="BO6" s="93" t="s">
        <v>703</v>
      </c>
      <c r="BP6" s="93" t="s">
        <v>703</v>
      </c>
      <c r="BQ6" s="93" t="s">
        <v>703</v>
      </c>
      <c r="BR6" s="93" t="s">
        <v>703</v>
      </c>
      <c r="BS6" s="93" t="s">
        <v>703</v>
      </c>
      <c r="BT6" s="93" t="s">
        <v>703</v>
      </c>
      <c r="BU6" s="93" t="s">
        <v>703</v>
      </c>
      <c r="BV6" s="93" t="s">
        <v>703</v>
      </c>
      <c r="BW6" s="93" t="s">
        <v>703</v>
      </c>
      <c r="BX6" s="93" t="s">
        <v>703</v>
      </c>
      <c r="BY6" s="93" t="s">
        <v>703</v>
      </c>
      <c r="BZ6" s="93" t="s">
        <v>703</v>
      </c>
      <c r="CA6" s="93" t="s">
        <v>703</v>
      </c>
      <c r="CB6" s="93" t="s">
        <v>703</v>
      </c>
      <c r="CC6" s="93" t="s">
        <v>703</v>
      </c>
      <c r="CD6" s="93" t="s">
        <v>703</v>
      </c>
      <c r="CE6" s="93" t="s">
        <v>703</v>
      </c>
      <c r="CF6" s="93" t="s">
        <v>703</v>
      </c>
      <c r="CG6" s="93" t="s">
        <v>703</v>
      </c>
      <c r="CH6" s="93" t="s">
        <v>703</v>
      </c>
      <c r="CI6" s="93" t="s">
        <v>703</v>
      </c>
      <c r="CJ6" s="93" t="s">
        <v>703</v>
      </c>
      <c r="CK6" s="93" t="s">
        <v>703</v>
      </c>
      <c r="CL6" s="93" t="s">
        <v>703</v>
      </c>
      <c r="CM6" s="93" t="s">
        <v>703</v>
      </c>
      <c r="CN6" s="93" t="s">
        <v>703</v>
      </c>
      <c r="CO6" s="93" t="s">
        <v>703</v>
      </c>
      <c r="CP6" s="93" t="s">
        <v>703</v>
      </c>
      <c r="CQ6" s="93" t="s">
        <v>703</v>
      </c>
      <c r="CR6" s="93" t="s">
        <v>703</v>
      </c>
      <c r="CS6" s="93" t="s">
        <v>703</v>
      </c>
      <c r="CT6" s="93" t="s">
        <v>703</v>
      </c>
      <c r="CU6" s="93" t="s">
        <v>703</v>
      </c>
      <c r="CV6" s="93" t="s">
        <v>703</v>
      </c>
      <c r="CW6" s="93" t="s">
        <v>703</v>
      </c>
      <c r="CX6" s="93" t="s">
        <v>703</v>
      </c>
      <c r="CY6" s="93" t="s">
        <v>703</v>
      </c>
      <c r="CZ6" s="93" t="s">
        <v>703</v>
      </c>
      <c r="DA6" s="93" t="s">
        <v>703</v>
      </c>
      <c r="DB6" s="93" t="s">
        <v>703</v>
      </c>
      <c r="DC6" s="93" t="s">
        <v>703</v>
      </c>
      <c r="DD6" s="93" t="s">
        <v>703</v>
      </c>
      <c r="DE6" s="93" t="s">
        <v>703</v>
      </c>
      <c r="DF6" s="93" t="s">
        <v>703</v>
      </c>
      <c r="DG6" s="93" t="s">
        <v>703</v>
      </c>
      <c r="DH6" s="93" t="s">
        <v>703</v>
      </c>
      <c r="DI6" s="93" t="s">
        <v>703</v>
      </c>
      <c r="DJ6" s="93" t="s">
        <v>703</v>
      </c>
      <c r="DK6" s="93" t="s">
        <v>703</v>
      </c>
      <c r="DL6" s="93" t="s">
        <v>703</v>
      </c>
      <c r="DM6" s="93" t="s">
        <v>703</v>
      </c>
      <c r="DN6" s="93" t="s">
        <v>703</v>
      </c>
      <c r="DO6" s="93" t="s">
        <v>703</v>
      </c>
      <c r="DP6" s="93" t="s">
        <v>703</v>
      </c>
      <c r="DQ6" s="93" t="s">
        <v>703</v>
      </c>
      <c r="DR6" s="93" t="s">
        <v>703</v>
      </c>
      <c r="DS6" s="93" t="s">
        <v>703</v>
      </c>
      <c r="DT6" s="93" t="s">
        <v>703</v>
      </c>
      <c r="DU6" s="93" t="s">
        <v>703</v>
      </c>
      <c r="DV6" s="93" t="s">
        <v>703</v>
      </c>
      <c r="DW6" s="93" t="s">
        <v>703</v>
      </c>
      <c r="DX6" s="93" t="s">
        <v>703</v>
      </c>
      <c r="DY6" s="93" t="s">
        <v>703</v>
      </c>
      <c r="DZ6" s="93" t="s">
        <v>703</v>
      </c>
      <c r="EA6" s="93" t="s">
        <v>703</v>
      </c>
      <c r="EB6" s="93" t="s">
        <v>703</v>
      </c>
      <c r="EC6" s="93" t="s">
        <v>703</v>
      </c>
      <c r="ED6" s="93" t="s">
        <v>703</v>
      </c>
      <c r="EE6" s="93" t="s">
        <v>703</v>
      </c>
      <c r="EF6" s="93" t="s">
        <v>703</v>
      </c>
      <c r="EG6" s="93" t="s">
        <v>703</v>
      </c>
      <c r="EH6" s="93" t="s">
        <v>703</v>
      </c>
      <c r="EI6" s="93" t="s">
        <v>703</v>
      </c>
      <c r="EJ6" s="93" t="s">
        <v>703</v>
      </c>
      <c r="EK6" s="93" t="s">
        <v>703</v>
      </c>
      <c r="EL6" s="93" t="s">
        <v>703</v>
      </c>
      <c r="EM6" s="93" t="s">
        <v>703</v>
      </c>
      <c r="EN6" s="93" t="s">
        <v>703</v>
      </c>
      <c r="EO6" s="93" t="s">
        <v>703</v>
      </c>
      <c r="EP6" s="93" t="s">
        <v>703</v>
      </c>
      <c r="EQ6" s="93" t="s">
        <v>703</v>
      </c>
      <c r="ER6" s="93" t="s">
        <v>703</v>
      </c>
      <c r="ES6" s="93" t="s">
        <v>703</v>
      </c>
      <c r="ET6" s="93" t="s">
        <v>703</v>
      </c>
      <c r="EU6" s="93" t="s">
        <v>703</v>
      </c>
      <c r="EV6" s="93" t="s">
        <v>703</v>
      </c>
      <c r="EW6" s="93" t="s">
        <v>703</v>
      </c>
      <c r="EX6" s="93" t="s">
        <v>703</v>
      </c>
      <c r="EY6" s="93" t="s">
        <v>703</v>
      </c>
      <c r="EZ6" s="93" t="s">
        <v>703</v>
      </c>
      <c r="FA6" s="93" t="s">
        <v>703</v>
      </c>
      <c r="FB6" s="93" t="s">
        <v>703</v>
      </c>
      <c r="FC6" s="93" t="s">
        <v>703</v>
      </c>
      <c r="FD6" s="93" t="s">
        <v>703</v>
      </c>
      <c r="FE6" s="93" t="s">
        <v>703</v>
      </c>
      <c r="FF6" s="93" t="s">
        <v>703</v>
      </c>
      <c r="FG6" s="93" t="s">
        <v>703</v>
      </c>
      <c r="FH6" s="93" t="s">
        <v>703</v>
      </c>
      <c r="FI6" s="93" t="s">
        <v>703</v>
      </c>
      <c r="FJ6" s="93" t="s">
        <v>703</v>
      </c>
      <c r="FK6" s="93" t="s">
        <v>703</v>
      </c>
      <c r="FL6" s="93" t="s">
        <v>703</v>
      </c>
      <c r="FM6" s="93" t="s">
        <v>703</v>
      </c>
      <c r="FN6" s="93" t="s">
        <v>703</v>
      </c>
      <c r="FO6" s="93" t="s">
        <v>703</v>
      </c>
      <c r="FP6" s="93" t="s">
        <v>703</v>
      </c>
      <c r="FQ6" s="93" t="s">
        <v>703</v>
      </c>
      <c r="FR6" s="93" t="s">
        <v>703</v>
      </c>
      <c r="FS6" s="93" t="s">
        <v>703</v>
      </c>
      <c r="FT6" s="93" t="s">
        <v>703</v>
      </c>
      <c r="FU6" s="93" t="s">
        <v>703</v>
      </c>
      <c r="FV6" s="93" t="s">
        <v>703</v>
      </c>
      <c r="FW6" s="93" t="s">
        <v>703</v>
      </c>
      <c r="FX6" s="93" t="s">
        <v>703</v>
      </c>
      <c r="FY6" s="93" t="s">
        <v>703</v>
      </c>
      <c r="FZ6" s="93" t="s">
        <v>703</v>
      </c>
      <c r="GA6" s="93" t="s">
        <v>703</v>
      </c>
      <c r="GB6" s="93" t="s">
        <v>703</v>
      </c>
      <c r="GC6" s="93" t="s">
        <v>703</v>
      </c>
      <c r="GD6" s="93" t="s">
        <v>703</v>
      </c>
      <c r="GE6" s="93" t="s">
        <v>703</v>
      </c>
      <c r="GF6" s="93" t="s">
        <v>703</v>
      </c>
      <c r="GG6" s="93" t="s">
        <v>703</v>
      </c>
      <c r="GH6" s="93" t="s">
        <v>703</v>
      </c>
      <c r="GI6" s="93" t="s">
        <v>703</v>
      </c>
      <c r="GJ6" s="93" t="s">
        <v>703</v>
      </c>
      <c r="GK6" s="93" t="s">
        <v>703</v>
      </c>
      <c r="GL6" s="93" t="s">
        <v>703</v>
      </c>
      <c r="GM6" s="93" t="s">
        <v>703</v>
      </c>
      <c r="GN6" s="93" t="s">
        <v>703</v>
      </c>
      <c r="GO6" s="93" t="s">
        <v>703</v>
      </c>
      <c r="GP6" s="93" t="s">
        <v>703</v>
      </c>
      <c r="GQ6" s="93" t="s">
        <v>703</v>
      </c>
      <c r="GR6" s="93" t="s">
        <v>703</v>
      </c>
      <c r="GS6" s="93" t="s">
        <v>703</v>
      </c>
      <c r="GT6" s="93" t="s">
        <v>703</v>
      </c>
      <c r="GU6" s="93" t="s">
        <v>703</v>
      </c>
      <c r="GV6" s="93" t="s">
        <v>703</v>
      </c>
      <c r="GW6" s="93" t="s">
        <v>703</v>
      </c>
      <c r="GX6" s="93" t="s">
        <v>703</v>
      </c>
      <c r="GY6" s="93" t="s">
        <v>703</v>
      </c>
      <c r="GZ6" s="93" t="s">
        <v>703</v>
      </c>
      <c r="HA6" s="93" t="s">
        <v>703</v>
      </c>
      <c r="HB6" s="93" t="s">
        <v>703</v>
      </c>
      <c r="HC6" s="93" t="s">
        <v>703</v>
      </c>
      <c r="HD6" s="93" t="s">
        <v>703</v>
      </c>
      <c r="HE6" s="93" t="s">
        <v>703</v>
      </c>
      <c r="HF6" s="93" t="s">
        <v>703</v>
      </c>
      <c r="HG6" s="93" t="s">
        <v>703</v>
      </c>
      <c r="HH6" s="93" t="s">
        <v>703</v>
      </c>
      <c r="HI6" s="93" t="s">
        <v>703</v>
      </c>
      <c r="HJ6" s="93" t="s">
        <v>703</v>
      </c>
      <c r="HK6" s="93" t="s">
        <v>703</v>
      </c>
      <c r="HL6" s="93" t="s">
        <v>703</v>
      </c>
      <c r="HM6" s="93" t="s">
        <v>703</v>
      </c>
      <c r="HN6" s="93" t="s">
        <v>703</v>
      </c>
      <c r="HO6" s="93" t="s">
        <v>703</v>
      </c>
      <c r="HP6" s="93" t="s">
        <v>703</v>
      </c>
      <c r="HQ6" s="93" t="s">
        <v>703</v>
      </c>
      <c r="HR6" s="93" t="s">
        <v>703</v>
      </c>
      <c r="HS6" s="93" t="s">
        <v>703</v>
      </c>
      <c r="HT6" s="93" t="s">
        <v>703</v>
      </c>
      <c r="HU6" s="93" t="s">
        <v>703</v>
      </c>
      <c r="HV6" s="93" t="s">
        <v>703</v>
      </c>
      <c r="HW6" s="93" t="s">
        <v>703</v>
      </c>
      <c r="HX6" s="93" t="s">
        <v>703</v>
      </c>
      <c r="HY6" s="93" t="s">
        <v>703</v>
      </c>
      <c r="HZ6" s="93" t="s">
        <v>703</v>
      </c>
      <c r="IA6" s="93" t="s">
        <v>703</v>
      </c>
      <c r="IB6" s="93" t="s">
        <v>703</v>
      </c>
      <c r="IC6" s="93" t="s">
        <v>703</v>
      </c>
      <c r="ID6" s="93" t="s">
        <v>703</v>
      </c>
      <c r="IE6" s="93" t="s">
        <v>703</v>
      </c>
      <c r="IF6" s="93" t="s">
        <v>703</v>
      </c>
      <c r="IG6" s="93" t="s">
        <v>703</v>
      </c>
      <c r="IH6" s="93" t="s">
        <v>703</v>
      </c>
      <c r="II6" s="93" t="s">
        <v>703</v>
      </c>
      <c r="IJ6" s="93" t="s">
        <v>703</v>
      </c>
      <c r="IK6" s="93" t="s">
        <v>703</v>
      </c>
      <c r="IL6" s="93" t="s">
        <v>703</v>
      </c>
      <c r="IM6" s="93" t="s">
        <v>703</v>
      </c>
      <c r="IN6" s="93" t="s">
        <v>703</v>
      </c>
      <c r="IO6" s="93" t="s">
        <v>703</v>
      </c>
      <c r="IP6" s="93" t="s">
        <v>703</v>
      </c>
      <c r="IQ6" s="93" t="s">
        <v>703</v>
      </c>
      <c r="IR6" s="93" t="s">
        <v>703</v>
      </c>
      <c r="IS6" s="93" t="s">
        <v>703</v>
      </c>
      <c r="IT6" s="93" t="s">
        <v>703</v>
      </c>
      <c r="IU6" s="93" t="s">
        <v>703</v>
      </c>
      <c r="IV6" s="93" t="s">
        <v>703</v>
      </c>
      <c r="IW6" s="93" t="s">
        <v>703</v>
      </c>
      <c r="IX6" s="93" t="s">
        <v>703</v>
      </c>
      <c r="IY6" s="93" t="s">
        <v>703</v>
      </c>
      <c r="IZ6" s="93" t="s">
        <v>703</v>
      </c>
      <c r="JA6" s="93" t="s">
        <v>703</v>
      </c>
      <c r="JB6" s="93" t="s">
        <v>703</v>
      </c>
      <c r="JC6" s="93" t="s">
        <v>703</v>
      </c>
      <c r="JD6" s="93" t="s">
        <v>703</v>
      </c>
      <c r="JE6" s="93" t="s">
        <v>703</v>
      </c>
      <c r="JF6" s="93" t="s">
        <v>703</v>
      </c>
      <c r="JG6" s="93" t="s">
        <v>703</v>
      </c>
      <c r="JH6" s="93" t="s">
        <v>703</v>
      </c>
    </row>
    <row r="7" spans="1:268" x14ac:dyDescent="0.25">
      <c r="A7" s="93" t="s">
        <v>709</v>
      </c>
      <c r="B7" s="93" t="s">
        <v>709</v>
      </c>
      <c r="C7" s="93" t="s">
        <v>709</v>
      </c>
      <c r="D7" s="93" t="s">
        <v>709</v>
      </c>
      <c r="E7" s="93" t="s">
        <v>709</v>
      </c>
      <c r="F7" s="93" t="s">
        <v>709</v>
      </c>
      <c r="G7" s="93" t="s">
        <v>709</v>
      </c>
      <c r="H7" s="93" t="s">
        <v>709</v>
      </c>
      <c r="I7" s="93" t="s">
        <v>709</v>
      </c>
      <c r="J7" s="93" t="s">
        <v>709</v>
      </c>
      <c r="K7" s="93" t="s">
        <v>709</v>
      </c>
      <c r="L7" s="93" t="s">
        <v>709</v>
      </c>
      <c r="M7" s="93" t="s">
        <v>709</v>
      </c>
      <c r="N7" s="93" t="s">
        <v>709</v>
      </c>
      <c r="O7" s="93" t="s">
        <v>709</v>
      </c>
      <c r="P7" s="93" t="s">
        <v>709</v>
      </c>
      <c r="Q7" s="93" t="s">
        <v>709</v>
      </c>
      <c r="R7" s="93" t="s">
        <v>709</v>
      </c>
      <c r="S7" s="93" t="s">
        <v>709</v>
      </c>
      <c r="T7" s="93" t="s">
        <v>709</v>
      </c>
      <c r="U7" s="93" t="s">
        <v>709</v>
      </c>
      <c r="V7" s="93" t="s">
        <v>709</v>
      </c>
      <c r="W7" s="93" t="s">
        <v>709</v>
      </c>
      <c r="X7" s="93" t="s">
        <v>709</v>
      </c>
      <c r="Y7" s="93" t="s">
        <v>709</v>
      </c>
      <c r="Z7" s="93" t="s">
        <v>709</v>
      </c>
      <c r="AA7" s="93" t="s">
        <v>709</v>
      </c>
      <c r="AB7" s="93" t="s">
        <v>709</v>
      </c>
      <c r="AC7" s="93" t="s">
        <v>709</v>
      </c>
      <c r="AD7" s="93" t="s">
        <v>709</v>
      </c>
      <c r="AE7" s="93" t="s">
        <v>709</v>
      </c>
      <c r="AF7" s="93" t="s">
        <v>709</v>
      </c>
      <c r="AG7" s="93" t="s">
        <v>709</v>
      </c>
      <c r="AH7" s="93" t="s">
        <v>709</v>
      </c>
      <c r="AI7" s="93" t="s">
        <v>709</v>
      </c>
      <c r="AJ7" s="93" t="s">
        <v>709</v>
      </c>
      <c r="AK7" s="93" t="s">
        <v>709</v>
      </c>
      <c r="AL7" s="93" t="s">
        <v>709</v>
      </c>
      <c r="AM7" s="93" t="s">
        <v>709</v>
      </c>
      <c r="AN7" s="93" t="s">
        <v>709</v>
      </c>
      <c r="AO7" s="93" t="s">
        <v>709</v>
      </c>
      <c r="AP7" s="93" t="s">
        <v>709</v>
      </c>
      <c r="AQ7" s="93" t="s">
        <v>709</v>
      </c>
      <c r="AR7" s="93" t="s">
        <v>709</v>
      </c>
      <c r="AS7" s="93" t="s">
        <v>709</v>
      </c>
      <c r="AT7" s="93" t="s">
        <v>709</v>
      </c>
      <c r="AU7" s="93" t="s">
        <v>709</v>
      </c>
      <c r="AV7" s="93" t="s">
        <v>709</v>
      </c>
      <c r="AW7" s="93" t="s">
        <v>709</v>
      </c>
      <c r="AX7" s="93" t="s">
        <v>709</v>
      </c>
      <c r="AY7" s="93" t="s">
        <v>709</v>
      </c>
      <c r="AZ7" s="93" t="s">
        <v>709</v>
      </c>
      <c r="BA7" s="93" t="s">
        <v>709</v>
      </c>
      <c r="BB7" s="93" t="s">
        <v>709</v>
      </c>
      <c r="BC7" s="93" t="s">
        <v>709</v>
      </c>
      <c r="BD7" s="93" t="s">
        <v>709</v>
      </c>
      <c r="BE7" s="93" t="s">
        <v>709</v>
      </c>
      <c r="BF7" s="93" t="s">
        <v>709</v>
      </c>
      <c r="BG7" s="93" t="s">
        <v>709</v>
      </c>
      <c r="BH7" s="93" t="s">
        <v>709</v>
      </c>
      <c r="BI7" s="93" t="s">
        <v>709</v>
      </c>
      <c r="BJ7" s="93" t="s">
        <v>709</v>
      </c>
      <c r="BK7" s="93" t="s">
        <v>709</v>
      </c>
      <c r="BL7" s="93" t="s">
        <v>709</v>
      </c>
      <c r="BM7" s="93" t="s">
        <v>709</v>
      </c>
      <c r="BN7" s="93" t="s">
        <v>709</v>
      </c>
      <c r="BO7" s="93" t="s">
        <v>709</v>
      </c>
      <c r="BP7" s="93" t="s">
        <v>709</v>
      </c>
      <c r="BQ7" s="93" t="s">
        <v>709</v>
      </c>
      <c r="BR7" s="93" t="s">
        <v>709</v>
      </c>
      <c r="BS7" s="93" t="s">
        <v>709</v>
      </c>
      <c r="BT7" s="93" t="s">
        <v>709</v>
      </c>
      <c r="BU7" s="93" t="s">
        <v>709</v>
      </c>
      <c r="BV7" s="93" t="s">
        <v>709</v>
      </c>
      <c r="BW7" s="93" t="s">
        <v>709</v>
      </c>
      <c r="BX7" s="93" t="s">
        <v>709</v>
      </c>
      <c r="BY7" s="93" t="s">
        <v>709</v>
      </c>
      <c r="BZ7" s="93" t="s">
        <v>709</v>
      </c>
      <c r="CA7" s="93" t="s">
        <v>709</v>
      </c>
      <c r="CB7" s="93" t="s">
        <v>709</v>
      </c>
      <c r="CC7" s="93" t="s">
        <v>709</v>
      </c>
      <c r="CD7" s="93" t="s">
        <v>709</v>
      </c>
      <c r="CE7" s="93" t="s">
        <v>709</v>
      </c>
      <c r="CF7" s="93" t="s">
        <v>709</v>
      </c>
      <c r="CG7" s="93" t="s">
        <v>709</v>
      </c>
      <c r="CH7" s="93" t="s">
        <v>709</v>
      </c>
      <c r="CI7" s="93" t="s">
        <v>709</v>
      </c>
      <c r="CJ7" s="93" t="s">
        <v>709</v>
      </c>
      <c r="CK7" s="93" t="s">
        <v>709</v>
      </c>
      <c r="CL7" s="93" t="s">
        <v>709</v>
      </c>
      <c r="CM7" s="93" t="s">
        <v>709</v>
      </c>
      <c r="CN7" s="93" t="s">
        <v>709</v>
      </c>
      <c r="CO7" s="93" t="s">
        <v>709</v>
      </c>
      <c r="CP7" s="93" t="s">
        <v>709</v>
      </c>
      <c r="CQ7" s="93" t="s">
        <v>709</v>
      </c>
      <c r="CR7" s="93" t="s">
        <v>709</v>
      </c>
      <c r="CS7" s="93" t="s">
        <v>709</v>
      </c>
      <c r="CT7" s="93" t="s">
        <v>709</v>
      </c>
      <c r="CU7" s="93" t="s">
        <v>709</v>
      </c>
      <c r="CV7" s="93" t="s">
        <v>709</v>
      </c>
      <c r="CW7" s="93" t="s">
        <v>709</v>
      </c>
      <c r="CX7" s="93" t="s">
        <v>709</v>
      </c>
      <c r="CY7" s="93" t="s">
        <v>709</v>
      </c>
      <c r="CZ7" s="93" t="s">
        <v>709</v>
      </c>
      <c r="DA7" s="93" t="s">
        <v>709</v>
      </c>
      <c r="DB7" s="93" t="s">
        <v>709</v>
      </c>
      <c r="DC7" s="93" t="s">
        <v>709</v>
      </c>
      <c r="DD7" s="93" t="s">
        <v>709</v>
      </c>
      <c r="DE7" s="93" t="s">
        <v>709</v>
      </c>
      <c r="DF7" s="93" t="s">
        <v>709</v>
      </c>
      <c r="DG7" s="93" t="s">
        <v>709</v>
      </c>
      <c r="DH7" s="93" t="s">
        <v>709</v>
      </c>
      <c r="DI7" s="93" t="s">
        <v>709</v>
      </c>
      <c r="DJ7" s="93" t="s">
        <v>709</v>
      </c>
      <c r="DK7" s="93" t="s">
        <v>709</v>
      </c>
      <c r="DL7" s="93" t="s">
        <v>709</v>
      </c>
      <c r="DM7" s="93" t="s">
        <v>709</v>
      </c>
      <c r="DN7" s="93" t="s">
        <v>709</v>
      </c>
      <c r="DO7" s="93" t="s">
        <v>709</v>
      </c>
      <c r="DP7" s="93" t="s">
        <v>709</v>
      </c>
      <c r="DQ7" s="93" t="s">
        <v>709</v>
      </c>
      <c r="DR7" s="93" t="s">
        <v>709</v>
      </c>
      <c r="DS7" s="93" t="s">
        <v>709</v>
      </c>
      <c r="DT7" s="93" t="s">
        <v>709</v>
      </c>
      <c r="DU7" s="93" t="s">
        <v>709</v>
      </c>
      <c r="DV7" s="93" t="s">
        <v>709</v>
      </c>
      <c r="DW7" s="93" t="s">
        <v>709</v>
      </c>
      <c r="DX7" s="93" t="s">
        <v>709</v>
      </c>
      <c r="DY7" s="93" t="s">
        <v>709</v>
      </c>
      <c r="DZ7" s="93" t="s">
        <v>709</v>
      </c>
      <c r="EA7" s="93" t="s">
        <v>709</v>
      </c>
      <c r="EB7" s="93" t="s">
        <v>709</v>
      </c>
      <c r="EC7" s="93" t="s">
        <v>709</v>
      </c>
      <c r="ED7" s="93" t="s">
        <v>709</v>
      </c>
      <c r="EE7" s="93" t="s">
        <v>709</v>
      </c>
      <c r="EF7" s="93" t="s">
        <v>709</v>
      </c>
      <c r="EG7" s="93" t="s">
        <v>709</v>
      </c>
      <c r="EH7" s="93" t="s">
        <v>709</v>
      </c>
      <c r="EI7" s="93" t="s">
        <v>709</v>
      </c>
      <c r="EJ7" s="93" t="s">
        <v>709</v>
      </c>
      <c r="EK7" s="93" t="s">
        <v>709</v>
      </c>
      <c r="EL7" s="93" t="s">
        <v>709</v>
      </c>
      <c r="EM7" s="93" t="s">
        <v>709</v>
      </c>
      <c r="EN7" s="93" t="s">
        <v>709</v>
      </c>
      <c r="EO7" s="93" t="s">
        <v>709</v>
      </c>
      <c r="EP7" s="93" t="s">
        <v>709</v>
      </c>
      <c r="EQ7" s="93" t="s">
        <v>709</v>
      </c>
      <c r="ER7" s="93" t="s">
        <v>709</v>
      </c>
      <c r="ES7" s="93" t="s">
        <v>709</v>
      </c>
      <c r="ET7" s="93" t="s">
        <v>709</v>
      </c>
      <c r="EU7" s="93" t="s">
        <v>709</v>
      </c>
      <c r="EV7" s="93" t="s">
        <v>709</v>
      </c>
      <c r="EW7" s="93" t="s">
        <v>709</v>
      </c>
      <c r="EX7" s="93" t="s">
        <v>709</v>
      </c>
      <c r="EY7" s="93" t="s">
        <v>709</v>
      </c>
      <c r="EZ7" s="93" t="s">
        <v>709</v>
      </c>
      <c r="FA7" s="93" t="s">
        <v>709</v>
      </c>
      <c r="FB7" s="93" t="s">
        <v>709</v>
      </c>
      <c r="FC7" s="93" t="s">
        <v>709</v>
      </c>
      <c r="FD7" s="93" t="s">
        <v>709</v>
      </c>
      <c r="FE7" s="93" t="s">
        <v>709</v>
      </c>
      <c r="FF7" s="93" t="s">
        <v>709</v>
      </c>
      <c r="FG7" s="93" t="s">
        <v>709</v>
      </c>
      <c r="FH7" s="93" t="s">
        <v>709</v>
      </c>
      <c r="FI7" s="93" t="s">
        <v>709</v>
      </c>
      <c r="FJ7" s="93" t="s">
        <v>709</v>
      </c>
      <c r="FK7" s="93" t="s">
        <v>709</v>
      </c>
      <c r="FL7" s="93" t="s">
        <v>709</v>
      </c>
      <c r="FM7" s="93" t="s">
        <v>709</v>
      </c>
      <c r="FN7" s="93" t="s">
        <v>709</v>
      </c>
      <c r="FO7" s="93" t="s">
        <v>709</v>
      </c>
      <c r="FP7" s="93" t="s">
        <v>709</v>
      </c>
      <c r="FQ7" s="93" t="s">
        <v>709</v>
      </c>
      <c r="FR7" s="93" t="s">
        <v>709</v>
      </c>
      <c r="FS7" s="93" t="s">
        <v>709</v>
      </c>
      <c r="FT7" s="93" t="s">
        <v>709</v>
      </c>
      <c r="FU7" s="93" t="s">
        <v>709</v>
      </c>
      <c r="FV7" s="93" t="s">
        <v>709</v>
      </c>
      <c r="FW7" s="93" t="s">
        <v>709</v>
      </c>
      <c r="FX7" s="93" t="s">
        <v>709</v>
      </c>
      <c r="FY7" s="93" t="s">
        <v>709</v>
      </c>
      <c r="FZ7" s="93" t="s">
        <v>709</v>
      </c>
      <c r="GA7" s="93" t="s">
        <v>709</v>
      </c>
      <c r="GB7" s="93" t="s">
        <v>709</v>
      </c>
      <c r="GC7" s="93" t="s">
        <v>709</v>
      </c>
      <c r="GD7" s="93" t="s">
        <v>709</v>
      </c>
      <c r="GE7" s="93" t="s">
        <v>709</v>
      </c>
      <c r="GF7" s="93" t="s">
        <v>709</v>
      </c>
      <c r="GG7" s="93" t="s">
        <v>709</v>
      </c>
      <c r="GH7" s="93" t="s">
        <v>709</v>
      </c>
      <c r="GI7" s="93" t="s">
        <v>709</v>
      </c>
      <c r="GJ7" s="93" t="s">
        <v>709</v>
      </c>
      <c r="GK7" s="93" t="s">
        <v>709</v>
      </c>
      <c r="GL7" s="93" t="s">
        <v>709</v>
      </c>
      <c r="GM7" s="93" t="s">
        <v>709</v>
      </c>
      <c r="GN7" s="93" t="s">
        <v>709</v>
      </c>
      <c r="GO7" s="93" t="s">
        <v>709</v>
      </c>
      <c r="GP7" s="93" t="s">
        <v>709</v>
      </c>
      <c r="GQ7" s="93" t="s">
        <v>709</v>
      </c>
      <c r="GR7" s="93" t="s">
        <v>709</v>
      </c>
      <c r="GS7" s="93" t="s">
        <v>709</v>
      </c>
      <c r="GT7" s="93" t="s">
        <v>709</v>
      </c>
      <c r="GU7" s="93" t="s">
        <v>709</v>
      </c>
      <c r="GV7" s="93" t="s">
        <v>709</v>
      </c>
      <c r="GW7" s="93" t="s">
        <v>709</v>
      </c>
      <c r="GX7" s="93" t="s">
        <v>709</v>
      </c>
      <c r="GY7" s="93" t="s">
        <v>709</v>
      </c>
      <c r="GZ7" s="93" t="s">
        <v>709</v>
      </c>
      <c r="HA7" s="93" t="s">
        <v>709</v>
      </c>
      <c r="HB7" s="93" t="s">
        <v>709</v>
      </c>
      <c r="HC7" s="93" t="s">
        <v>709</v>
      </c>
      <c r="HD7" s="93" t="s">
        <v>709</v>
      </c>
      <c r="HE7" s="93" t="s">
        <v>709</v>
      </c>
      <c r="HF7" s="93" t="s">
        <v>709</v>
      </c>
      <c r="HG7" s="93" t="s">
        <v>709</v>
      </c>
      <c r="HH7" s="93" t="s">
        <v>709</v>
      </c>
      <c r="HI7" s="93" t="s">
        <v>709</v>
      </c>
      <c r="HJ7" s="93" t="s">
        <v>709</v>
      </c>
      <c r="HK7" s="93" t="s">
        <v>709</v>
      </c>
      <c r="HL7" s="93" t="s">
        <v>709</v>
      </c>
      <c r="HM7" s="93" t="s">
        <v>709</v>
      </c>
      <c r="HN7" s="93" t="s">
        <v>709</v>
      </c>
      <c r="HO7" s="93" t="s">
        <v>709</v>
      </c>
      <c r="HP7" s="93" t="s">
        <v>709</v>
      </c>
      <c r="HQ7" s="93" t="s">
        <v>709</v>
      </c>
      <c r="HR7" s="93" t="s">
        <v>709</v>
      </c>
      <c r="HS7" s="93" t="s">
        <v>709</v>
      </c>
      <c r="HT7" s="93" t="s">
        <v>709</v>
      </c>
      <c r="HU7" s="93" t="s">
        <v>709</v>
      </c>
      <c r="HV7" s="93" t="s">
        <v>709</v>
      </c>
      <c r="HW7" s="93" t="s">
        <v>709</v>
      </c>
      <c r="HX7" s="93" t="s">
        <v>709</v>
      </c>
      <c r="HY7" s="93" t="s">
        <v>709</v>
      </c>
      <c r="HZ7" s="93" t="s">
        <v>709</v>
      </c>
      <c r="IA7" s="93" t="s">
        <v>709</v>
      </c>
      <c r="IB7" s="93" t="s">
        <v>709</v>
      </c>
      <c r="IC7" s="93" t="s">
        <v>709</v>
      </c>
      <c r="ID7" s="93" t="s">
        <v>709</v>
      </c>
      <c r="IE7" s="93" t="s">
        <v>709</v>
      </c>
      <c r="IF7" s="93" t="s">
        <v>709</v>
      </c>
      <c r="IG7" s="93" t="s">
        <v>709</v>
      </c>
      <c r="IH7" s="93" t="s">
        <v>709</v>
      </c>
      <c r="II7" s="93" t="s">
        <v>709</v>
      </c>
      <c r="IJ7" s="93" t="s">
        <v>709</v>
      </c>
      <c r="IK7" s="93" t="s">
        <v>709</v>
      </c>
      <c r="IL7" s="93" t="s">
        <v>709</v>
      </c>
      <c r="IM7" s="93" t="s">
        <v>709</v>
      </c>
      <c r="IN7" s="93" t="s">
        <v>709</v>
      </c>
      <c r="IO7" s="93" t="s">
        <v>709</v>
      </c>
      <c r="IP7" s="93" t="s">
        <v>709</v>
      </c>
      <c r="IQ7" s="93" t="s">
        <v>709</v>
      </c>
      <c r="IR7" s="93" t="s">
        <v>709</v>
      </c>
      <c r="IS7" s="93" t="s">
        <v>709</v>
      </c>
      <c r="IT7" s="93" t="s">
        <v>709</v>
      </c>
      <c r="IU7" s="93" t="s">
        <v>709</v>
      </c>
      <c r="IV7" s="93" t="s">
        <v>709</v>
      </c>
      <c r="IW7" s="93" t="s">
        <v>709</v>
      </c>
      <c r="IX7" s="93" t="s">
        <v>709</v>
      </c>
      <c r="IY7" s="93" t="s">
        <v>709</v>
      </c>
      <c r="IZ7" s="93" t="s">
        <v>709</v>
      </c>
      <c r="JA7" s="93" t="s">
        <v>709</v>
      </c>
      <c r="JB7" s="93" t="s">
        <v>709</v>
      </c>
      <c r="JC7" s="93" t="s">
        <v>709</v>
      </c>
      <c r="JD7" s="93" t="s">
        <v>709</v>
      </c>
      <c r="JE7" s="93" t="s">
        <v>709</v>
      </c>
      <c r="JF7" s="93" t="s">
        <v>709</v>
      </c>
      <c r="JG7" s="93" t="s">
        <v>709</v>
      </c>
      <c r="JH7" s="93" t="s">
        <v>709</v>
      </c>
    </row>
    <row r="8" spans="1:268" x14ac:dyDescent="0.25">
      <c r="A8" s="93" t="s">
        <v>713</v>
      </c>
      <c r="B8" s="93" t="s">
        <v>713</v>
      </c>
      <c r="C8" s="93" t="s">
        <v>713</v>
      </c>
      <c r="D8" s="93" t="s">
        <v>713</v>
      </c>
      <c r="E8" s="93" t="s">
        <v>713</v>
      </c>
      <c r="F8" s="93" t="s">
        <v>713</v>
      </c>
      <c r="G8" s="93" t="s">
        <v>713</v>
      </c>
      <c r="H8" s="93" t="s">
        <v>713</v>
      </c>
      <c r="I8" s="93" t="s">
        <v>713</v>
      </c>
      <c r="J8" s="93" t="s">
        <v>713</v>
      </c>
      <c r="K8" s="93" t="s">
        <v>713</v>
      </c>
      <c r="L8" s="93" t="s">
        <v>713</v>
      </c>
      <c r="M8" s="93" t="s">
        <v>713</v>
      </c>
      <c r="N8" s="93" t="s">
        <v>713</v>
      </c>
      <c r="O8" s="93" t="s">
        <v>713</v>
      </c>
      <c r="P8" s="93" t="s">
        <v>713</v>
      </c>
      <c r="Q8" s="93" t="s">
        <v>713</v>
      </c>
      <c r="R8" s="93" t="s">
        <v>713</v>
      </c>
      <c r="S8" s="93" t="s">
        <v>713</v>
      </c>
      <c r="T8" s="93" t="s">
        <v>713</v>
      </c>
      <c r="U8" s="93" t="s">
        <v>713</v>
      </c>
      <c r="V8" s="93" t="s">
        <v>713</v>
      </c>
      <c r="W8" s="93" t="s">
        <v>713</v>
      </c>
      <c r="X8" s="93" t="s">
        <v>713</v>
      </c>
      <c r="Y8" s="93" t="s">
        <v>713</v>
      </c>
      <c r="Z8" s="93" t="s">
        <v>713</v>
      </c>
      <c r="AA8" s="93" t="s">
        <v>713</v>
      </c>
      <c r="AB8" s="93" t="s">
        <v>713</v>
      </c>
      <c r="AC8" s="93" t="s">
        <v>713</v>
      </c>
      <c r="AD8" s="93" t="s">
        <v>713</v>
      </c>
      <c r="AE8" s="93" t="s">
        <v>713</v>
      </c>
      <c r="AF8" s="93" t="s">
        <v>713</v>
      </c>
      <c r="AG8" s="93" t="s">
        <v>713</v>
      </c>
      <c r="AH8" s="93" t="s">
        <v>713</v>
      </c>
      <c r="AI8" s="93" t="s">
        <v>713</v>
      </c>
      <c r="AJ8" s="93" t="s">
        <v>713</v>
      </c>
      <c r="AK8" s="93" t="s">
        <v>713</v>
      </c>
      <c r="AL8" s="93" t="s">
        <v>713</v>
      </c>
      <c r="AM8" s="93" t="s">
        <v>713</v>
      </c>
      <c r="AN8" s="93" t="s">
        <v>713</v>
      </c>
      <c r="AO8" s="93" t="s">
        <v>713</v>
      </c>
      <c r="AP8" s="93" t="s">
        <v>713</v>
      </c>
      <c r="AQ8" s="93" t="s">
        <v>713</v>
      </c>
      <c r="AR8" s="93" t="s">
        <v>713</v>
      </c>
      <c r="AS8" s="93" t="s">
        <v>713</v>
      </c>
      <c r="AT8" s="93" t="s">
        <v>713</v>
      </c>
      <c r="AU8" s="93" t="s">
        <v>713</v>
      </c>
      <c r="AV8" s="93" t="s">
        <v>713</v>
      </c>
      <c r="AW8" s="93" t="s">
        <v>713</v>
      </c>
      <c r="AX8" s="93" t="s">
        <v>713</v>
      </c>
      <c r="AY8" s="93" t="s">
        <v>713</v>
      </c>
      <c r="AZ8" s="93" t="s">
        <v>713</v>
      </c>
      <c r="BA8" s="93" t="s">
        <v>713</v>
      </c>
      <c r="BB8" s="93" t="s">
        <v>713</v>
      </c>
      <c r="BC8" s="93" t="s">
        <v>713</v>
      </c>
      <c r="BD8" s="93" t="s">
        <v>713</v>
      </c>
      <c r="BE8" s="93" t="s">
        <v>713</v>
      </c>
      <c r="BF8" s="93" t="s">
        <v>713</v>
      </c>
      <c r="BG8" s="93" t="s">
        <v>713</v>
      </c>
      <c r="BH8" s="93" t="s">
        <v>713</v>
      </c>
      <c r="BI8" s="93" t="s">
        <v>713</v>
      </c>
      <c r="BJ8" s="93" t="s">
        <v>713</v>
      </c>
      <c r="BK8" s="93" t="s">
        <v>713</v>
      </c>
      <c r="BL8" s="93" t="s">
        <v>713</v>
      </c>
      <c r="BM8" s="93" t="s">
        <v>713</v>
      </c>
      <c r="BN8" s="93" t="s">
        <v>713</v>
      </c>
      <c r="BO8" s="93" t="s">
        <v>713</v>
      </c>
      <c r="BP8" s="93" t="s">
        <v>713</v>
      </c>
      <c r="BQ8" s="93" t="s">
        <v>713</v>
      </c>
      <c r="BR8" s="93" t="s">
        <v>713</v>
      </c>
      <c r="BS8" s="93" t="s">
        <v>713</v>
      </c>
      <c r="BT8" s="93" t="s">
        <v>713</v>
      </c>
      <c r="BU8" s="93" t="s">
        <v>713</v>
      </c>
      <c r="BV8" s="93" t="s">
        <v>713</v>
      </c>
      <c r="BW8" s="93" t="s">
        <v>713</v>
      </c>
      <c r="BX8" s="93" t="s">
        <v>713</v>
      </c>
      <c r="BY8" s="93" t="s">
        <v>713</v>
      </c>
      <c r="BZ8" s="93" t="s">
        <v>713</v>
      </c>
      <c r="CA8" s="93" t="s">
        <v>713</v>
      </c>
      <c r="CB8" s="93" t="s">
        <v>713</v>
      </c>
      <c r="CC8" s="93" t="s">
        <v>713</v>
      </c>
      <c r="CD8" s="93" t="s">
        <v>713</v>
      </c>
      <c r="CE8" s="93" t="s">
        <v>713</v>
      </c>
      <c r="CF8" s="93" t="s">
        <v>713</v>
      </c>
      <c r="CG8" s="93" t="s">
        <v>713</v>
      </c>
      <c r="CH8" s="93" t="s">
        <v>713</v>
      </c>
      <c r="CI8" s="93" t="s">
        <v>713</v>
      </c>
      <c r="CJ8" s="93" t="s">
        <v>713</v>
      </c>
      <c r="CK8" s="93" t="s">
        <v>713</v>
      </c>
      <c r="CL8" s="93" t="s">
        <v>713</v>
      </c>
      <c r="CM8" s="93" t="s">
        <v>713</v>
      </c>
      <c r="CN8" s="93" t="s">
        <v>713</v>
      </c>
      <c r="CO8" s="93" t="s">
        <v>713</v>
      </c>
      <c r="CP8" s="93" t="s">
        <v>713</v>
      </c>
      <c r="CQ8" s="93" t="s">
        <v>713</v>
      </c>
      <c r="CR8" s="93" t="s">
        <v>713</v>
      </c>
      <c r="CS8" s="93" t="s">
        <v>713</v>
      </c>
      <c r="CT8" s="93" t="s">
        <v>713</v>
      </c>
      <c r="CU8" s="93" t="s">
        <v>713</v>
      </c>
      <c r="CV8" s="93" t="s">
        <v>713</v>
      </c>
      <c r="CW8" s="93" t="s">
        <v>713</v>
      </c>
      <c r="CX8" s="93" t="s">
        <v>713</v>
      </c>
      <c r="CY8" s="93" t="s">
        <v>713</v>
      </c>
      <c r="CZ8" s="93" t="s">
        <v>713</v>
      </c>
      <c r="DA8" s="93" t="s">
        <v>713</v>
      </c>
      <c r="DB8" s="93" t="s">
        <v>713</v>
      </c>
      <c r="DC8" s="93" t="s">
        <v>713</v>
      </c>
      <c r="DD8" s="93" t="s">
        <v>713</v>
      </c>
      <c r="DE8" s="93" t="s">
        <v>713</v>
      </c>
      <c r="DF8" s="93" t="s">
        <v>713</v>
      </c>
      <c r="DG8" s="93" t="s">
        <v>713</v>
      </c>
      <c r="DH8" s="93" t="s">
        <v>713</v>
      </c>
      <c r="DI8" s="93" t="s">
        <v>713</v>
      </c>
      <c r="DJ8" s="93" t="s">
        <v>713</v>
      </c>
      <c r="DK8" s="93" t="s">
        <v>713</v>
      </c>
      <c r="DL8" s="93" t="s">
        <v>713</v>
      </c>
      <c r="DM8" s="93" t="s">
        <v>713</v>
      </c>
      <c r="DN8" s="93" t="s">
        <v>713</v>
      </c>
      <c r="DO8" s="93" t="s">
        <v>713</v>
      </c>
      <c r="DP8" s="93" t="s">
        <v>713</v>
      </c>
      <c r="DQ8" s="93" t="s">
        <v>713</v>
      </c>
      <c r="DR8" s="93" t="s">
        <v>713</v>
      </c>
      <c r="DS8" s="93" t="s">
        <v>713</v>
      </c>
      <c r="DT8" s="93" t="s">
        <v>713</v>
      </c>
      <c r="DU8" s="93" t="s">
        <v>713</v>
      </c>
      <c r="DV8" s="93" t="s">
        <v>713</v>
      </c>
      <c r="DW8" s="93" t="s">
        <v>713</v>
      </c>
      <c r="DX8" s="93" t="s">
        <v>713</v>
      </c>
      <c r="DY8" s="93" t="s">
        <v>713</v>
      </c>
      <c r="DZ8" s="93" t="s">
        <v>713</v>
      </c>
      <c r="EA8" s="93" t="s">
        <v>713</v>
      </c>
      <c r="EB8" s="93" t="s">
        <v>713</v>
      </c>
      <c r="EC8" s="93" t="s">
        <v>713</v>
      </c>
      <c r="ED8" s="93" t="s">
        <v>713</v>
      </c>
      <c r="EE8" s="93" t="s">
        <v>713</v>
      </c>
      <c r="EF8" s="93" t="s">
        <v>713</v>
      </c>
      <c r="EG8" s="93" t="s">
        <v>713</v>
      </c>
      <c r="EH8" s="93" t="s">
        <v>713</v>
      </c>
      <c r="EI8" s="93" t="s">
        <v>713</v>
      </c>
      <c r="EJ8" s="93" t="s">
        <v>713</v>
      </c>
      <c r="EK8" s="93" t="s">
        <v>713</v>
      </c>
      <c r="EL8" s="93" t="s">
        <v>713</v>
      </c>
      <c r="EM8" s="93" t="s">
        <v>713</v>
      </c>
      <c r="EN8" s="93" t="s">
        <v>713</v>
      </c>
      <c r="EO8" s="93" t="s">
        <v>713</v>
      </c>
      <c r="EP8" s="93" t="s">
        <v>713</v>
      </c>
      <c r="EQ8" s="93" t="s">
        <v>713</v>
      </c>
      <c r="ER8" s="93" t="s">
        <v>713</v>
      </c>
      <c r="ES8" s="93" t="s">
        <v>713</v>
      </c>
      <c r="ET8" s="93" t="s">
        <v>713</v>
      </c>
      <c r="EU8" s="93" t="s">
        <v>713</v>
      </c>
      <c r="EV8" s="93" t="s">
        <v>713</v>
      </c>
      <c r="EW8" s="93" t="s">
        <v>713</v>
      </c>
      <c r="EX8" s="93" t="s">
        <v>713</v>
      </c>
      <c r="EY8" s="93" t="s">
        <v>713</v>
      </c>
      <c r="EZ8" s="93" t="s">
        <v>713</v>
      </c>
      <c r="FA8" s="93" t="s">
        <v>713</v>
      </c>
      <c r="FB8" s="93" t="s">
        <v>713</v>
      </c>
      <c r="FC8" s="93" t="s">
        <v>713</v>
      </c>
      <c r="FD8" s="93" t="s">
        <v>713</v>
      </c>
      <c r="FE8" s="93" t="s">
        <v>713</v>
      </c>
      <c r="FF8" s="93" t="s">
        <v>713</v>
      </c>
      <c r="FG8" s="93" t="s">
        <v>713</v>
      </c>
      <c r="FH8" s="93" t="s">
        <v>713</v>
      </c>
      <c r="FI8" s="93" t="s">
        <v>713</v>
      </c>
      <c r="FJ8" s="93" t="s">
        <v>713</v>
      </c>
      <c r="FK8" s="93" t="s">
        <v>713</v>
      </c>
      <c r="FL8" s="93" t="s">
        <v>713</v>
      </c>
      <c r="FM8" s="93" t="s">
        <v>713</v>
      </c>
      <c r="FN8" s="93" t="s">
        <v>713</v>
      </c>
      <c r="FO8" s="93" t="s">
        <v>713</v>
      </c>
      <c r="FP8" s="93" t="s">
        <v>713</v>
      </c>
      <c r="FQ8" s="93" t="s">
        <v>713</v>
      </c>
      <c r="FR8" s="93" t="s">
        <v>713</v>
      </c>
      <c r="FS8" s="93" t="s">
        <v>713</v>
      </c>
      <c r="FT8" s="93" t="s">
        <v>713</v>
      </c>
      <c r="FU8" s="93" t="s">
        <v>713</v>
      </c>
      <c r="FV8" s="93" t="s">
        <v>713</v>
      </c>
      <c r="FW8" s="93" t="s">
        <v>713</v>
      </c>
      <c r="FX8" s="93" t="s">
        <v>713</v>
      </c>
      <c r="FY8" s="93" t="s">
        <v>713</v>
      </c>
      <c r="FZ8" s="93" t="s">
        <v>713</v>
      </c>
      <c r="GA8" s="93" t="s">
        <v>713</v>
      </c>
      <c r="GB8" s="93" t="s">
        <v>713</v>
      </c>
      <c r="GC8" s="93" t="s">
        <v>713</v>
      </c>
      <c r="GD8" s="93" t="s">
        <v>713</v>
      </c>
      <c r="GE8" s="93" t="s">
        <v>713</v>
      </c>
      <c r="GF8" s="93" t="s">
        <v>713</v>
      </c>
      <c r="GG8" s="93" t="s">
        <v>713</v>
      </c>
      <c r="GH8" s="93" t="s">
        <v>713</v>
      </c>
      <c r="GI8" s="93" t="s">
        <v>713</v>
      </c>
      <c r="GJ8" s="93" t="s">
        <v>713</v>
      </c>
      <c r="GK8" s="93" t="s">
        <v>713</v>
      </c>
      <c r="GL8" s="93" t="s">
        <v>713</v>
      </c>
      <c r="GM8" s="93" t="s">
        <v>713</v>
      </c>
      <c r="GN8" s="93" t="s">
        <v>713</v>
      </c>
      <c r="GO8" s="93" t="s">
        <v>713</v>
      </c>
      <c r="GP8" s="93" t="s">
        <v>713</v>
      </c>
      <c r="GQ8" s="93" t="s">
        <v>713</v>
      </c>
      <c r="GR8" s="93" t="s">
        <v>713</v>
      </c>
      <c r="GS8" s="93" t="s">
        <v>713</v>
      </c>
      <c r="GT8" s="93" t="s">
        <v>713</v>
      </c>
      <c r="GU8" s="93" t="s">
        <v>713</v>
      </c>
      <c r="GV8" s="93" t="s">
        <v>713</v>
      </c>
      <c r="GW8" s="93" t="s">
        <v>713</v>
      </c>
      <c r="GX8" s="93" t="s">
        <v>713</v>
      </c>
      <c r="GY8" s="93" t="s">
        <v>713</v>
      </c>
      <c r="GZ8" s="93" t="s">
        <v>713</v>
      </c>
      <c r="HA8" s="93" t="s">
        <v>713</v>
      </c>
      <c r="HB8" s="93" t="s">
        <v>713</v>
      </c>
      <c r="HC8" s="93" t="s">
        <v>713</v>
      </c>
      <c r="HD8" s="93" t="s">
        <v>713</v>
      </c>
      <c r="HE8" s="93" t="s">
        <v>713</v>
      </c>
      <c r="HF8" s="93" t="s">
        <v>713</v>
      </c>
      <c r="HG8" s="93" t="s">
        <v>713</v>
      </c>
      <c r="HH8" s="93" t="s">
        <v>713</v>
      </c>
      <c r="HI8" s="93" t="s">
        <v>713</v>
      </c>
      <c r="HJ8" s="93" t="s">
        <v>713</v>
      </c>
      <c r="HK8" s="93" t="s">
        <v>713</v>
      </c>
      <c r="HL8" s="93" t="s">
        <v>713</v>
      </c>
      <c r="HM8" s="93" t="s">
        <v>713</v>
      </c>
      <c r="HN8" s="93" t="s">
        <v>713</v>
      </c>
      <c r="HO8" s="93" t="s">
        <v>713</v>
      </c>
      <c r="HP8" s="93" t="s">
        <v>713</v>
      </c>
      <c r="HQ8" s="93" t="s">
        <v>713</v>
      </c>
      <c r="HR8" s="93" t="s">
        <v>713</v>
      </c>
      <c r="HS8" s="93" t="s">
        <v>713</v>
      </c>
      <c r="HT8" s="93" t="s">
        <v>713</v>
      </c>
      <c r="HU8" s="93" t="s">
        <v>713</v>
      </c>
      <c r="HV8" s="93" t="s">
        <v>713</v>
      </c>
      <c r="HW8" s="93" t="s">
        <v>713</v>
      </c>
      <c r="HX8" s="93" t="s">
        <v>713</v>
      </c>
      <c r="HY8" s="93" t="s">
        <v>713</v>
      </c>
      <c r="HZ8" s="93" t="s">
        <v>713</v>
      </c>
      <c r="IA8" s="93" t="s">
        <v>713</v>
      </c>
      <c r="IB8" s="93" t="s">
        <v>713</v>
      </c>
      <c r="IC8" s="93" t="s">
        <v>713</v>
      </c>
      <c r="ID8" s="93" t="s">
        <v>713</v>
      </c>
      <c r="IE8" s="93" t="s">
        <v>713</v>
      </c>
      <c r="IF8" s="93" t="s">
        <v>713</v>
      </c>
      <c r="IG8" s="93" t="s">
        <v>713</v>
      </c>
      <c r="IH8" s="93" t="s">
        <v>713</v>
      </c>
      <c r="II8" s="93" t="s">
        <v>713</v>
      </c>
      <c r="IJ8" s="93" t="s">
        <v>713</v>
      </c>
      <c r="IK8" s="93" t="s">
        <v>713</v>
      </c>
      <c r="IL8" s="93" t="s">
        <v>713</v>
      </c>
      <c r="IM8" s="93" t="s">
        <v>713</v>
      </c>
      <c r="IN8" s="93" t="s">
        <v>713</v>
      </c>
      <c r="IO8" s="93" t="s">
        <v>713</v>
      </c>
      <c r="IP8" s="93" t="s">
        <v>713</v>
      </c>
      <c r="IQ8" s="93" t="s">
        <v>713</v>
      </c>
      <c r="IR8" s="93" t="s">
        <v>713</v>
      </c>
      <c r="IS8" s="93" t="s">
        <v>713</v>
      </c>
      <c r="IT8" s="93" t="s">
        <v>713</v>
      </c>
      <c r="IU8" s="93" t="s">
        <v>713</v>
      </c>
      <c r="IV8" s="93" t="s">
        <v>713</v>
      </c>
      <c r="IW8" s="93" t="s">
        <v>713</v>
      </c>
      <c r="IX8" s="93" t="s">
        <v>713</v>
      </c>
      <c r="IY8" s="93" t="s">
        <v>713</v>
      </c>
      <c r="IZ8" s="93" t="s">
        <v>713</v>
      </c>
      <c r="JA8" s="93" t="s">
        <v>713</v>
      </c>
      <c r="JB8" s="93" t="s">
        <v>713</v>
      </c>
      <c r="JC8" s="93" t="s">
        <v>713</v>
      </c>
      <c r="JD8" s="93" t="s">
        <v>713</v>
      </c>
      <c r="JE8" s="93" t="s">
        <v>713</v>
      </c>
      <c r="JF8" s="93" t="s">
        <v>713</v>
      </c>
      <c r="JG8" s="93" t="s">
        <v>713</v>
      </c>
      <c r="JH8" s="93" t="s">
        <v>713</v>
      </c>
    </row>
    <row r="9" spans="1:268" x14ac:dyDescent="0.25">
      <c r="A9" s="93" t="s">
        <v>719</v>
      </c>
      <c r="B9" s="93" t="s">
        <v>719</v>
      </c>
      <c r="C9" s="93" t="s">
        <v>719</v>
      </c>
      <c r="D9" s="93" t="s">
        <v>719</v>
      </c>
      <c r="E9" s="93" t="s">
        <v>719</v>
      </c>
      <c r="F9" s="93" t="s">
        <v>719</v>
      </c>
      <c r="G9" s="93" t="s">
        <v>719</v>
      </c>
      <c r="H9" s="93" t="s">
        <v>719</v>
      </c>
      <c r="I9" s="93" t="s">
        <v>719</v>
      </c>
      <c r="J9" s="93" t="s">
        <v>719</v>
      </c>
      <c r="K9" s="93" t="s">
        <v>719</v>
      </c>
      <c r="L9" s="93" t="s">
        <v>719</v>
      </c>
      <c r="M9" s="93" t="s">
        <v>719</v>
      </c>
      <c r="N9" s="93" t="s">
        <v>719</v>
      </c>
      <c r="O9" s="93" t="s">
        <v>719</v>
      </c>
      <c r="P9" s="93" t="s">
        <v>719</v>
      </c>
      <c r="Q9" s="93" t="s">
        <v>719</v>
      </c>
      <c r="R9" s="93" t="s">
        <v>719</v>
      </c>
      <c r="S9" s="93" t="s">
        <v>719</v>
      </c>
      <c r="T9" s="93" t="s">
        <v>719</v>
      </c>
      <c r="U9" s="93" t="s">
        <v>719</v>
      </c>
      <c r="V9" s="93" t="s">
        <v>719</v>
      </c>
      <c r="W9" s="93" t="s">
        <v>719</v>
      </c>
      <c r="X9" s="93" t="s">
        <v>719</v>
      </c>
      <c r="Y9" s="93" t="s">
        <v>719</v>
      </c>
      <c r="Z9" s="93" t="s">
        <v>719</v>
      </c>
      <c r="AA9" s="93" t="s">
        <v>719</v>
      </c>
      <c r="AB9" s="93" t="s">
        <v>719</v>
      </c>
      <c r="AC9" s="93" t="s">
        <v>719</v>
      </c>
      <c r="AD9" s="93" t="s">
        <v>719</v>
      </c>
      <c r="AE9" s="93" t="s">
        <v>719</v>
      </c>
      <c r="AF9" s="93" t="s">
        <v>719</v>
      </c>
      <c r="AG9" s="93" t="s">
        <v>719</v>
      </c>
      <c r="AH9" s="93" t="s">
        <v>719</v>
      </c>
      <c r="AI9" s="93" t="s">
        <v>719</v>
      </c>
      <c r="AJ9" s="93" t="s">
        <v>719</v>
      </c>
      <c r="AK9" s="93" t="s">
        <v>719</v>
      </c>
      <c r="AL9" s="93" t="s">
        <v>719</v>
      </c>
      <c r="AM9" s="93" t="s">
        <v>719</v>
      </c>
      <c r="AN9" s="93" t="s">
        <v>719</v>
      </c>
      <c r="AO9" s="93" t="s">
        <v>719</v>
      </c>
      <c r="AP9" s="93" t="s">
        <v>719</v>
      </c>
      <c r="AQ9" s="93" t="s">
        <v>719</v>
      </c>
      <c r="AR9" s="93" t="s">
        <v>719</v>
      </c>
      <c r="AS9" s="93" t="s">
        <v>719</v>
      </c>
      <c r="AT9" s="93" t="s">
        <v>719</v>
      </c>
      <c r="AU9" s="93" t="s">
        <v>719</v>
      </c>
      <c r="AV9" s="93" t="s">
        <v>719</v>
      </c>
      <c r="AW9" s="93" t="s">
        <v>719</v>
      </c>
      <c r="AX9" s="93" t="s">
        <v>719</v>
      </c>
      <c r="AY9" s="93" t="s">
        <v>719</v>
      </c>
      <c r="AZ9" s="93" t="s">
        <v>719</v>
      </c>
      <c r="BA9" s="93" t="s">
        <v>719</v>
      </c>
      <c r="BB9" s="93" t="s">
        <v>719</v>
      </c>
      <c r="BC9" s="93" t="s">
        <v>719</v>
      </c>
      <c r="BD9" s="93" t="s">
        <v>719</v>
      </c>
      <c r="BE9" s="93" t="s">
        <v>719</v>
      </c>
      <c r="BF9" s="93" t="s">
        <v>719</v>
      </c>
      <c r="BG9" s="93" t="s">
        <v>719</v>
      </c>
      <c r="BH9" s="93" t="s">
        <v>719</v>
      </c>
      <c r="BI9" s="93" t="s">
        <v>719</v>
      </c>
      <c r="BJ9" s="93" t="s">
        <v>719</v>
      </c>
      <c r="BK9" s="93" t="s">
        <v>719</v>
      </c>
      <c r="BL9" s="93" t="s">
        <v>719</v>
      </c>
      <c r="BM9" s="93" t="s">
        <v>719</v>
      </c>
      <c r="BN9" s="93" t="s">
        <v>719</v>
      </c>
      <c r="BO9" s="93" t="s">
        <v>719</v>
      </c>
      <c r="BP9" s="93" t="s">
        <v>719</v>
      </c>
      <c r="BQ9" s="93" t="s">
        <v>719</v>
      </c>
      <c r="BR9" s="93" t="s">
        <v>719</v>
      </c>
      <c r="BS9" s="93" t="s">
        <v>719</v>
      </c>
      <c r="BT9" s="93" t="s">
        <v>719</v>
      </c>
      <c r="BU9" s="93" t="s">
        <v>719</v>
      </c>
      <c r="BV9" s="93" t="s">
        <v>719</v>
      </c>
      <c r="BW9" s="93" t="s">
        <v>719</v>
      </c>
      <c r="BX9" s="93" t="s">
        <v>719</v>
      </c>
      <c r="BY9" s="93" t="s">
        <v>719</v>
      </c>
      <c r="BZ9" s="93" t="s">
        <v>719</v>
      </c>
      <c r="CA9" s="93" t="s">
        <v>719</v>
      </c>
      <c r="CB9" s="93" t="s">
        <v>719</v>
      </c>
      <c r="CC9" s="93" t="s">
        <v>719</v>
      </c>
      <c r="CD9" s="93" t="s">
        <v>719</v>
      </c>
      <c r="CE9" s="93" t="s">
        <v>719</v>
      </c>
      <c r="CF9" s="93" t="s">
        <v>719</v>
      </c>
      <c r="CG9" s="93" t="s">
        <v>719</v>
      </c>
      <c r="CH9" s="93" t="s">
        <v>719</v>
      </c>
      <c r="CI9" s="93" t="s">
        <v>719</v>
      </c>
      <c r="CJ9" s="93" t="s">
        <v>719</v>
      </c>
      <c r="CK9" s="93" t="s">
        <v>719</v>
      </c>
      <c r="CL9" s="93" t="s">
        <v>719</v>
      </c>
      <c r="CM9" s="93" t="s">
        <v>719</v>
      </c>
      <c r="CN9" s="93" t="s">
        <v>719</v>
      </c>
      <c r="CO9" s="93" t="s">
        <v>719</v>
      </c>
      <c r="CP9" s="93" t="s">
        <v>719</v>
      </c>
      <c r="CQ9" s="93" t="s">
        <v>719</v>
      </c>
      <c r="CR9" s="93" t="s">
        <v>719</v>
      </c>
      <c r="CS9" s="93" t="s">
        <v>719</v>
      </c>
      <c r="CT9" s="93" t="s">
        <v>719</v>
      </c>
      <c r="CU9" s="93" t="s">
        <v>719</v>
      </c>
      <c r="CV9" s="93" t="s">
        <v>719</v>
      </c>
      <c r="CW9" s="93" t="s">
        <v>719</v>
      </c>
      <c r="CX9" s="93" t="s">
        <v>719</v>
      </c>
      <c r="CY9" s="93" t="s">
        <v>719</v>
      </c>
      <c r="CZ9" s="93" t="s">
        <v>719</v>
      </c>
      <c r="DA9" s="93" t="s">
        <v>719</v>
      </c>
      <c r="DB9" s="93" t="s">
        <v>719</v>
      </c>
      <c r="DC9" s="93" t="s">
        <v>719</v>
      </c>
      <c r="DD9" s="93" t="s">
        <v>719</v>
      </c>
      <c r="DE9" s="93" t="s">
        <v>719</v>
      </c>
      <c r="DF9" s="93" t="s">
        <v>719</v>
      </c>
      <c r="DG9" s="93" t="s">
        <v>719</v>
      </c>
      <c r="DH9" s="93" t="s">
        <v>719</v>
      </c>
      <c r="DI9" s="93" t="s">
        <v>719</v>
      </c>
      <c r="DJ9" s="93" t="s">
        <v>719</v>
      </c>
      <c r="DK9" s="93" t="s">
        <v>719</v>
      </c>
      <c r="DL9" s="93" t="s">
        <v>719</v>
      </c>
      <c r="DM9" s="93" t="s">
        <v>719</v>
      </c>
      <c r="DN9" s="93" t="s">
        <v>719</v>
      </c>
      <c r="DO9" s="93" t="s">
        <v>719</v>
      </c>
      <c r="DP9" s="93" t="s">
        <v>719</v>
      </c>
      <c r="DQ9" s="93" t="s">
        <v>719</v>
      </c>
      <c r="DR9" s="93" t="s">
        <v>719</v>
      </c>
      <c r="DS9" s="93" t="s">
        <v>719</v>
      </c>
      <c r="DT9" s="93" t="s">
        <v>719</v>
      </c>
      <c r="DU9" s="93" t="s">
        <v>719</v>
      </c>
      <c r="DV9" s="93" t="s">
        <v>719</v>
      </c>
      <c r="DW9" s="93" t="s">
        <v>719</v>
      </c>
      <c r="DX9" s="93" t="s">
        <v>719</v>
      </c>
      <c r="DY9" s="93" t="s">
        <v>719</v>
      </c>
      <c r="DZ9" s="93" t="s">
        <v>719</v>
      </c>
      <c r="EA9" s="93" t="s">
        <v>719</v>
      </c>
      <c r="EB9" s="93" t="s">
        <v>719</v>
      </c>
      <c r="EC9" s="93" t="s">
        <v>719</v>
      </c>
      <c r="ED9" s="93" t="s">
        <v>719</v>
      </c>
      <c r="EE9" s="93" t="s">
        <v>719</v>
      </c>
      <c r="EF9" s="93" t="s">
        <v>719</v>
      </c>
      <c r="EG9" s="93" t="s">
        <v>719</v>
      </c>
      <c r="EH9" s="93" t="s">
        <v>719</v>
      </c>
      <c r="EI9" s="93" t="s">
        <v>719</v>
      </c>
      <c r="EJ9" s="93" t="s">
        <v>719</v>
      </c>
      <c r="EK9" s="93" t="s">
        <v>719</v>
      </c>
      <c r="EL9" s="93" t="s">
        <v>719</v>
      </c>
      <c r="EM9" s="93" t="s">
        <v>719</v>
      </c>
      <c r="EN9" s="93" t="s">
        <v>719</v>
      </c>
      <c r="EO9" s="93" t="s">
        <v>719</v>
      </c>
      <c r="EP9" s="93" t="s">
        <v>719</v>
      </c>
      <c r="EQ9" s="93" t="s">
        <v>719</v>
      </c>
      <c r="ER9" s="93" t="s">
        <v>719</v>
      </c>
      <c r="ES9" s="93" t="s">
        <v>719</v>
      </c>
      <c r="ET9" s="93" t="s">
        <v>719</v>
      </c>
      <c r="EU9" s="93" t="s">
        <v>719</v>
      </c>
      <c r="EV9" s="93" t="s">
        <v>719</v>
      </c>
      <c r="EW9" s="93" t="s">
        <v>719</v>
      </c>
      <c r="EX9" s="93" t="s">
        <v>719</v>
      </c>
      <c r="EY9" s="93" t="s">
        <v>719</v>
      </c>
      <c r="EZ9" s="93" t="s">
        <v>719</v>
      </c>
      <c r="FA9" s="93" t="s">
        <v>719</v>
      </c>
      <c r="FB9" s="93" t="s">
        <v>719</v>
      </c>
      <c r="FC9" s="93" t="s">
        <v>719</v>
      </c>
      <c r="FD9" s="93" t="s">
        <v>719</v>
      </c>
      <c r="FE9" s="93" t="s">
        <v>719</v>
      </c>
      <c r="FF9" s="93" t="s">
        <v>719</v>
      </c>
      <c r="FG9" s="93" t="s">
        <v>719</v>
      </c>
      <c r="FH9" s="93" t="s">
        <v>719</v>
      </c>
      <c r="FI9" s="93" t="s">
        <v>719</v>
      </c>
      <c r="FJ9" s="93" t="s">
        <v>719</v>
      </c>
      <c r="FK9" s="93" t="s">
        <v>719</v>
      </c>
      <c r="FL9" s="93" t="s">
        <v>719</v>
      </c>
      <c r="FM9" s="93" t="s">
        <v>719</v>
      </c>
      <c r="FN9" s="93" t="s">
        <v>719</v>
      </c>
      <c r="FO9" s="93" t="s">
        <v>719</v>
      </c>
      <c r="FP9" s="93" t="s">
        <v>719</v>
      </c>
      <c r="FQ9" s="93" t="s">
        <v>719</v>
      </c>
      <c r="FR9" s="93" t="s">
        <v>719</v>
      </c>
      <c r="FS9" s="93" t="s">
        <v>719</v>
      </c>
      <c r="FT9" s="93" t="s">
        <v>719</v>
      </c>
      <c r="FU9" s="93" t="s">
        <v>719</v>
      </c>
      <c r="FV9" s="93" t="s">
        <v>719</v>
      </c>
      <c r="FW9" s="93" t="s">
        <v>719</v>
      </c>
      <c r="FX9" s="93" t="s">
        <v>719</v>
      </c>
      <c r="FY9" s="93" t="s">
        <v>719</v>
      </c>
      <c r="FZ9" s="93" t="s">
        <v>719</v>
      </c>
      <c r="GA9" s="93" t="s">
        <v>719</v>
      </c>
      <c r="GB9" s="93" t="s">
        <v>719</v>
      </c>
      <c r="GC9" s="93" t="s">
        <v>719</v>
      </c>
      <c r="GD9" s="93" t="s">
        <v>719</v>
      </c>
      <c r="GE9" s="93" t="s">
        <v>719</v>
      </c>
      <c r="GF9" s="93" t="s">
        <v>719</v>
      </c>
      <c r="GG9" s="93" t="s">
        <v>719</v>
      </c>
      <c r="GH9" s="93" t="s">
        <v>719</v>
      </c>
      <c r="GI9" s="93" t="s">
        <v>719</v>
      </c>
      <c r="GJ9" s="93" t="s">
        <v>719</v>
      </c>
      <c r="GK9" s="93" t="s">
        <v>719</v>
      </c>
      <c r="GL9" s="93" t="s">
        <v>719</v>
      </c>
      <c r="GM9" s="93" t="s">
        <v>719</v>
      </c>
      <c r="GN9" s="93" t="s">
        <v>719</v>
      </c>
      <c r="GO9" s="93" t="s">
        <v>719</v>
      </c>
      <c r="GP9" s="93" t="s">
        <v>719</v>
      </c>
      <c r="GQ9" s="93" t="s">
        <v>719</v>
      </c>
      <c r="GR9" s="93" t="s">
        <v>719</v>
      </c>
      <c r="GS9" s="93" t="s">
        <v>719</v>
      </c>
      <c r="GT9" s="93" t="s">
        <v>719</v>
      </c>
      <c r="GU9" s="93" t="s">
        <v>719</v>
      </c>
      <c r="GV9" s="93" t="s">
        <v>719</v>
      </c>
      <c r="GW9" s="93" t="s">
        <v>719</v>
      </c>
      <c r="GX9" s="93" t="s">
        <v>719</v>
      </c>
      <c r="GY9" s="93" t="s">
        <v>719</v>
      </c>
      <c r="GZ9" s="93" t="s">
        <v>719</v>
      </c>
      <c r="HA9" s="93" t="s">
        <v>719</v>
      </c>
      <c r="HB9" s="93" t="s">
        <v>719</v>
      </c>
      <c r="HC9" s="93" t="s">
        <v>719</v>
      </c>
      <c r="HD9" s="93" t="s">
        <v>719</v>
      </c>
      <c r="HE9" s="93" t="s">
        <v>719</v>
      </c>
      <c r="HF9" s="93" t="s">
        <v>719</v>
      </c>
      <c r="HG9" s="93" t="s">
        <v>719</v>
      </c>
      <c r="HH9" s="93" t="s">
        <v>719</v>
      </c>
      <c r="HI9" s="93" t="s">
        <v>719</v>
      </c>
      <c r="HJ9" s="93" t="s">
        <v>719</v>
      </c>
      <c r="HK9" s="93" t="s">
        <v>719</v>
      </c>
      <c r="HL9" s="93" t="s">
        <v>719</v>
      </c>
      <c r="HM9" s="93" t="s">
        <v>719</v>
      </c>
      <c r="HN9" s="93" t="s">
        <v>719</v>
      </c>
      <c r="HO9" s="93" t="s">
        <v>719</v>
      </c>
      <c r="HP9" s="93" t="s">
        <v>719</v>
      </c>
      <c r="HQ9" s="93" t="s">
        <v>719</v>
      </c>
      <c r="HR9" s="93" t="s">
        <v>719</v>
      </c>
      <c r="HS9" s="93" t="s">
        <v>719</v>
      </c>
      <c r="HT9" s="93" t="s">
        <v>719</v>
      </c>
      <c r="HU9" s="93" t="s">
        <v>719</v>
      </c>
      <c r="HV9" s="93" t="s">
        <v>719</v>
      </c>
      <c r="HW9" s="93" t="s">
        <v>719</v>
      </c>
      <c r="HX9" s="93" t="s">
        <v>719</v>
      </c>
      <c r="HY9" s="93" t="s">
        <v>719</v>
      </c>
      <c r="HZ9" s="93" t="s">
        <v>719</v>
      </c>
      <c r="IA9" s="93" t="s">
        <v>719</v>
      </c>
      <c r="IB9" s="93" t="s">
        <v>719</v>
      </c>
      <c r="IC9" s="93" t="s">
        <v>719</v>
      </c>
      <c r="ID9" s="93" t="s">
        <v>719</v>
      </c>
      <c r="IE9" s="93" t="s">
        <v>719</v>
      </c>
      <c r="IF9" s="93" t="s">
        <v>719</v>
      </c>
      <c r="IG9" s="93" t="s">
        <v>719</v>
      </c>
      <c r="IH9" s="93" t="s">
        <v>719</v>
      </c>
      <c r="II9" s="93" t="s">
        <v>719</v>
      </c>
      <c r="IJ9" s="93" t="s">
        <v>719</v>
      </c>
      <c r="IK9" s="93" t="s">
        <v>719</v>
      </c>
      <c r="IL9" s="93" t="s">
        <v>719</v>
      </c>
      <c r="IM9" s="93" t="s">
        <v>719</v>
      </c>
      <c r="IN9" s="93" t="s">
        <v>719</v>
      </c>
      <c r="IO9" s="93" t="s">
        <v>719</v>
      </c>
      <c r="IP9" s="93" t="s">
        <v>719</v>
      </c>
      <c r="IQ9" s="93" t="s">
        <v>719</v>
      </c>
      <c r="IR9" s="93" t="s">
        <v>719</v>
      </c>
      <c r="IS9" s="93" t="s">
        <v>719</v>
      </c>
      <c r="IT9" s="93" t="s">
        <v>719</v>
      </c>
      <c r="IU9" s="93" t="s">
        <v>719</v>
      </c>
      <c r="IV9" s="93" t="s">
        <v>719</v>
      </c>
      <c r="IW9" s="93" t="s">
        <v>719</v>
      </c>
      <c r="IX9" s="93" t="s">
        <v>719</v>
      </c>
      <c r="IY9" s="93" t="s">
        <v>719</v>
      </c>
      <c r="IZ9" s="93" t="s">
        <v>719</v>
      </c>
      <c r="JA9" s="93" t="s">
        <v>719</v>
      </c>
      <c r="JB9" s="93" t="s">
        <v>719</v>
      </c>
      <c r="JC9" s="93" t="s">
        <v>719</v>
      </c>
      <c r="JD9" s="93" t="s">
        <v>719</v>
      </c>
      <c r="JE9" s="93" t="s">
        <v>719</v>
      </c>
      <c r="JF9" s="93" t="s">
        <v>719</v>
      </c>
      <c r="JG9" s="93" t="s">
        <v>719</v>
      </c>
      <c r="JH9" s="93" t="s">
        <v>719</v>
      </c>
    </row>
    <row r="10" spans="1:268" x14ac:dyDescent="0.25">
      <c r="A10" s="93" t="s">
        <v>724</v>
      </c>
      <c r="B10" s="93" t="s">
        <v>724</v>
      </c>
      <c r="C10" s="93" t="s">
        <v>724</v>
      </c>
      <c r="D10" s="93" t="s">
        <v>724</v>
      </c>
      <c r="E10" s="93" t="s">
        <v>724</v>
      </c>
      <c r="F10" s="93" t="s">
        <v>724</v>
      </c>
      <c r="G10" s="93" t="s">
        <v>724</v>
      </c>
      <c r="H10" s="93" t="s">
        <v>724</v>
      </c>
      <c r="I10" s="93" t="s">
        <v>724</v>
      </c>
      <c r="J10" s="93" t="s">
        <v>724</v>
      </c>
      <c r="K10" s="93" t="s">
        <v>724</v>
      </c>
      <c r="L10" s="93" t="s">
        <v>724</v>
      </c>
      <c r="M10" s="93" t="s">
        <v>724</v>
      </c>
      <c r="N10" s="93" t="s">
        <v>724</v>
      </c>
      <c r="O10" s="93" t="s">
        <v>724</v>
      </c>
      <c r="P10" s="93" t="s">
        <v>724</v>
      </c>
      <c r="Q10" s="93" t="s">
        <v>724</v>
      </c>
      <c r="R10" s="93" t="s">
        <v>724</v>
      </c>
      <c r="S10" s="93" t="s">
        <v>724</v>
      </c>
      <c r="T10" s="93" t="s">
        <v>724</v>
      </c>
      <c r="U10" s="93" t="s">
        <v>724</v>
      </c>
      <c r="V10" s="93" t="s">
        <v>724</v>
      </c>
      <c r="W10" s="93" t="s">
        <v>724</v>
      </c>
      <c r="X10" s="93" t="s">
        <v>724</v>
      </c>
      <c r="Y10" s="93" t="s">
        <v>724</v>
      </c>
      <c r="Z10" s="93" t="s">
        <v>724</v>
      </c>
      <c r="AA10" s="93" t="s">
        <v>724</v>
      </c>
      <c r="AB10" s="93" t="s">
        <v>724</v>
      </c>
      <c r="AC10" s="93" t="s">
        <v>724</v>
      </c>
      <c r="AD10" s="93" t="s">
        <v>724</v>
      </c>
      <c r="AE10" s="93" t="s">
        <v>724</v>
      </c>
      <c r="AF10" s="93" t="s">
        <v>724</v>
      </c>
      <c r="AG10" s="93" t="s">
        <v>724</v>
      </c>
      <c r="AH10" s="93" t="s">
        <v>724</v>
      </c>
      <c r="AI10" s="93" t="s">
        <v>724</v>
      </c>
      <c r="AJ10" s="93" t="s">
        <v>724</v>
      </c>
      <c r="AK10" s="93" t="s">
        <v>724</v>
      </c>
      <c r="AL10" s="93" t="s">
        <v>724</v>
      </c>
      <c r="AM10" s="93" t="s">
        <v>724</v>
      </c>
      <c r="AN10" s="93" t="s">
        <v>724</v>
      </c>
      <c r="AO10" s="93" t="s">
        <v>724</v>
      </c>
      <c r="AP10" s="93" t="s">
        <v>724</v>
      </c>
      <c r="AQ10" s="93" t="s">
        <v>724</v>
      </c>
      <c r="AR10" s="93" t="s">
        <v>724</v>
      </c>
      <c r="AS10" s="93" t="s">
        <v>724</v>
      </c>
      <c r="AT10" s="93" t="s">
        <v>724</v>
      </c>
      <c r="AU10" s="93" t="s">
        <v>724</v>
      </c>
      <c r="AV10" s="93" t="s">
        <v>724</v>
      </c>
      <c r="AW10" s="93" t="s">
        <v>724</v>
      </c>
      <c r="AX10" s="93" t="s">
        <v>724</v>
      </c>
      <c r="AY10" s="93" t="s">
        <v>724</v>
      </c>
      <c r="AZ10" s="93" t="s">
        <v>724</v>
      </c>
      <c r="BA10" s="93" t="s">
        <v>724</v>
      </c>
      <c r="BB10" s="93" t="s">
        <v>724</v>
      </c>
      <c r="BC10" s="93" t="s">
        <v>724</v>
      </c>
      <c r="BD10" s="93" t="s">
        <v>724</v>
      </c>
      <c r="BE10" s="93" t="s">
        <v>724</v>
      </c>
      <c r="BF10" s="93" t="s">
        <v>724</v>
      </c>
      <c r="BG10" s="93" t="s">
        <v>724</v>
      </c>
      <c r="BH10" s="93" t="s">
        <v>724</v>
      </c>
      <c r="BI10" s="93" t="s">
        <v>724</v>
      </c>
      <c r="BJ10" s="93" t="s">
        <v>724</v>
      </c>
      <c r="BK10" s="93" t="s">
        <v>724</v>
      </c>
      <c r="BL10" s="93" t="s">
        <v>724</v>
      </c>
      <c r="BM10" s="93" t="s">
        <v>724</v>
      </c>
      <c r="BN10" s="93" t="s">
        <v>724</v>
      </c>
      <c r="BO10" s="93" t="s">
        <v>724</v>
      </c>
      <c r="BP10" s="93" t="s">
        <v>724</v>
      </c>
      <c r="BQ10" s="93" t="s">
        <v>724</v>
      </c>
      <c r="BR10" s="93" t="s">
        <v>724</v>
      </c>
      <c r="BS10" s="93" t="s">
        <v>724</v>
      </c>
      <c r="BT10" s="93" t="s">
        <v>724</v>
      </c>
      <c r="BU10" s="93" t="s">
        <v>724</v>
      </c>
      <c r="BV10" s="93" t="s">
        <v>724</v>
      </c>
      <c r="BW10" s="93" t="s">
        <v>724</v>
      </c>
      <c r="BX10" s="93" t="s">
        <v>724</v>
      </c>
      <c r="BY10" s="93" t="s">
        <v>724</v>
      </c>
      <c r="BZ10" s="93" t="s">
        <v>724</v>
      </c>
      <c r="CA10" s="93" t="s">
        <v>724</v>
      </c>
      <c r="CB10" s="93" t="s">
        <v>724</v>
      </c>
      <c r="CC10" s="93" t="s">
        <v>724</v>
      </c>
      <c r="CD10" s="93" t="s">
        <v>724</v>
      </c>
      <c r="CE10" s="93" t="s">
        <v>724</v>
      </c>
      <c r="CF10" s="93" t="s">
        <v>724</v>
      </c>
      <c r="CG10" s="93" t="s">
        <v>724</v>
      </c>
      <c r="CH10" s="93" t="s">
        <v>724</v>
      </c>
      <c r="CI10" s="93" t="s">
        <v>724</v>
      </c>
      <c r="CJ10" s="93" t="s">
        <v>724</v>
      </c>
      <c r="CK10" s="93" t="s">
        <v>724</v>
      </c>
      <c r="CL10" s="93" t="s">
        <v>724</v>
      </c>
      <c r="CM10" s="93" t="s">
        <v>724</v>
      </c>
      <c r="CN10" s="93" t="s">
        <v>724</v>
      </c>
      <c r="CO10" s="93" t="s">
        <v>724</v>
      </c>
      <c r="CP10" s="93" t="s">
        <v>724</v>
      </c>
      <c r="CQ10" s="93" t="s">
        <v>724</v>
      </c>
      <c r="CR10" s="93" t="s">
        <v>724</v>
      </c>
      <c r="CS10" s="93" t="s">
        <v>724</v>
      </c>
      <c r="CT10" s="93" t="s">
        <v>724</v>
      </c>
      <c r="CU10" s="93" t="s">
        <v>724</v>
      </c>
      <c r="CV10" s="93" t="s">
        <v>724</v>
      </c>
      <c r="CW10" s="93" t="s">
        <v>724</v>
      </c>
      <c r="CX10" s="93" t="s">
        <v>724</v>
      </c>
      <c r="CY10" s="93" t="s">
        <v>724</v>
      </c>
      <c r="CZ10" s="93" t="s">
        <v>724</v>
      </c>
      <c r="DA10" s="93" t="s">
        <v>724</v>
      </c>
      <c r="DB10" s="93" t="s">
        <v>724</v>
      </c>
      <c r="DC10" s="93" t="s">
        <v>724</v>
      </c>
      <c r="DD10" s="93" t="s">
        <v>724</v>
      </c>
      <c r="DE10" s="93" t="s">
        <v>724</v>
      </c>
      <c r="DF10" s="93" t="s">
        <v>724</v>
      </c>
      <c r="DG10" s="93" t="s">
        <v>724</v>
      </c>
      <c r="DH10" s="93" t="s">
        <v>724</v>
      </c>
      <c r="DI10" s="93" t="s">
        <v>724</v>
      </c>
      <c r="DJ10" s="93" t="s">
        <v>724</v>
      </c>
      <c r="DK10" s="93" t="s">
        <v>724</v>
      </c>
      <c r="DL10" s="93" t="s">
        <v>724</v>
      </c>
      <c r="DM10" s="93" t="s">
        <v>724</v>
      </c>
      <c r="DN10" s="93" t="s">
        <v>724</v>
      </c>
      <c r="DO10" s="93" t="s">
        <v>724</v>
      </c>
      <c r="DP10" s="93" t="s">
        <v>724</v>
      </c>
      <c r="DQ10" s="93" t="s">
        <v>724</v>
      </c>
      <c r="DR10" s="93" t="s">
        <v>724</v>
      </c>
      <c r="DS10" s="93" t="s">
        <v>724</v>
      </c>
      <c r="DT10" s="93" t="s">
        <v>724</v>
      </c>
      <c r="DU10" s="93" t="s">
        <v>724</v>
      </c>
      <c r="DV10" s="93" t="s">
        <v>724</v>
      </c>
      <c r="DW10" s="93" t="s">
        <v>724</v>
      </c>
      <c r="DX10" s="93" t="s">
        <v>724</v>
      </c>
      <c r="DY10" s="93" t="s">
        <v>724</v>
      </c>
      <c r="DZ10" s="93" t="s">
        <v>724</v>
      </c>
      <c r="EA10" s="93" t="s">
        <v>724</v>
      </c>
      <c r="EB10" s="93" t="s">
        <v>724</v>
      </c>
      <c r="EC10" s="93" t="s">
        <v>724</v>
      </c>
      <c r="ED10" s="93" t="s">
        <v>724</v>
      </c>
      <c r="EE10" s="93" t="s">
        <v>724</v>
      </c>
      <c r="EF10" s="93" t="s">
        <v>724</v>
      </c>
      <c r="EG10" s="93" t="s">
        <v>724</v>
      </c>
      <c r="EH10" s="93" t="s">
        <v>724</v>
      </c>
      <c r="EI10" s="93" t="s">
        <v>724</v>
      </c>
      <c r="EJ10" s="93" t="s">
        <v>724</v>
      </c>
      <c r="EK10" s="93" t="s">
        <v>724</v>
      </c>
      <c r="EL10" s="93" t="s">
        <v>724</v>
      </c>
      <c r="EM10" s="93" t="s">
        <v>724</v>
      </c>
      <c r="EN10" s="93" t="s">
        <v>724</v>
      </c>
      <c r="EO10" s="93" t="s">
        <v>724</v>
      </c>
      <c r="EP10" s="93" t="s">
        <v>724</v>
      </c>
      <c r="EQ10" s="93" t="s">
        <v>724</v>
      </c>
      <c r="ER10" s="93" t="s">
        <v>724</v>
      </c>
      <c r="ES10" s="93" t="s">
        <v>724</v>
      </c>
      <c r="ET10" s="93" t="s">
        <v>724</v>
      </c>
      <c r="EU10" s="93" t="s">
        <v>724</v>
      </c>
      <c r="EV10" s="93" t="s">
        <v>724</v>
      </c>
      <c r="EW10" s="93" t="s">
        <v>724</v>
      </c>
      <c r="EX10" s="93" t="s">
        <v>724</v>
      </c>
      <c r="EY10" s="93" t="s">
        <v>724</v>
      </c>
      <c r="EZ10" s="93" t="s">
        <v>724</v>
      </c>
      <c r="FA10" s="93" t="s">
        <v>724</v>
      </c>
      <c r="FB10" s="93" t="s">
        <v>724</v>
      </c>
      <c r="FC10" s="93" t="s">
        <v>724</v>
      </c>
      <c r="FD10" s="93" t="s">
        <v>724</v>
      </c>
      <c r="FE10" s="93" t="s">
        <v>724</v>
      </c>
      <c r="FF10" s="93" t="s">
        <v>724</v>
      </c>
      <c r="FG10" s="93" t="s">
        <v>724</v>
      </c>
      <c r="FH10" s="93" t="s">
        <v>724</v>
      </c>
      <c r="FI10" s="93" t="s">
        <v>724</v>
      </c>
      <c r="FJ10" s="93" t="s">
        <v>724</v>
      </c>
      <c r="FK10" s="93" t="s">
        <v>724</v>
      </c>
      <c r="FL10" s="93" t="s">
        <v>724</v>
      </c>
      <c r="FM10" s="93" t="s">
        <v>724</v>
      </c>
      <c r="FN10" s="93" t="s">
        <v>724</v>
      </c>
      <c r="FO10" s="93" t="s">
        <v>724</v>
      </c>
      <c r="FP10" s="93" t="s">
        <v>724</v>
      </c>
      <c r="FQ10" s="93" t="s">
        <v>724</v>
      </c>
      <c r="FR10" s="93" t="s">
        <v>724</v>
      </c>
      <c r="FS10" s="93" t="s">
        <v>724</v>
      </c>
      <c r="FT10" s="93" t="s">
        <v>724</v>
      </c>
      <c r="FU10" s="93" t="s">
        <v>724</v>
      </c>
      <c r="FV10" s="93" t="s">
        <v>724</v>
      </c>
      <c r="FW10" s="93" t="s">
        <v>724</v>
      </c>
      <c r="FX10" s="93" t="s">
        <v>724</v>
      </c>
      <c r="FY10" s="93" t="s">
        <v>724</v>
      </c>
      <c r="FZ10" s="93" t="s">
        <v>724</v>
      </c>
      <c r="GA10" s="93" t="s">
        <v>724</v>
      </c>
      <c r="GB10" s="93" t="s">
        <v>724</v>
      </c>
      <c r="GC10" s="93" t="s">
        <v>724</v>
      </c>
      <c r="GD10" s="93" t="s">
        <v>724</v>
      </c>
      <c r="GE10" s="93" t="s">
        <v>724</v>
      </c>
      <c r="GF10" s="93" t="s">
        <v>724</v>
      </c>
      <c r="GG10" s="93" t="s">
        <v>724</v>
      </c>
      <c r="GH10" s="93" t="s">
        <v>724</v>
      </c>
      <c r="GI10" s="93" t="s">
        <v>724</v>
      </c>
      <c r="GJ10" s="93" t="s">
        <v>724</v>
      </c>
      <c r="GK10" s="93" t="s">
        <v>724</v>
      </c>
      <c r="GL10" s="93" t="s">
        <v>724</v>
      </c>
      <c r="GM10" s="93" t="s">
        <v>724</v>
      </c>
      <c r="GN10" s="93" t="s">
        <v>724</v>
      </c>
      <c r="GO10" s="93" t="s">
        <v>724</v>
      </c>
      <c r="GP10" s="93" t="s">
        <v>724</v>
      </c>
      <c r="GQ10" s="93" t="s">
        <v>724</v>
      </c>
      <c r="GR10" s="93" t="s">
        <v>724</v>
      </c>
      <c r="GS10" s="93" t="s">
        <v>724</v>
      </c>
      <c r="GT10" s="93" t="s">
        <v>724</v>
      </c>
      <c r="GU10" s="93" t="s">
        <v>724</v>
      </c>
      <c r="GV10" s="93" t="s">
        <v>724</v>
      </c>
      <c r="GW10" s="93" t="s">
        <v>724</v>
      </c>
      <c r="GX10" s="93" t="s">
        <v>724</v>
      </c>
      <c r="GY10" s="93" t="s">
        <v>724</v>
      </c>
      <c r="GZ10" s="93" t="s">
        <v>724</v>
      </c>
      <c r="HA10" s="93" t="s">
        <v>724</v>
      </c>
      <c r="HB10" s="93" t="s">
        <v>724</v>
      </c>
      <c r="HC10" s="93" t="s">
        <v>724</v>
      </c>
      <c r="HD10" s="93" t="s">
        <v>724</v>
      </c>
      <c r="HE10" s="93" t="s">
        <v>724</v>
      </c>
      <c r="HF10" s="93" t="s">
        <v>724</v>
      </c>
      <c r="HG10" s="93" t="s">
        <v>724</v>
      </c>
      <c r="HH10" s="93" t="s">
        <v>724</v>
      </c>
      <c r="HI10" s="93" t="s">
        <v>724</v>
      </c>
      <c r="HJ10" s="93" t="s">
        <v>724</v>
      </c>
      <c r="HK10" s="93" t="s">
        <v>724</v>
      </c>
      <c r="HL10" s="93" t="s">
        <v>724</v>
      </c>
      <c r="HM10" s="93" t="s">
        <v>724</v>
      </c>
      <c r="HN10" s="93" t="s">
        <v>724</v>
      </c>
      <c r="HO10" s="93" t="s">
        <v>724</v>
      </c>
      <c r="HP10" s="93" t="s">
        <v>724</v>
      </c>
      <c r="HQ10" s="93" t="s">
        <v>724</v>
      </c>
      <c r="HR10" s="93" t="s">
        <v>724</v>
      </c>
      <c r="HS10" s="93" t="s">
        <v>724</v>
      </c>
      <c r="HT10" s="93" t="s">
        <v>724</v>
      </c>
      <c r="HU10" s="93" t="s">
        <v>724</v>
      </c>
      <c r="HV10" s="93" t="s">
        <v>724</v>
      </c>
      <c r="HW10" s="93" t="s">
        <v>724</v>
      </c>
      <c r="HX10" s="93" t="s">
        <v>724</v>
      </c>
      <c r="HY10" s="93" t="s">
        <v>724</v>
      </c>
      <c r="HZ10" s="93" t="s">
        <v>724</v>
      </c>
      <c r="IA10" s="93" t="s">
        <v>724</v>
      </c>
      <c r="IB10" s="93" t="s">
        <v>724</v>
      </c>
      <c r="IC10" s="93" t="s">
        <v>724</v>
      </c>
      <c r="ID10" s="93" t="s">
        <v>724</v>
      </c>
      <c r="IE10" s="93" t="s">
        <v>724</v>
      </c>
      <c r="IF10" s="93" t="s">
        <v>724</v>
      </c>
      <c r="IG10" s="93" t="s">
        <v>724</v>
      </c>
      <c r="IH10" s="93" t="s">
        <v>724</v>
      </c>
      <c r="II10" s="93" t="s">
        <v>724</v>
      </c>
      <c r="IJ10" s="93" t="s">
        <v>724</v>
      </c>
      <c r="IK10" s="93" t="s">
        <v>724</v>
      </c>
      <c r="IL10" s="93" t="s">
        <v>724</v>
      </c>
      <c r="IM10" s="93" t="s">
        <v>724</v>
      </c>
      <c r="IN10" s="93" t="s">
        <v>724</v>
      </c>
      <c r="IO10" s="93" t="s">
        <v>724</v>
      </c>
      <c r="IP10" s="93" t="s">
        <v>724</v>
      </c>
      <c r="IQ10" s="93" t="s">
        <v>724</v>
      </c>
      <c r="IR10" s="93" t="s">
        <v>724</v>
      </c>
      <c r="IS10" s="93" t="s">
        <v>724</v>
      </c>
      <c r="IT10" s="93" t="s">
        <v>724</v>
      </c>
      <c r="IU10" s="93" t="s">
        <v>724</v>
      </c>
      <c r="IV10" s="93" t="s">
        <v>724</v>
      </c>
      <c r="IW10" s="93" t="s">
        <v>724</v>
      </c>
      <c r="IX10" s="93" t="s">
        <v>724</v>
      </c>
      <c r="IY10" s="93" t="s">
        <v>724</v>
      </c>
      <c r="IZ10" s="93" t="s">
        <v>724</v>
      </c>
      <c r="JA10" s="93" t="s">
        <v>724</v>
      </c>
      <c r="JB10" s="93" t="s">
        <v>724</v>
      </c>
      <c r="JC10" s="93" t="s">
        <v>724</v>
      </c>
      <c r="JD10" s="93" t="s">
        <v>724</v>
      </c>
      <c r="JE10" s="93" t="s">
        <v>724</v>
      </c>
      <c r="JF10" s="93" t="s">
        <v>724</v>
      </c>
      <c r="JG10" s="93" t="s">
        <v>724</v>
      </c>
      <c r="JH10" s="93" t="s">
        <v>724</v>
      </c>
    </row>
    <row r="11" spans="1:268" x14ac:dyDescent="0.25">
      <c r="A11" s="93" t="s">
        <v>728</v>
      </c>
      <c r="B11" s="93" t="s">
        <v>728</v>
      </c>
      <c r="C11" s="93" t="s">
        <v>728</v>
      </c>
      <c r="D11" s="93" t="s">
        <v>728</v>
      </c>
      <c r="E11" s="93" t="s">
        <v>728</v>
      </c>
      <c r="F11" s="93" t="s">
        <v>728</v>
      </c>
      <c r="G11" s="93" t="s">
        <v>728</v>
      </c>
      <c r="H11" s="93" t="s">
        <v>728</v>
      </c>
      <c r="I11" s="93" t="s">
        <v>728</v>
      </c>
      <c r="J11" s="93" t="s">
        <v>728</v>
      </c>
      <c r="K11" s="93" t="s">
        <v>728</v>
      </c>
      <c r="L11" s="93" t="s">
        <v>728</v>
      </c>
      <c r="M11" s="93" t="s">
        <v>728</v>
      </c>
      <c r="N11" s="93" t="s">
        <v>728</v>
      </c>
      <c r="O11" s="93" t="s">
        <v>728</v>
      </c>
      <c r="P11" s="93" t="s">
        <v>728</v>
      </c>
      <c r="Q11" s="93" t="s">
        <v>728</v>
      </c>
      <c r="R11" s="93" t="s">
        <v>728</v>
      </c>
      <c r="S11" s="93" t="s">
        <v>728</v>
      </c>
      <c r="T11" s="93" t="s">
        <v>728</v>
      </c>
      <c r="U11" s="93" t="s">
        <v>728</v>
      </c>
      <c r="V11" s="93" t="s">
        <v>728</v>
      </c>
      <c r="W11" s="93" t="s">
        <v>728</v>
      </c>
      <c r="X11" s="93" t="s">
        <v>728</v>
      </c>
      <c r="Y11" s="93" t="s">
        <v>728</v>
      </c>
      <c r="Z11" s="93" t="s">
        <v>728</v>
      </c>
      <c r="AA11" s="93" t="s">
        <v>728</v>
      </c>
      <c r="AB11" s="93" t="s">
        <v>728</v>
      </c>
      <c r="AC11" s="93" t="s">
        <v>728</v>
      </c>
      <c r="AD11" s="93" t="s">
        <v>728</v>
      </c>
      <c r="AE11" s="93" t="s">
        <v>728</v>
      </c>
      <c r="AF11" s="93" t="s">
        <v>728</v>
      </c>
      <c r="AG11" s="93" t="s">
        <v>728</v>
      </c>
      <c r="AH11" s="93" t="s">
        <v>728</v>
      </c>
      <c r="AI11" s="93" t="s">
        <v>728</v>
      </c>
      <c r="AJ11" s="93" t="s">
        <v>728</v>
      </c>
      <c r="AK11" s="93" t="s">
        <v>728</v>
      </c>
      <c r="AL11" s="93" t="s">
        <v>728</v>
      </c>
      <c r="AM11" s="93" t="s">
        <v>728</v>
      </c>
      <c r="AN11" s="93" t="s">
        <v>728</v>
      </c>
      <c r="AO11" s="93" t="s">
        <v>728</v>
      </c>
      <c r="AP11" s="93" t="s">
        <v>728</v>
      </c>
      <c r="AQ11" s="93" t="s">
        <v>728</v>
      </c>
      <c r="AR11" s="93" t="s">
        <v>728</v>
      </c>
      <c r="AS11" s="93" t="s">
        <v>728</v>
      </c>
      <c r="AT11" s="93" t="s">
        <v>728</v>
      </c>
      <c r="AU11" s="93" t="s">
        <v>728</v>
      </c>
      <c r="AV11" s="93" t="s">
        <v>728</v>
      </c>
      <c r="AW11" s="93" t="s">
        <v>728</v>
      </c>
      <c r="AX11" s="93" t="s">
        <v>728</v>
      </c>
      <c r="AY11" s="93" t="s">
        <v>728</v>
      </c>
      <c r="AZ11" s="93" t="s">
        <v>728</v>
      </c>
      <c r="BA11" s="93" t="s">
        <v>728</v>
      </c>
      <c r="BB11" s="93" t="s">
        <v>728</v>
      </c>
      <c r="BC11" s="93" t="s">
        <v>728</v>
      </c>
      <c r="BD11" s="93" t="s">
        <v>728</v>
      </c>
      <c r="BE11" s="93" t="s">
        <v>728</v>
      </c>
      <c r="BF11" s="93" t="s">
        <v>728</v>
      </c>
      <c r="BG11" s="93" t="s">
        <v>728</v>
      </c>
      <c r="BH11" s="93" t="s">
        <v>728</v>
      </c>
      <c r="BI11" s="93" t="s">
        <v>728</v>
      </c>
      <c r="BJ11" s="93" t="s">
        <v>728</v>
      </c>
      <c r="BK11" s="93" t="s">
        <v>728</v>
      </c>
      <c r="BL11" s="93" t="s">
        <v>728</v>
      </c>
      <c r="BM11" s="93" t="s">
        <v>728</v>
      </c>
      <c r="BN11" s="93" t="s">
        <v>728</v>
      </c>
      <c r="BO11" s="93" t="s">
        <v>728</v>
      </c>
      <c r="BP11" s="93" t="s">
        <v>728</v>
      </c>
      <c r="BQ11" s="93" t="s">
        <v>728</v>
      </c>
      <c r="BR11" s="93" t="s">
        <v>728</v>
      </c>
      <c r="BS11" s="93" t="s">
        <v>728</v>
      </c>
      <c r="BT11" s="93" t="s">
        <v>728</v>
      </c>
      <c r="BU11" s="93" t="s">
        <v>728</v>
      </c>
      <c r="BV11" s="93" t="s">
        <v>728</v>
      </c>
      <c r="BW11" s="93" t="s">
        <v>728</v>
      </c>
      <c r="BX11" s="93" t="s">
        <v>728</v>
      </c>
      <c r="BY11" s="93" t="s">
        <v>728</v>
      </c>
      <c r="BZ11" s="93" t="s">
        <v>728</v>
      </c>
      <c r="CA11" s="93" t="s">
        <v>728</v>
      </c>
      <c r="CB11" s="93" t="s">
        <v>728</v>
      </c>
      <c r="CC11" s="93" t="s">
        <v>728</v>
      </c>
      <c r="CD11" s="93" t="s">
        <v>728</v>
      </c>
      <c r="CE11" s="93" t="s">
        <v>728</v>
      </c>
      <c r="CF11" s="93" t="s">
        <v>728</v>
      </c>
      <c r="CG11" s="93" t="s">
        <v>728</v>
      </c>
      <c r="CH11" s="93" t="s">
        <v>728</v>
      </c>
      <c r="CI11" s="93" t="s">
        <v>728</v>
      </c>
      <c r="CJ11" s="93" t="s">
        <v>728</v>
      </c>
      <c r="CK11" s="93" t="s">
        <v>728</v>
      </c>
      <c r="CL11" s="93" t="s">
        <v>728</v>
      </c>
      <c r="CM11" s="93" t="s">
        <v>728</v>
      </c>
      <c r="CN11" s="93" t="s">
        <v>728</v>
      </c>
      <c r="CO11" s="93" t="s">
        <v>728</v>
      </c>
      <c r="CP11" s="93" t="s">
        <v>728</v>
      </c>
      <c r="CQ11" s="93" t="s">
        <v>728</v>
      </c>
      <c r="CR11" s="93" t="s">
        <v>728</v>
      </c>
      <c r="CS11" s="93" t="s">
        <v>728</v>
      </c>
      <c r="CT11" s="93" t="s">
        <v>728</v>
      </c>
      <c r="CU11" s="93" t="s">
        <v>728</v>
      </c>
      <c r="CV11" s="93" t="s">
        <v>728</v>
      </c>
      <c r="CW11" s="93" t="s">
        <v>728</v>
      </c>
      <c r="CX11" s="93" t="s">
        <v>728</v>
      </c>
      <c r="CY11" s="93" t="s">
        <v>728</v>
      </c>
      <c r="CZ11" s="93" t="s">
        <v>728</v>
      </c>
      <c r="DA11" s="93" t="s">
        <v>728</v>
      </c>
      <c r="DB11" s="93" t="s">
        <v>728</v>
      </c>
      <c r="DC11" s="93" t="s">
        <v>728</v>
      </c>
      <c r="DD11" s="93" t="s">
        <v>728</v>
      </c>
      <c r="DE11" s="93" t="s">
        <v>728</v>
      </c>
      <c r="DF11" s="93" t="s">
        <v>728</v>
      </c>
      <c r="DG11" s="93" t="s">
        <v>728</v>
      </c>
      <c r="DH11" s="93" t="s">
        <v>728</v>
      </c>
      <c r="DI11" s="93" t="s">
        <v>728</v>
      </c>
      <c r="DJ11" s="93" t="s">
        <v>728</v>
      </c>
      <c r="DK11" s="93" t="s">
        <v>728</v>
      </c>
      <c r="DL11" s="93" t="s">
        <v>728</v>
      </c>
      <c r="DM11" s="93" t="s">
        <v>728</v>
      </c>
      <c r="DN11" s="93" t="s">
        <v>728</v>
      </c>
      <c r="DO11" s="93" t="s">
        <v>728</v>
      </c>
      <c r="DP11" s="93" t="s">
        <v>728</v>
      </c>
      <c r="DQ11" s="93" t="s">
        <v>728</v>
      </c>
      <c r="DR11" s="93" t="s">
        <v>728</v>
      </c>
      <c r="DS11" s="93" t="s">
        <v>728</v>
      </c>
      <c r="DT11" s="93" t="s">
        <v>728</v>
      </c>
      <c r="DU11" s="93" t="s">
        <v>728</v>
      </c>
      <c r="DV11" s="93" t="s">
        <v>728</v>
      </c>
      <c r="DW11" s="93" t="s">
        <v>728</v>
      </c>
      <c r="DX11" s="93" t="s">
        <v>728</v>
      </c>
      <c r="DY11" s="93" t="s">
        <v>728</v>
      </c>
      <c r="DZ11" s="93" t="s">
        <v>728</v>
      </c>
      <c r="EA11" s="93" t="s">
        <v>728</v>
      </c>
      <c r="EB11" s="93" t="s">
        <v>728</v>
      </c>
      <c r="EC11" s="93" t="s">
        <v>728</v>
      </c>
      <c r="ED11" s="93" t="s">
        <v>728</v>
      </c>
      <c r="EE11" s="93" t="s">
        <v>728</v>
      </c>
      <c r="EF11" s="93" t="s">
        <v>728</v>
      </c>
      <c r="EG11" s="93" t="s">
        <v>728</v>
      </c>
      <c r="EH11" s="93" t="s">
        <v>728</v>
      </c>
      <c r="EI11" s="93" t="s">
        <v>728</v>
      </c>
      <c r="EJ11" s="93" t="s">
        <v>728</v>
      </c>
      <c r="EK11" s="93" t="s">
        <v>728</v>
      </c>
      <c r="EL11" s="93" t="s">
        <v>728</v>
      </c>
      <c r="EM11" s="93" t="s">
        <v>728</v>
      </c>
      <c r="EN11" s="93" t="s">
        <v>728</v>
      </c>
      <c r="EO11" s="93" t="s">
        <v>728</v>
      </c>
      <c r="EP11" s="93" t="s">
        <v>728</v>
      </c>
      <c r="EQ11" s="93" t="s">
        <v>728</v>
      </c>
      <c r="ER11" s="93" t="s">
        <v>728</v>
      </c>
      <c r="ES11" s="93" t="s">
        <v>728</v>
      </c>
      <c r="ET11" s="93" t="s">
        <v>728</v>
      </c>
      <c r="EU11" s="93" t="s">
        <v>728</v>
      </c>
      <c r="EV11" s="93" t="s">
        <v>728</v>
      </c>
      <c r="EW11" s="93" t="s">
        <v>728</v>
      </c>
      <c r="EX11" s="93" t="s">
        <v>728</v>
      </c>
      <c r="EY11" s="93" t="s">
        <v>728</v>
      </c>
      <c r="EZ11" s="93" t="s">
        <v>728</v>
      </c>
      <c r="FA11" s="93" t="s">
        <v>728</v>
      </c>
      <c r="FB11" s="93" t="s">
        <v>728</v>
      </c>
      <c r="FC11" s="93" t="s">
        <v>728</v>
      </c>
      <c r="FD11" s="93" t="s">
        <v>728</v>
      </c>
      <c r="FE11" s="93" t="s">
        <v>728</v>
      </c>
      <c r="FF11" s="93" t="s">
        <v>728</v>
      </c>
      <c r="FG11" s="93" t="s">
        <v>728</v>
      </c>
      <c r="FH11" s="93" t="s">
        <v>728</v>
      </c>
      <c r="FI11" s="93" t="s">
        <v>728</v>
      </c>
      <c r="FJ11" s="93" t="s">
        <v>728</v>
      </c>
      <c r="FK11" s="93" t="s">
        <v>728</v>
      </c>
      <c r="FL11" s="93" t="s">
        <v>728</v>
      </c>
      <c r="FM11" s="93" t="s">
        <v>728</v>
      </c>
      <c r="FN11" s="93" t="s">
        <v>728</v>
      </c>
      <c r="FO11" s="93" t="s">
        <v>728</v>
      </c>
      <c r="FP11" s="93" t="s">
        <v>728</v>
      </c>
      <c r="FQ11" s="93" t="s">
        <v>728</v>
      </c>
      <c r="FR11" s="93" t="s">
        <v>728</v>
      </c>
      <c r="FS11" s="93" t="s">
        <v>728</v>
      </c>
      <c r="FT11" s="93" t="s">
        <v>728</v>
      </c>
      <c r="FU11" s="93" t="s">
        <v>728</v>
      </c>
      <c r="FV11" s="93" t="s">
        <v>728</v>
      </c>
      <c r="FW11" s="93" t="s">
        <v>728</v>
      </c>
      <c r="FX11" s="93" t="s">
        <v>728</v>
      </c>
      <c r="FY11" s="93" t="s">
        <v>728</v>
      </c>
      <c r="FZ11" s="93" t="s">
        <v>728</v>
      </c>
      <c r="GA11" s="93" t="s">
        <v>728</v>
      </c>
      <c r="GB11" s="93" t="s">
        <v>728</v>
      </c>
      <c r="GC11" s="93" t="s">
        <v>728</v>
      </c>
      <c r="GD11" s="93" t="s">
        <v>728</v>
      </c>
      <c r="GE11" s="93" t="s">
        <v>728</v>
      </c>
      <c r="GF11" s="93" t="s">
        <v>728</v>
      </c>
      <c r="GG11" s="93" t="s">
        <v>728</v>
      </c>
      <c r="GH11" s="93" t="s">
        <v>728</v>
      </c>
      <c r="GI11" s="93" t="s">
        <v>728</v>
      </c>
      <c r="GJ11" s="93" t="s">
        <v>728</v>
      </c>
      <c r="GK11" s="93" t="s">
        <v>728</v>
      </c>
      <c r="GL11" s="93" t="s">
        <v>728</v>
      </c>
      <c r="GM11" s="93" t="s">
        <v>728</v>
      </c>
      <c r="GN11" s="93" t="s">
        <v>728</v>
      </c>
      <c r="GO11" s="93" t="s">
        <v>728</v>
      </c>
      <c r="GP11" s="93" t="s">
        <v>728</v>
      </c>
      <c r="GQ11" s="93" t="s">
        <v>728</v>
      </c>
      <c r="GR11" s="93" t="s">
        <v>728</v>
      </c>
      <c r="GS11" s="93" t="s">
        <v>728</v>
      </c>
      <c r="GT11" s="93" t="s">
        <v>728</v>
      </c>
      <c r="GU11" s="93" t="s">
        <v>728</v>
      </c>
      <c r="GV11" s="93" t="s">
        <v>728</v>
      </c>
      <c r="GW11" s="93" t="s">
        <v>728</v>
      </c>
      <c r="GX11" s="93" t="s">
        <v>728</v>
      </c>
      <c r="GY11" s="93" t="s">
        <v>728</v>
      </c>
      <c r="GZ11" s="93" t="s">
        <v>728</v>
      </c>
      <c r="HA11" s="93" t="s">
        <v>728</v>
      </c>
      <c r="HB11" s="93" t="s">
        <v>728</v>
      </c>
      <c r="HC11" s="93" t="s">
        <v>728</v>
      </c>
      <c r="HD11" s="93" t="s">
        <v>728</v>
      </c>
      <c r="HE11" s="93" t="s">
        <v>728</v>
      </c>
      <c r="HF11" s="93" t="s">
        <v>728</v>
      </c>
      <c r="HG11" s="93" t="s">
        <v>728</v>
      </c>
      <c r="HH11" s="93" t="s">
        <v>728</v>
      </c>
      <c r="HI11" s="93" t="s">
        <v>728</v>
      </c>
      <c r="HJ11" s="93" t="s">
        <v>728</v>
      </c>
      <c r="HK11" s="93" t="s">
        <v>728</v>
      </c>
      <c r="HL11" s="93" t="s">
        <v>728</v>
      </c>
      <c r="HM11" s="93" t="s">
        <v>728</v>
      </c>
      <c r="HN11" s="93" t="s">
        <v>728</v>
      </c>
      <c r="HO11" s="93" t="s">
        <v>728</v>
      </c>
      <c r="HP11" s="93" t="s">
        <v>728</v>
      </c>
      <c r="HQ11" s="93" t="s">
        <v>728</v>
      </c>
      <c r="HR11" s="93" t="s">
        <v>728</v>
      </c>
      <c r="HS11" s="93" t="s">
        <v>728</v>
      </c>
      <c r="HT11" s="93" t="s">
        <v>728</v>
      </c>
      <c r="HU11" s="93" t="s">
        <v>728</v>
      </c>
      <c r="HV11" s="93" t="s">
        <v>728</v>
      </c>
      <c r="HW11" s="93" t="s">
        <v>728</v>
      </c>
      <c r="HX11" s="93" t="s">
        <v>728</v>
      </c>
      <c r="HY11" s="93" t="s">
        <v>728</v>
      </c>
      <c r="HZ11" s="93" t="s">
        <v>728</v>
      </c>
      <c r="IA11" s="93" t="s">
        <v>728</v>
      </c>
      <c r="IB11" s="93" t="s">
        <v>728</v>
      </c>
      <c r="IC11" s="93" t="s">
        <v>728</v>
      </c>
      <c r="ID11" s="93" t="s">
        <v>728</v>
      </c>
      <c r="IE11" s="93" t="s">
        <v>728</v>
      </c>
      <c r="IF11" s="93" t="s">
        <v>728</v>
      </c>
      <c r="IG11" s="93" t="s">
        <v>728</v>
      </c>
      <c r="IH11" s="93" t="s">
        <v>728</v>
      </c>
      <c r="II11" s="93" t="s">
        <v>728</v>
      </c>
      <c r="IJ11" s="93" t="s">
        <v>728</v>
      </c>
      <c r="IK11" s="93" t="s">
        <v>728</v>
      </c>
      <c r="IL11" s="93" t="s">
        <v>728</v>
      </c>
      <c r="IM11" s="93" t="s">
        <v>728</v>
      </c>
      <c r="IN11" s="93" t="s">
        <v>728</v>
      </c>
      <c r="IO11" s="93" t="s">
        <v>728</v>
      </c>
      <c r="IP11" s="93" t="s">
        <v>728</v>
      </c>
      <c r="IQ11" s="93" t="s">
        <v>728</v>
      </c>
      <c r="IR11" s="93" t="s">
        <v>728</v>
      </c>
      <c r="IS11" s="93" t="s">
        <v>728</v>
      </c>
      <c r="IT11" s="93" t="s">
        <v>728</v>
      </c>
      <c r="IU11" s="93" t="s">
        <v>728</v>
      </c>
      <c r="IV11" s="93" t="s">
        <v>728</v>
      </c>
      <c r="IW11" s="93" t="s">
        <v>728</v>
      </c>
      <c r="IX11" s="93" t="s">
        <v>728</v>
      </c>
      <c r="IY11" s="93" t="s">
        <v>728</v>
      </c>
      <c r="IZ11" s="93" t="s">
        <v>728</v>
      </c>
      <c r="JA11" s="93" t="s">
        <v>728</v>
      </c>
      <c r="JB11" s="93" t="s">
        <v>728</v>
      </c>
      <c r="JC11" s="93" t="s">
        <v>728</v>
      </c>
      <c r="JD11" s="93" t="s">
        <v>728</v>
      </c>
      <c r="JE11" s="93" t="s">
        <v>728</v>
      </c>
      <c r="JF11" s="93" t="s">
        <v>728</v>
      </c>
      <c r="JG11" s="93" t="s">
        <v>728</v>
      </c>
      <c r="JH11" s="93" t="s">
        <v>728</v>
      </c>
    </row>
    <row r="12" spans="1:268" x14ac:dyDescent="0.25">
      <c r="A12" s="93" t="s">
        <v>733</v>
      </c>
      <c r="B12" s="93" t="s">
        <v>733</v>
      </c>
      <c r="C12" s="93" t="s">
        <v>733</v>
      </c>
      <c r="D12" s="93" t="s">
        <v>733</v>
      </c>
      <c r="E12" s="93" t="s">
        <v>733</v>
      </c>
      <c r="F12" s="93" t="s">
        <v>733</v>
      </c>
      <c r="G12" s="93" t="s">
        <v>733</v>
      </c>
      <c r="H12" s="93" t="s">
        <v>733</v>
      </c>
      <c r="I12" s="93" t="s">
        <v>733</v>
      </c>
      <c r="J12" s="93" t="s">
        <v>733</v>
      </c>
      <c r="K12" s="93" t="s">
        <v>733</v>
      </c>
      <c r="L12" s="93" t="s">
        <v>733</v>
      </c>
      <c r="M12" s="93" t="s">
        <v>733</v>
      </c>
      <c r="N12" s="93" t="s">
        <v>733</v>
      </c>
      <c r="O12" s="93" t="s">
        <v>733</v>
      </c>
      <c r="P12" s="93" t="s">
        <v>733</v>
      </c>
      <c r="Q12" s="93" t="s">
        <v>733</v>
      </c>
      <c r="R12" s="93" t="s">
        <v>733</v>
      </c>
      <c r="S12" s="93" t="s">
        <v>733</v>
      </c>
      <c r="T12" s="93" t="s">
        <v>733</v>
      </c>
      <c r="U12" s="93" t="s">
        <v>733</v>
      </c>
      <c r="V12" s="93" t="s">
        <v>733</v>
      </c>
      <c r="W12" s="93" t="s">
        <v>733</v>
      </c>
      <c r="X12" s="93" t="s">
        <v>733</v>
      </c>
      <c r="Y12" s="93" t="s">
        <v>733</v>
      </c>
      <c r="Z12" s="93" t="s">
        <v>733</v>
      </c>
      <c r="AA12" s="93" t="s">
        <v>733</v>
      </c>
      <c r="AB12" s="93" t="s">
        <v>733</v>
      </c>
      <c r="AC12" s="93" t="s">
        <v>733</v>
      </c>
      <c r="AD12" s="93" t="s">
        <v>733</v>
      </c>
      <c r="AE12" s="93" t="s">
        <v>733</v>
      </c>
      <c r="AF12" s="93" t="s">
        <v>733</v>
      </c>
      <c r="AG12" s="93" t="s">
        <v>733</v>
      </c>
      <c r="AH12" s="93" t="s">
        <v>733</v>
      </c>
      <c r="AI12" s="93" t="s">
        <v>733</v>
      </c>
      <c r="AJ12" s="93" t="s">
        <v>733</v>
      </c>
      <c r="AK12" s="93" t="s">
        <v>733</v>
      </c>
      <c r="AL12" s="93" t="s">
        <v>733</v>
      </c>
      <c r="AM12" s="93" t="s">
        <v>733</v>
      </c>
      <c r="AN12" s="93" t="s">
        <v>733</v>
      </c>
      <c r="AO12" s="93" t="s">
        <v>733</v>
      </c>
      <c r="AP12" s="93" t="s">
        <v>733</v>
      </c>
      <c r="AQ12" s="93" t="s">
        <v>733</v>
      </c>
      <c r="AR12" s="93" t="s">
        <v>733</v>
      </c>
      <c r="AS12" s="93" t="s">
        <v>733</v>
      </c>
      <c r="AT12" s="93" t="s">
        <v>733</v>
      </c>
      <c r="AU12" s="93" t="s">
        <v>733</v>
      </c>
      <c r="AV12" s="93" t="s">
        <v>733</v>
      </c>
      <c r="AW12" s="93" t="s">
        <v>733</v>
      </c>
      <c r="AX12" s="93" t="s">
        <v>733</v>
      </c>
      <c r="AY12" s="93" t="s">
        <v>733</v>
      </c>
      <c r="AZ12" s="93" t="s">
        <v>733</v>
      </c>
      <c r="BA12" s="93" t="s">
        <v>733</v>
      </c>
      <c r="BB12" s="93" t="s">
        <v>733</v>
      </c>
      <c r="BC12" s="93" t="s">
        <v>733</v>
      </c>
      <c r="BD12" s="93" t="s">
        <v>733</v>
      </c>
      <c r="BE12" s="93" t="s">
        <v>733</v>
      </c>
      <c r="BF12" s="93" t="s">
        <v>733</v>
      </c>
      <c r="BG12" s="93" t="s">
        <v>733</v>
      </c>
      <c r="BH12" s="93" t="s">
        <v>733</v>
      </c>
      <c r="BI12" s="93" t="s">
        <v>733</v>
      </c>
      <c r="BJ12" s="93" t="s">
        <v>733</v>
      </c>
      <c r="BK12" s="93" t="s">
        <v>733</v>
      </c>
      <c r="BL12" s="93" t="s">
        <v>733</v>
      </c>
      <c r="BM12" s="93" t="s">
        <v>733</v>
      </c>
      <c r="BN12" s="93" t="s">
        <v>733</v>
      </c>
      <c r="BO12" s="93" t="s">
        <v>733</v>
      </c>
      <c r="BP12" s="93" t="s">
        <v>733</v>
      </c>
      <c r="BQ12" s="93" t="s">
        <v>733</v>
      </c>
      <c r="BR12" s="93" t="s">
        <v>733</v>
      </c>
      <c r="BS12" s="93" t="s">
        <v>733</v>
      </c>
      <c r="BT12" s="93" t="s">
        <v>733</v>
      </c>
      <c r="BU12" s="93" t="s">
        <v>733</v>
      </c>
      <c r="BV12" s="93" t="s">
        <v>733</v>
      </c>
      <c r="BW12" s="93" t="s">
        <v>733</v>
      </c>
      <c r="BX12" s="93" t="s">
        <v>733</v>
      </c>
      <c r="BY12" s="93" t="s">
        <v>733</v>
      </c>
      <c r="BZ12" s="93" t="s">
        <v>733</v>
      </c>
      <c r="CA12" s="93" t="s">
        <v>733</v>
      </c>
      <c r="CB12" s="93" t="s">
        <v>733</v>
      </c>
      <c r="CC12" s="93" t="s">
        <v>733</v>
      </c>
      <c r="CD12" s="93" t="s">
        <v>733</v>
      </c>
      <c r="CE12" s="93" t="s">
        <v>733</v>
      </c>
      <c r="CF12" s="93" t="s">
        <v>733</v>
      </c>
      <c r="CG12" s="93" t="s">
        <v>733</v>
      </c>
      <c r="CH12" s="93" t="s">
        <v>733</v>
      </c>
      <c r="CI12" s="93" t="s">
        <v>733</v>
      </c>
      <c r="CJ12" s="93" t="s">
        <v>733</v>
      </c>
      <c r="CK12" s="93" t="s">
        <v>733</v>
      </c>
      <c r="CL12" s="93" t="s">
        <v>733</v>
      </c>
      <c r="CM12" s="93" t="s">
        <v>733</v>
      </c>
      <c r="CN12" s="93" t="s">
        <v>733</v>
      </c>
      <c r="CO12" s="93" t="s">
        <v>733</v>
      </c>
      <c r="CP12" s="93" t="s">
        <v>733</v>
      </c>
      <c r="CQ12" s="93" t="s">
        <v>733</v>
      </c>
      <c r="CR12" s="93" t="s">
        <v>733</v>
      </c>
      <c r="CS12" s="93" t="s">
        <v>733</v>
      </c>
      <c r="CT12" s="93" t="s">
        <v>733</v>
      </c>
      <c r="CU12" s="93" t="s">
        <v>733</v>
      </c>
      <c r="CV12" s="93" t="s">
        <v>733</v>
      </c>
      <c r="CW12" s="93" t="s">
        <v>733</v>
      </c>
      <c r="CX12" s="93" t="s">
        <v>733</v>
      </c>
      <c r="CY12" s="93" t="s">
        <v>733</v>
      </c>
      <c r="CZ12" s="93" t="s">
        <v>733</v>
      </c>
      <c r="DA12" s="93" t="s">
        <v>733</v>
      </c>
      <c r="DB12" s="93" t="s">
        <v>733</v>
      </c>
      <c r="DC12" s="93" t="s">
        <v>733</v>
      </c>
      <c r="DD12" s="93" t="s">
        <v>733</v>
      </c>
      <c r="DE12" s="93" t="s">
        <v>733</v>
      </c>
      <c r="DF12" s="93" t="s">
        <v>733</v>
      </c>
      <c r="DG12" s="93" t="s">
        <v>733</v>
      </c>
      <c r="DH12" s="93" t="s">
        <v>733</v>
      </c>
      <c r="DI12" s="93" t="s">
        <v>733</v>
      </c>
      <c r="DJ12" s="93" t="s">
        <v>733</v>
      </c>
      <c r="DK12" s="93" t="s">
        <v>733</v>
      </c>
      <c r="DL12" s="93" t="s">
        <v>733</v>
      </c>
      <c r="DM12" s="93" t="s">
        <v>733</v>
      </c>
      <c r="DN12" s="93" t="s">
        <v>733</v>
      </c>
      <c r="DO12" s="93" t="s">
        <v>733</v>
      </c>
      <c r="DP12" s="93" t="s">
        <v>733</v>
      </c>
      <c r="DQ12" s="93" t="s">
        <v>733</v>
      </c>
      <c r="DR12" s="93" t="s">
        <v>733</v>
      </c>
      <c r="DS12" s="93" t="s">
        <v>733</v>
      </c>
      <c r="DT12" s="93" t="s">
        <v>733</v>
      </c>
      <c r="DU12" s="93" t="s">
        <v>733</v>
      </c>
      <c r="DV12" s="93" t="s">
        <v>733</v>
      </c>
      <c r="DW12" s="93" t="s">
        <v>733</v>
      </c>
      <c r="DX12" s="93" t="s">
        <v>733</v>
      </c>
      <c r="DY12" s="93" t="s">
        <v>733</v>
      </c>
      <c r="DZ12" s="93" t="s">
        <v>733</v>
      </c>
      <c r="EA12" s="93" t="s">
        <v>733</v>
      </c>
      <c r="EB12" s="93" t="s">
        <v>733</v>
      </c>
      <c r="EC12" s="93" t="s">
        <v>733</v>
      </c>
      <c r="ED12" s="93" t="s">
        <v>733</v>
      </c>
      <c r="EE12" s="93" t="s">
        <v>733</v>
      </c>
      <c r="EF12" s="93" t="s">
        <v>733</v>
      </c>
      <c r="EG12" s="93" t="s">
        <v>733</v>
      </c>
      <c r="EH12" s="93" t="s">
        <v>733</v>
      </c>
      <c r="EI12" s="93" t="s">
        <v>733</v>
      </c>
      <c r="EJ12" s="93" t="s">
        <v>733</v>
      </c>
      <c r="EK12" s="93" t="s">
        <v>733</v>
      </c>
      <c r="EL12" s="93" t="s">
        <v>733</v>
      </c>
      <c r="EM12" s="93" t="s">
        <v>733</v>
      </c>
      <c r="EN12" s="93" t="s">
        <v>733</v>
      </c>
      <c r="EO12" s="93" t="s">
        <v>733</v>
      </c>
      <c r="EP12" s="93" t="s">
        <v>733</v>
      </c>
      <c r="EQ12" s="93" t="s">
        <v>733</v>
      </c>
      <c r="ER12" s="93" t="s">
        <v>733</v>
      </c>
      <c r="ES12" s="93" t="s">
        <v>733</v>
      </c>
      <c r="ET12" s="93" t="s">
        <v>733</v>
      </c>
      <c r="EU12" s="93" t="s">
        <v>733</v>
      </c>
      <c r="EV12" s="93" t="s">
        <v>733</v>
      </c>
      <c r="EW12" s="93" t="s">
        <v>733</v>
      </c>
      <c r="EX12" s="93" t="s">
        <v>733</v>
      </c>
      <c r="EY12" s="93" t="s">
        <v>733</v>
      </c>
      <c r="EZ12" s="93" t="s">
        <v>733</v>
      </c>
      <c r="FA12" s="93" t="s">
        <v>733</v>
      </c>
      <c r="FB12" s="93" t="s">
        <v>733</v>
      </c>
      <c r="FC12" s="93" t="s">
        <v>733</v>
      </c>
      <c r="FD12" s="93" t="s">
        <v>733</v>
      </c>
      <c r="FE12" s="93" t="s">
        <v>733</v>
      </c>
      <c r="FF12" s="93" t="s">
        <v>733</v>
      </c>
      <c r="FG12" s="93" t="s">
        <v>733</v>
      </c>
      <c r="FH12" s="93" t="s">
        <v>733</v>
      </c>
      <c r="FI12" s="93" t="s">
        <v>733</v>
      </c>
      <c r="FJ12" s="93" t="s">
        <v>733</v>
      </c>
      <c r="FK12" s="93" t="s">
        <v>733</v>
      </c>
      <c r="FL12" s="93" t="s">
        <v>733</v>
      </c>
      <c r="FM12" s="93" t="s">
        <v>733</v>
      </c>
      <c r="FN12" s="93" t="s">
        <v>733</v>
      </c>
      <c r="FO12" s="93" t="s">
        <v>733</v>
      </c>
      <c r="FP12" s="93" t="s">
        <v>733</v>
      </c>
      <c r="FQ12" s="93" t="s">
        <v>733</v>
      </c>
      <c r="FR12" s="93" t="s">
        <v>733</v>
      </c>
      <c r="FS12" s="93" t="s">
        <v>733</v>
      </c>
      <c r="FT12" s="93" t="s">
        <v>733</v>
      </c>
      <c r="FU12" s="93" t="s">
        <v>733</v>
      </c>
      <c r="FV12" s="93" t="s">
        <v>733</v>
      </c>
      <c r="FW12" s="93" t="s">
        <v>733</v>
      </c>
      <c r="FX12" s="93" t="s">
        <v>733</v>
      </c>
      <c r="FY12" s="93" t="s">
        <v>733</v>
      </c>
      <c r="FZ12" s="93" t="s">
        <v>733</v>
      </c>
      <c r="GA12" s="93" t="s">
        <v>733</v>
      </c>
      <c r="GB12" s="93" t="s">
        <v>733</v>
      </c>
      <c r="GC12" s="93" t="s">
        <v>733</v>
      </c>
      <c r="GD12" s="93" t="s">
        <v>733</v>
      </c>
      <c r="GE12" s="93" t="s">
        <v>733</v>
      </c>
      <c r="GF12" s="93" t="s">
        <v>733</v>
      </c>
      <c r="GG12" s="93" t="s">
        <v>733</v>
      </c>
      <c r="GH12" s="93" t="s">
        <v>733</v>
      </c>
      <c r="GI12" s="93" t="s">
        <v>733</v>
      </c>
      <c r="GJ12" s="93" t="s">
        <v>733</v>
      </c>
      <c r="GK12" s="93" t="s">
        <v>733</v>
      </c>
      <c r="GL12" s="93" t="s">
        <v>733</v>
      </c>
      <c r="GM12" s="93" t="s">
        <v>733</v>
      </c>
      <c r="GN12" s="93" t="s">
        <v>733</v>
      </c>
      <c r="GO12" s="93" t="s">
        <v>733</v>
      </c>
      <c r="GP12" s="93" t="s">
        <v>733</v>
      </c>
      <c r="GQ12" s="93" t="s">
        <v>733</v>
      </c>
      <c r="GR12" s="93" t="s">
        <v>733</v>
      </c>
      <c r="GS12" s="93" t="s">
        <v>733</v>
      </c>
      <c r="GT12" s="93" t="s">
        <v>733</v>
      </c>
      <c r="GU12" s="93" t="s">
        <v>733</v>
      </c>
      <c r="GV12" s="93" t="s">
        <v>733</v>
      </c>
      <c r="GW12" s="93" t="s">
        <v>733</v>
      </c>
      <c r="GX12" s="93" t="s">
        <v>733</v>
      </c>
      <c r="GY12" s="93" t="s">
        <v>733</v>
      </c>
      <c r="GZ12" s="93" t="s">
        <v>733</v>
      </c>
      <c r="HA12" s="93" t="s">
        <v>733</v>
      </c>
      <c r="HB12" s="93" t="s">
        <v>733</v>
      </c>
      <c r="HC12" s="93" t="s">
        <v>733</v>
      </c>
      <c r="HD12" s="93" t="s">
        <v>733</v>
      </c>
      <c r="HE12" s="93" t="s">
        <v>733</v>
      </c>
      <c r="HF12" s="93" t="s">
        <v>733</v>
      </c>
      <c r="HG12" s="93" t="s">
        <v>733</v>
      </c>
      <c r="HH12" s="93" t="s">
        <v>733</v>
      </c>
      <c r="HI12" s="93" t="s">
        <v>733</v>
      </c>
      <c r="HJ12" s="93" t="s">
        <v>733</v>
      </c>
      <c r="HK12" s="93" t="s">
        <v>733</v>
      </c>
      <c r="HL12" s="93" t="s">
        <v>733</v>
      </c>
      <c r="HM12" s="93" t="s">
        <v>733</v>
      </c>
      <c r="HN12" s="93" t="s">
        <v>733</v>
      </c>
      <c r="HO12" s="93" t="s">
        <v>733</v>
      </c>
      <c r="HP12" s="93" t="s">
        <v>733</v>
      </c>
      <c r="HQ12" s="93" t="s">
        <v>733</v>
      </c>
      <c r="HR12" s="93" t="s">
        <v>733</v>
      </c>
      <c r="HS12" s="93" t="s">
        <v>733</v>
      </c>
      <c r="HT12" s="93" t="s">
        <v>733</v>
      </c>
      <c r="HU12" s="93" t="s">
        <v>733</v>
      </c>
      <c r="HV12" s="93" t="s">
        <v>733</v>
      </c>
      <c r="HW12" s="93" t="s">
        <v>733</v>
      </c>
      <c r="HX12" s="93" t="s">
        <v>733</v>
      </c>
      <c r="HY12" s="93" t="s">
        <v>733</v>
      </c>
      <c r="HZ12" s="93" t="s">
        <v>733</v>
      </c>
      <c r="IA12" s="93" t="s">
        <v>733</v>
      </c>
      <c r="IB12" s="93" t="s">
        <v>733</v>
      </c>
      <c r="IC12" s="93" t="s">
        <v>733</v>
      </c>
      <c r="ID12" s="93" t="s">
        <v>733</v>
      </c>
      <c r="IE12" s="93" t="s">
        <v>733</v>
      </c>
      <c r="IF12" s="93" t="s">
        <v>733</v>
      </c>
      <c r="IG12" s="93" t="s">
        <v>733</v>
      </c>
      <c r="IH12" s="93" t="s">
        <v>733</v>
      </c>
      <c r="II12" s="93" t="s">
        <v>733</v>
      </c>
      <c r="IJ12" s="93" t="s">
        <v>733</v>
      </c>
      <c r="IK12" s="93" t="s">
        <v>733</v>
      </c>
      <c r="IL12" s="93" t="s">
        <v>733</v>
      </c>
      <c r="IM12" s="93" t="s">
        <v>733</v>
      </c>
      <c r="IN12" s="93" t="s">
        <v>733</v>
      </c>
      <c r="IO12" s="93" t="s">
        <v>733</v>
      </c>
      <c r="IP12" s="93" t="s">
        <v>733</v>
      </c>
      <c r="IQ12" s="93" t="s">
        <v>733</v>
      </c>
      <c r="IR12" s="93" t="s">
        <v>733</v>
      </c>
      <c r="IS12" s="93" t="s">
        <v>733</v>
      </c>
      <c r="IT12" s="93" t="s">
        <v>733</v>
      </c>
      <c r="IU12" s="93" t="s">
        <v>733</v>
      </c>
      <c r="IV12" s="93" t="s">
        <v>733</v>
      </c>
      <c r="IW12" s="93" t="s">
        <v>733</v>
      </c>
      <c r="IX12" s="93" t="s">
        <v>733</v>
      </c>
      <c r="IY12" s="93" t="s">
        <v>733</v>
      </c>
      <c r="IZ12" s="93" t="s">
        <v>733</v>
      </c>
      <c r="JA12" s="93" t="s">
        <v>733</v>
      </c>
      <c r="JB12" s="93" t="s">
        <v>733</v>
      </c>
      <c r="JC12" s="93" t="s">
        <v>733</v>
      </c>
      <c r="JD12" s="93" t="s">
        <v>733</v>
      </c>
      <c r="JE12" s="93" t="s">
        <v>733</v>
      </c>
      <c r="JF12" s="93" t="s">
        <v>733</v>
      </c>
      <c r="JG12" s="93" t="s">
        <v>733</v>
      </c>
      <c r="JH12" s="93" t="s">
        <v>733</v>
      </c>
    </row>
    <row r="13" spans="1:268" x14ac:dyDescent="0.25">
      <c r="A13" s="93" t="s">
        <v>736</v>
      </c>
      <c r="B13" s="93" t="s">
        <v>736</v>
      </c>
      <c r="C13" s="93" t="s">
        <v>736</v>
      </c>
      <c r="D13" s="93" t="s">
        <v>736</v>
      </c>
      <c r="E13" s="93" t="s">
        <v>736</v>
      </c>
      <c r="F13" s="93" t="s">
        <v>736</v>
      </c>
      <c r="G13" s="93" t="s">
        <v>736</v>
      </c>
      <c r="H13" s="93" t="s">
        <v>736</v>
      </c>
      <c r="I13" s="93" t="s">
        <v>736</v>
      </c>
      <c r="J13" s="93" t="s">
        <v>736</v>
      </c>
      <c r="K13" s="93" t="s">
        <v>736</v>
      </c>
      <c r="L13" s="93" t="s">
        <v>736</v>
      </c>
      <c r="M13" s="93" t="s">
        <v>736</v>
      </c>
      <c r="N13" s="93" t="s">
        <v>736</v>
      </c>
      <c r="O13" s="93" t="s">
        <v>736</v>
      </c>
      <c r="P13" s="93" t="s">
        <v>736</v>
      </c>
      <c r="Q13" s="93" t="s">
        <v>736</v>
      </c>
      <c r="R13" s="93" t="s">
        <v>736</v>
      </c>
      <c r="S13" s="93" t="s">
        <v>736</v>
      </c>
      <c r="T13" s="93" t="s">
        <v>736</v>
      </c>
      <c r="U13" s="93" t="s">
        <v>736</v>
      </c>
      <c r="V13" s="93" t="s">
        <v>736</v>
      </c>
      <c r="W13" s="93" t="s">
        <v>736</v>
      </c>
      <c r="X13" s="93" t="s">
        <v>736</v>
      </c>
      <c r="Y13" s="93" t="s">
        <v>736</v>
      </c>
      <c r="Z13" s="93" t="s">
        <v>736</v>
      </c>
      <c r="AA13" s="93" t="s">
        <v>736</v>
      </c>
      <c r="AB13" s="93" t="s">
        <v>736</v>
      </c>
      <c r="AC13" s="93" t="s">
        <v>736</v>
      </c>
      <c r="AD13" s="93" t="s">
        <v>736</v>
      </c>
      <c r="AE13" s="93" t="s">
        <v>736</v>
      </c>
      <c r="AF13" s="93" t="s">
        <v>736</v>
      </c>
      <c r="AG13" s="93" t="s">
        <v>736</v>
      </c>
      <c r="AH13" s="93" t="s">
        <v>736</v>
      </c>
      <c r="AI13" s="93" t="s">
        <v>736</v>
      </c>
      <c r="AJ13" s="93" t="s">
        <v>736</v>
      </c>
      <c r="AK13" s="93" t="s">
        <v>736</v>
      </c>
      <c r="AL13" s="93" t="s">
        <v>736</v>
      </c>
      <c r="AM13" s="93" t="s">
        <v>736</v>
      </c>
      <c r="AN13" s="93" t="s">
        <v>736</v>
      </c>
      <c r="AO13" s="93" t="s">
        <v>736</v>
      </c>
      <c r="AP13" s="93" t="s">
        <v>736</v>
      </c>
      <c r="AQ13" s="93" t="s">
        <v>736</v>
      </c>
      <c r="AR13" s="93" t="s">
        <v>736</v>
      </c>
      <c r="AS13" s="93" t="s">
        <v>736</v>
      </c>
      <c r="AT13" s="93" t="s">
        <v>736</v>
      </c>
      <c r="AU13" s="93" t="s">
        <v>736</v>
      </c>
      <c r="AV13" s="93" t="s">
        <v>736</v>
      </c>
      <c r="AW13" s="93" t="s">
        <v>736</v>
      </c>
      <c r="AX13" s="93" t="s">
        <v>736</v>
      </c>
      <c r="AY13" s="93" t="s">
        <v>736</v>
      </c>
      <c r="AZ13" s="93" t="s">
        <v>736</v>
      </c>
      <c r="BA13" s="93" t="s">
        <v>736</v>
      </c>
      <c r="BB13" s="93" t="s">
        <v>736</v>
      </c>
      <c r="BC13" s="93" t="s">
        <v>736</v>
      </c>
      <c r="BD13" s="93" t="s">
        <v>736</v>
      </c>
      <c r="BE13" s="93" t="s">
        <v>736</v>
      </c>
      <c r="BF13" s="93" t="s">
        <v>736</v>
      </c>
      <c r="BG13" s="93" t="s">
        <v>736</v>
      </c>
      <c r="BH13" s="93" t="s">
        <v>736</v>
      </c>
      <c r="BI13" s="93" t="s">
        <v>736</v>
      </c>
      <c r="BJ13" s="93" t="s">
        <v>736</v>
      </c>
      <c r="BK13" s="93" t="s">
        <v>736</v>
      </c>
      <c r="BL13" s="93" t="s">
        <v>736</v>
      </c>
      <c r="BM13" s="93" t="s">
        <v>736</v>
      </c>
      <c r="BN13" s="93" t="s">
        <v>736</v>
      </c>
      <c r="BO13" s="93" t="s">
        <v>736</v>
      </c>
      <c r="BP13" s="93" t="s">
        <v>736</v>
      </c>
      <c r="BQ13" s="93" t="s">
        <v>736</v>
      </c>
      <c r="BR13" s="93" t="s">
        <v>736</v>
      </c>
      <c r="BS13" s="93" t="s">
        <v>736</v>
      </c>
      <c r="BT13" s="93" t="s">
        <v>736</v>
      </c>
      <c r="BU13" s="93" t="s">
        <v>736</v>
      </c>
      <c r="BV13" s="93" t="s">
        <v>736</v>
      </c>
      <c r="BW13" s="93" t="s">
        <v>736</v>
      </c>
      <c r="BX13" s="93" t="s">
        <v>736</v>
      </c>
      <c r="BY13" s="93" t="s">
        <v>736</v>
      </c>
      <c r="BZ13" s="93" t="s">
        <v>736</v>
      </c>
      <c r="CA13" s="93" t="s">
        <v>736</v>
      </c>
      <c r="CB13" s="93" t="s">
        <v>736</v>
      </c>
      <c r="CC13" s="93" t="s">
        <v>736</v>
      </c>
      <c r="CD13" s="93" t="s">
        <v>736</v>
      </c>
      <c r="CE13" s="93" t="s">
        <v>736</v>
      </c>
      <c r="CF13" s="93" t="s">
        <v>736</v>
      </c>
      <c r="CG13" s="93" t="s">
        <v>736</v>
      </c>
      <c r="CH13" s="93" t="s">
        <v>736</v>
      </c>
      <c r="CI13" s="93" t="s">
        <v>736</v>
      </c>
      <c r="CJ13" s="93" t="s">
        <v>736</v>
      </c>
      <c r="CK13" s="93" t="s">
        <v>736</v>
      </c>
      <c r="CL13" s="93" t="s">
        <v>736</v>
      </c>
      <c r="CM13" s="93" t="s">
        <v>736</v>
      </c>
      <c r="CN13" s="93" t="s">
        <v>736</v>
      </c>
      <c r="CO13" s="93" t="s">
        <v>736</v>
      </c>
      <c r="CP13" s="93" t="s">
        <v>736</v>
      </c>
      <c r="CQ13" s="93" t="s">
        <v>736</v>
      </c>
      <c r="CR13" s="93" t="s">
        <v>736</v>
      </c>
      <c r="CS13" s="93" t="s">
        <v>736</v>
      </c>
      <c r="CT13" s="93" t="s">
        <v>736</v>
      </c>
      <c r="CU13" s="93" t="s">
        <v>736</v>
      </c>
      <c r="CV13" s="93" t="s">
        <v>736</v>
      </c>
      <c r="CW13" s="93" t="s">
        <v>736</v>
      </c>
      <c r="CX13" s="93" t="s">
        <v>736</v>
      </c>
      <c r="CY13" s="93" t="s">
        <v>736</v>
      </c>
      <c r="CZ13" s="93" t="s">
        <v>736</v>
      </c>
      <c r="DA13" s="93" t="s">
        <v>736</v>
      </c>
      <c r="DB13" s="93" t="s">
        <v>736</v>
      </c>
      <c r="DC13" s="93" t="s">
        <v>736</v>
      </c>
      <c r="DD13" s="93" t="s">
        <v>736</v>
      </c>
      <c r="DE13" s="93" t="s">
        <v>736</v>
      </c>
      <c r="DF13" s="93" t="s">
        <v>736</v>
      </c>
      <c r="DG13" s="93" t="s">
        <v>736</v>
      </c>
      <c r="DH13" s="93" t="s">
        <v>736</v>
      </c>
      <c r="DI13" s="93" t="s">
        <v>736</v>
      </c>
      <c r="DJ13" s="93" t="s">
        <v>736</v>
      </c>
      <c r="DK13" s="93" t="s">
        <v>736</v>
      </c>
      <c r="DL13" s="93" t="s">
        <v>736</v>
      </c>
      <c r="DM13" s="93" t="s">
        <v>736</v>
      </c>
      <c r="DN13" s="93" t="s">
        <v>736</v>
      </c>
      <c r="DO13" s="93" t="s">
        <v>736</v>
      </c>
      <c r="DP13" s="93" t="s">
        <v>736</v>
      </c>
      <c r="DQ13" s="93" t="s">
        <v>736</v>
      </c>
      <c r="DR13" s="93" t="s">
        <v>736</v>
      </c>
      <c r="DS13" s="93" t="s">
        <v>736</v>
      </c>
      <c r="DT13" s="93" t="s">
        <v>736</v>
      </c>
      <c r="DU13" s="93" t="s">
        <v>736</v>
      </c>
      <c r="DV13" s="93" t="s">
        <v>736</v>
      </c>
      <c r="DW13" s="93" t="s">
        <v>736</v>
      </c>
      <c r="DX13" s="93" t="s">
        <v>736</v>
      </c>
      <c r="DY13" s="93" t="s">
        <v>736</v>
      </c>
      <c r="DZ13" s="93" t="s">
        <v>736</v>
      </c>
      <c r="EA13" s="93" t="s">
        <v>736</v>
      </c>
      <c r="EB13" s="93" t="s">
        <v>736</v>
      </c>
      <c r="EC13" s="93" t="s">
        <v>736</v>
      </c>
      <c r="ED13" s="93" t="s">
        <v>736</v>
      </c>
      <c r="EE13" s="93" t="s">
        <v>736</v>
      </c>
      <c r="EF13" s="93" t="s">
        <v>736</v>
      </c>
      <c r="EG13" s="93" t="s">
        <v>736</v>
      </c>
      <c r="EH13" s="93" t="s">
        <v>736</v>
      </c>
      <c r="EI13" s="93" t="s">
        <v>736</v>
      </c>
      <c r="EJ13" s="93" t="s">
        <v>736</v>
      </c>
      <c r="EK13" s="93" t="s">
        <v>736</v>
      </c>
      <c r="EL13" s="93" t="s">
        <v>736</v>
      </c>
      <c r="EM13" s="93" t="s">
        <v>736</v>
      </c>
      <c r="EN13" s="93" t="s">
        <v>736</v>
      </c>
      <c r="EO13" s="93" t="s">
        <v>736</v>
      </c>
      <c r="EP13" s="93" t="s">
        <v>736</v>
      </c>
      <c r="EQ13" s="93" t="s">
        <v>736</v>
      </c>
      <c r="ER13" s="93" t="s">
        <v>736</v>
      </c>
      <c r="ES13" s="93" t="s">
        <v>736</v>
      </c>
      <c r="ET13" s="93" t="s">
        <v>736</v>
      </c>
      <c r="EU13" s="93" t="s">
        <v>736</v>
      </c>
      <c r="EV13" s="93" t="s">
        <v>736</v>
      </c>
      <c r="EW13" s="93" t="s">
        <v>736</v>
      </c>
      <c r="EX13" s="93" t="s">
        <v>736</v>
      </c>
      <c r="EY13" s="93" t="s">
        <v>736</v>
      </c>
      <c r="EZ13" s="93" t="s">
        <v>736</v>
      </c>
      <c r="FA13" s="93" t="s">
        <v>736</v>
      </c>
      <c r="FB13" s="93" t="s">
        <v>736</v>
      </c>
      <c r="FC13" s="93" t="s">
        <v>736</v>
      </c>
      <c r="FD13" s="93" t="s">
        <v>736</v>
      </c>
      <c r="FE13" s="93" t="s">
        <v>736</v>
      </c>
      <c r="FF13" s="93" t="s">
        <v>736</v>
      </c>
      <c r="FG13" s="93" t="s">
        <v>736</v>
      </c>
      <c r="FH13" s="93" t="s">
        <v>736</v>
      </c>
      <c r="FI13" s="93" t="s">
        <v>736</v>
      </c>
      <c r="FJ13" s="93" t="s">
        <v>736</v>
      </c>
      <c r="FK13" s="93" t="s">
        <v>736</v>
      </c>
      <c r="FL13" s="93" t="s">
        <v>736</v>
      </c>
      <c r="FM13" s="93" t="s">
        <v>736</v>
      </c>
      <c r="FN13" s="93" t="s">
        <v>736</v>
      </c>
      <c r="FO13" s="93" t="s">
        <v>736</v>
      </c>
      <c r="FP13" s="93" t="s">
        <v>736</v>
      </c>
      <c r="FQ13" s="93" t="s">
        <v>736</v>
      </c>
      <c r="FR13" s="93" t="s">
        <v>736</v>
      </c>
      <c r="FS13" s="93" t="s">
        <v>736</v>
      </c>
      <c r="FT13" s="93" t="s">
        <v>736</v>
      </c>
      <c r="FU13" s="93" t="s">
        <v>736</v>
      </c>
      <c r="FV13" s="93" t="s">
        <v>736</v>
      </c>
      <c r="FW13" s="93" t="s">
        <v>736</v>
      </c>
      <c r="FX13" s="93" t="s">
        <v>736</v>
      </c>
      <c r="FY13" s="93" t="s">
        <v>736</v>
      </c>
      <c r="FZ13" s="93" t="s">
        <v>736</v>
      </c>
      <c r="GA13" s="93" t="s">
        <v>736</v>
      </c>
      <c r="GB13" s="93" t="s">
        <v>736</v>
      </c>
      <c r="GC13" s="93" t="s">
        <v>736</v>
      </c>
      <c r="GD13" s="93" t="s">
        <v>736</v>
      </c>
      <c r="GE13" s="93" t="s">
        <v>736</v>
      </c>
      <c r="GF13" s="93" t="s">
        <v>736</v>
      </c>
      <c r="GG13" s="93" t="s">
        <v>736</v>
      </c>
      <c r="GH13" s="93" t="s">
        <v>736</v>
      </c>
      <c r="GI13" s="93" t="s">
        <v>736</v>
      </c>
      <c r="GJ13" s="93" t="s">
        <v>736</v>
      </c>
      <c r="GK13" s="93" t="s">
        <v>736</v>
      </c>
      <c r="GL13" s="93" t="s">
        <v>736</v>
      </c>
      <c r="GM13" s="93" t="s">
        <v>736</v>
      </c>
      <c r="GN13" s="93" t="s">
        <v>736</v>
      </c>
      <c r="GO13" s="93" t="s">
        <v>736</v>
      </c>
      <c r="GP13" s="93" t="s">
        <v>736</v>
      </c>
      <c r="GQ13" s="93" t="s">
        <v>736</v>
      </c>
      <c r="GR13" s="93" t="s">
        <v>736</v>
      </c>
      <c r="GS13" s="93" t="s">
        <v>736</v>
      </c>
      <c r="GT13" s="93" t="s">
        <v>736</v>
      </c>
      <c r="GU13" s="93" t="s">
        <v>736</v>
      </c>
      <c r="GV13" s="93" t="s">
        <v>736</v>
      </c>
      <c r="GW13" s="93" t="s">
        <v>736</v>
      </c>
      <c r="GX13" s="93" t="s">
        <v>736</v>
      </c>
      <c r="GY13" s="93" t="s">
        <v>736</v>
      </c>
      <c r="GZ13" s="93" t="s">
        <v>736</v>
      </c>
      <c r="HA13" s="93" t="s">
        <v>736</v>
      </c>
      <c r="HB13" s="93" t="s">
        <v>736</v>
      </c>
      <c r="HC13" s="93" t="s">
        <v>736</v>
      </c>
      <c r="HD13" s="93" t="s">
        <v>736</v>
      </c>
      <c r="HE13" s="93" t="s">
        <v>736</v>
      </c>
      <c r="HF13" s="93" t="s">
        <v>736</v>
      </c>
      <c r="HG13" s="93" t="s">
        <v>736</v>
      </c>
      <c r="HH13" s="93" t="s">
        <v>736</v>
      </c>
      <c r="HI13" s="93" t="s">
        <v>736</v>
      </c>
      <c r="HJ13" s="93" t="s">
        <v>736</v>
      </c>
      <c r="HK13" s="93" t="s">
        <v>736</v>
      </c>
      <c r="HL13" s="93" t="s">
        <v>736</v>
      </c>
      <c r="HM13" s="93" t="s">
        <v>736</v>
      </c>
      <c r="HN13" s="93" t="s">
        <v>736</v>
      </c>
      <c r="HO13" s="93" t="s">
        <v>736</v>
      </c>
      <c r="HP13" s="93" t="s">
        <v>736</v>
      </c>
      <c r="HQ13" s="93" t="s">
        <v>736</v>
      </c>
      <c r="HR13" s="93" t="s">
        <v>736</v>
      </c>
      <c r="HS13" s="93" t="s">
        <v>736</v>
      </c>
      <c r="HT13" s="93" t="s">
        <v>736</v>
      </c>
      <c r="HU13" s="93" t="s">
        <v>736</v>
      </c>
      <c r="HV13" s="93" t="s">
        <v>736</v>
      </c>
      <c r="HW13" s="93" t="s">
        <v>736</v>
      </c>
      <c r="HX13" s="93" t="s">
        <v>736</v>
      </c>
      <c r="HY13" s="93" t="s">
        <v>736</v>
      </c>
      <c r="HZ13" s="93" t="s">
        <v>736</v>
      </c>
      <c r="IA13" s="93" t="s">
        <v>736</v>
      </c>
      <c r="IB13" s="93" t="s">
        <v>736</v>
      </c>
      <c r="IC13" s="93" t="s">
        <v>736</v>
      </c>
      <c r="ID13" s="93" t="s">
        <v>736</v>
      </c>
      <c r="IE13" s="93" t="s">
        <v>736</v>
      </c>
      <c r="IF13" s="93" t="s">
        <v>736</v>
      </c>
      <c r="IG13" s="93" t="s">
        <v>736</v>
      </c>
      <c r="IH13" s="93" t="s">
        <v>736</v>
      </c>
      <c r="II13" s="93" t="s">
        <v>736</v>
      </c>
      <c r="IJ13" s="93" t="s">
        <v>736</v>
      </c>
      <c r="IK13" s="93" t="s">
        <v>736</v>
      </c>
      <c r="IL13" s="93" t="s">
        <v>736</v>
      </c>
      <c r="IM13" s="93" t="s">
        <v>736</v>
      </c>
      <c r="IN13" s="93" t="s">
        <v>736</v>
      </c>
      <c r="IO13" s="93" t="s">
        <v>736</v>
      </c>
      <c r="IP13" s="93" t="s">
        <v>736</v>
      </c>
      <c r="IQ13" s="93" t="s">
        <v>736</v>
      </c>
      <c r="IR13" s="93" t="s">
        <v>736</v>
      </c>
      <c r="IS13" s="93" t="s">
        <v>736</v>
      </c>
      <c r="IT13" s="93" t="s">
        <v>736</v>
      </c>
      <c r="IU13" s="93" t="s">
        <v>736</v>
      </c>
      <c r="IV13" s="93" t="s">
        <v>736</v>
      </c>
      <c r="IW13" s="93" t="s">
        <v>736</v>
      </c>
      <c r="IX13" s="93" t="s">
        <v>736</v>
      </c>
      <c r="IY13" s="93" t="s">
        <v>736</v>
      </c>
      <c r="IZ13" s="93" t="s">
        <v>736</v>
      </c>
      <c r="JA13" s="93" t="s">
        <v>736</v>
      </c>
      <c r="JB13" s="93" t="s">
        <v>736</v>
      </c>
      <c r="JC13" s="93" t="s">
        <v>736</v>
      </c>
      <c r="JD13" s="93" t="s">
        <v>736</v>
      </c>
      <c r="JE13" s="93" t="s">
        <v>736</v>
      </c>
      <c r="JF13" s="93" t="s">
        <v>736</v>
      </c>
      <c r="JG13" s="93" t="s">
        <v>736</v>
      </c>
      <c r="JH13" s="93" t="s">
        <v>736</v>
      </c>
    </row>
    <row r="14" spans="1:268" x14ac:dyDescent="0.25">
      <c r="A14" s="93" t="s">
        <v>739</v>
      </c>
      <c r="B14" s="93" t="s">
        <v>739</v>
      </c>
      <c r="C14" s="93" t="s">
        <v>739</v>
      </c>
      <c r="D14" s="93" t="s">
        <v>739</v>
      </c>
      <c r="E14" s="93" t="s">
        <v>739</v>
      </c>
      <c r="F14" s="93" t="s">
        <v>739</v>
      </c>
      <c r="G14" s="93" t="s">
        <v>739</v>
      </c>
      <c r="H14" s="93" t="s">
        <v>739</v>
      </c>
      <c r="I14" s="93" t="s">
        <v>739</v>
      </c>
      <c r="J14" s="93" t="s">
        <v>739</v>
      </c>
      <c r="K14" s="93" t="s">
        <v>739</v>
      </c>
      <c r="L14" s="93" t="s">
        <v>739</v>
      </c>
      <c r="M14" s="93" t="s">
        <v>739</v>
      </c>
      <c r="N14" s="93" t="s">
        <v>739</v>
      </c>
      <c r="O14" s="93" t="s">
        <v>739</v>
      </c>
      <c r="P14" s="93" t="s">
        <v>739</v>
      </c>
      <c r="Q14" s="93" t="s">
        <v>739</v>
      </c>
      <c r="R14" s="93" t="s">
        <v>739</v>
      </c>
      <c r="S14" s="93" t="s">
        <v>739</v>
      </c>
      <c r="T14" s="93" t="s">
        <v>739</v>
      </c>
      <c r="U14" s="93" t="s">
        <v>739</v>
      </c>
      <c r="V14" s="93" t="s">
        <v>739</v>
      </c>
      <c r="W14" s="93" t="s">
        <v>739</v>
      </c>
      <c r="X14" s="93" t="s">
        <v>739</v>
      </c>
      <c r="Y14" s="93" t="s">
        <v>739</v>
      </c>
      <c r="Z14" s="93" t="s">
        <v>739</v>
      </c>
      <c r="AA14" s="93" t="s">
        <v>739</v>
      </c>
      <c r="AB14" s="93" t="s">
        <v>739</v>
      </c>
      <c r="AC14" s="93" t="s">
        <v>739</v>
      </c>
      <c r="AD14" s="93" t="s">
        <v>739</v>
      </c>
      <c r="AE14" s="93" t="s">
        <v>739</v>
      </c>
      <c r="AF14" s="93" t="s">
        <v>739</v>
      </c>
      <c r="AG14" s="93" t="s">
        <v>739</v>
      </c>
      <c r="AH14" s="93" t="s">
        <v>739</v>
      </c>
      <c r="AI14" s="93" t="s">
        <v>739</v>
      </c>
      <c r="AJ14" s="93" t="s">
        <v>739</v>
      </c>
      <c r="AK14" s="93" t="s">
        <v>739</v>
      </c>
      <c r="AL14" s="93" t="s">
        <v>739</v>
      </c>
      <c r="AM14" s="93" t="s">
        <v>739</v>
      </c>
      <c r="AN14" s="93" t="s">
        <v>739</v>
      </c>
      <c r="AO14" s="93" t="s">
        <v>739</v>
      </c>
      <c r="AP14" s="93" t="s">
        <v>739</v>
      </c>
      <c r="AQ14" s="93" t="s">
        <v>739</v>
      </c>
      <c r="AR14" s="93" t="s">
        <v>739</v>
      </c>
      <c r="AS14" s="93" t="s">
        <v>739</v>
      </c>
      <c r="AT14" s="93" t="s">
        <v>739</v>
      </c>
      <c r="AU14" s="93" t="s">
        <v>739</v>
      </c>
      <c r="AV14" s="93" t="s">
        <v>739</v>
      </c>
      <c r="AW14" s="93" t="s">
        <v>739</v>
      </c>
      <c r="AX14" s="93" t="s">
        <v>739</v>
      </c>
      <c r="AY14" s="93" t="s">
        <v>739</v>
      </c>
      <c r="AZ14" s="93" t="s">
        <v>739</v>
      </c>
      <c r="BA14" s="93" t="s">
        <v>739</v>
      </c>
      <c r="BB14" s="93" t="s">
        <v>739</v>
      </c>
      <c r="BC14" s="93" t="s">
        <v>739</v>
      </c>
      <c r="BD14" s="93" t="s">
        <v>739</v>
      </c>
      <c r="BE14" s="93" t="s">
        <v>739</v>
      </c>
      <c r="BF14" s="93" t="s">
        <v>739</v>
      </c>
      <c r="BG14" s="93" t="s">
        <v>739</v>
      </c>
      <c r="BH14" s="93" t="s">
        <v>739</v>
      </c>
      <c r="BI14" s="93" t="s">
        <v>739</v>
      </c>
      <c r="BJ14" s="93" t="s">
        <v>739</v>
      </c>
      <c r="BK14" s="93" t="s">
        <v>739</v>
      </c>
      <c r="BL14" s="93" t="s">
        <v>739</v>
      </c>
      <c r="BM14" s="93" t="s">
        <v>739</v>
      </c>
      <c r="BN14" s="93" t="s">
        <v>739</v>
      </c>
      <c r="BO14" s="93" t="s">
        <v>739</v>
      </c>
      <c r="BP14" s="93" t="s">
        <v>739</v>
      </c>
      <c r="BQ14" s="93" t="s">
        <v>739</v>
      </c>
      <c r="BR14" s="93" t="s">
        <v>739</v>
      </c>
      <c r="BS14" s="93" t="s">
        <v>739</v>
      </c>
      <c r="BT14" s="93" t="s">
        <v>739</v>
      </c>
      <c r="BU14" s="93" t="s">
        <v>739</v>
      </c>
      <c r="BV14" s="93" t="s">
        <v>739</v>
      </c>
      <c r="BW14" s="93" t="s">
        <v>739</v>
      </c>
      <c r="BX14" s="93" t="s">
        <v>739</v>
      </c>
      <c r="BY14" s="93" t="s">
        <v>739</v>
      </c>
      <c r="BZ14" s="93" t="s">
        <v>739</v>
      </c>
      <c r="CA14" s="93" t="s">
        <v>739</v>
      </c>
      <c r="CB14" s="93" t="s">
        <v>739</v>
      </c>
      <c r="CC14" s="93" t="s">
        <v>739</v>
      </c>
      <c r="CD14" s="93" t="s">
        <v>739</v>
      </c>
      <c r="CE14" s="93" t="s">
        <v>739</v>
      </c>
      <c r="CF14" s="93" t="s">
        <v>739</v>
      </c>
      <c r="CG14" s="93" t="s">
        <v>739</v>
      </c>
      <c r="CH14" s="93" t="s">
        <v>739</v>
      </c>
      <c r="CI14" s="93" t="s">
        <v>739</v>
      </c>
      <c r="CJ14" s="93" t="s">
        <v>739</v>
      </c>
      <c r="CK14" s="93" t="s">
        <v>739</v>
      </c>
      <c r="CL14" s="93" t="s">
        <v>739</v>
      </c>
      <c r="CM14" s="93" t="s">
        <v>739</v>
      </c>
      <c r="CN14" s="93" t="s">
        <v>739</v>
      </c>
      <c r="CO14" s="93" t="s">
        <v>739</v>
      </c>
      <c r="CP14" s="93" t="s">
        <v>739</v>
      </c>
      <c r="CQ14" s="93" t="s">
        <v>739</v>
      </c>
      <c r="CR14" s="93" t="s">
        <v>739</v>
      </c>
      <c r="CS14" s="93" t="s">
        <v>739</v>
      </c>
      <c r="CT14" s="93" t="s">
        <v>739</v>
      </c>
      <c r="CU14" s="93" t="s">
        <v>739</v>
      </c>
      <c r="CV14" s="93" t="s">
        <v>739</v>
      </c>
      <c r="CW14" s="93" t="s">
        <v>739</v>
      </c>
      <c r="CX14" s="93" t="s">
        <v>739</v>
      </c>
      <c r="CY14" s="93" t="s">
        <v>739</v>
      </c>
      <c r="CZ14" s="93" t="s">
        <v>739</v>
      </c>
      <c r="DA14" s="93" t="s">
        <v>739</v>
      </c>
      <c r="DB14" s="93" t="s">
        <v>739</v>
      </c>
      <c r="DC14" s="93" t="s">
        <v>739</v>
      </c>
      <c r="DD14" s="93" t="s">
        <v>739</v>
      </c>
      <c r="DE14" s="93" t="s">
        <v>739</v>
      </c>
      <c r="DF14" s="93" t="s">
        <v>739</v>
      </c>
      <c r="DG14" s="93" t="s">
        <v>739</v>
      </c>
      <c r="DH14" s="93" t="s">
        <v>739</v>
      </c>
      <c r="DI14" s="93" t="s">
        <v>739</v>
      </c>
      <c r="DJ14" s="93" t="s">
        <v>739</v>
      </c>
      <c r="DK14" s="93" t="s">
        <v>739</v>
      </c>
      <c r="DL14" s="93" t="s">
        <v>739</v>
      </c>
      <c r="DM14" s="93" t="s">
        <v>739</v>
      </c>
      <c r="DN14" s="93" t="s">
        <v>739</v>
      </c>
      <c r="DO14" s="93" t="s">
        <v>739</v>
      </c>
      <c r="DP14" s="93" t="s">
        <v>739</v>
      </c>
      <c r="DQ14" s="93" t="s">
        <v>739</v>
      </c>
      <c r="DR14" s="93" t="s">
        <v>739</v>
      </c>
      <c r="DS14" s="93" t="s">
        <v>739</v>
      </c>
      <c r="DT14" s="93" t="s">
        <v>739</v>
      </c>
      <c r="DU14" s="93" t="s">
        <v>739</v>
      </c>
      <c r="DV14" s="93" t="s">
        <v>739</v>
      </c>
      <c r="DW14" s="93" t="s">
        <v>739</v>
      </c>
      <c r="DX14" s="93" t="s">
        <v>739</v>
      </c>
      <c r="DY14" s="93" t="s">
        <v>739</v>
      </c>
      <c r="DZ14" s="93" t="s">
        <v>739</v>
      </c>
      <c r="EA14" s="93" t="s">
        <v>739</v>
      </c>
      <c r="EB14" s="93" t="s">
        <v>739</v>
      </c>
      <c r="EC14" s="93" t="s">
        <v>739</v>
      </c>
      <c r="ED14" s="93" t="s">
        <v>739</v>
      </c>
      <c r="EE14" s="93" t="s">
        <v>739</v>
      </c>
      <c r="EF14" s="93" t="s">
        <v>739</v>
      </c>
      <c r="EG14" s="93" t="s">
        <v>739</v>
      </c>
      <c r="EH14" s="93" t="s">
        <v>739</v>
      </c>
      <c r="EI14" s="93" t="s">
        <v>739</v>
      </c>
      <c r="EJ14" s="93" t="s">
        <v>739</v>
      </c>
      <c r="EK14" s="93" t="s">
        <v>739</v>
      </c>
      <c r="EL14" s="93" t="s">
        <v>739</v>
      </c>
      <c r="EM14" s="93" t="s">
        <v>739</v>
      </c>
      <c r="EN14" s="93" t="s">
        <v>739</v>
      </c>
      <c r="EO14" s="93" t="s">
        <v>739</v>
      </c>
      <c r="EP14" s="93" t="s">
        <v>739</v>
      </c>
      <c r="EQ14" s="93" t="s">
        <v>739</v>
      </c>
      <c r="ER14" s="93" t="s">
        <v>739</v>
      </c>
      <c r="ES14" s="93" t="s">
        <v>739</v>
      </c>
      <c r="ET14" s="93" t="s">
        <v>739</v>
      </c>
      <c r="EU14" s="93" t="s">
        <v>739</v>
      </c>
      <c r="EV14" s="93" t="s">
        <v>739</v>
      </c>
      <c r="EW14" s="93" t="s">
        <v>739</v>
      </c>
      <c r="EX14" s="93" t="s">
        <v>739</v>
      </c>
      <c r="EY14" s="93" t="s">
        <v>739</v>
      </c>
      <c r="EZ14" s="93" t="s">
        <v>739</v>
      </c>
      <c r="FA14" s="93" t="s">
        <v>739</v>
      </c>
      <c r="FB14" s="93" t="s">
        <v>739</v>
      </c>
      <c r="FC14" s="93" t="s">
        <v>739</v>
      </c>
      <c r="FD14" s="93" t="s">
        <v>739</v>
      </c>
      <c r="FE14" s="93" t="s">
        <v>739</v>
      </c>
      <c r="FF14" s="93" t="s">
        <v>739</v>
      </c>
      <c r="FG14" s="93" t="s">
        <v>739</v>
      </c>
      <c r="FH14" s="93" t="s">
        <v>739</v>
      </c>
      <c r="FI14" s="93" t="s">
        <v>739</v>
      </c>
      <c r="FJ14" s="93" t="s">
        <v>739</v>
      </c>
      <c r="FK14" s="93" t="s">
        <v>739</v>
      </c>
      <c r="FL14" s="93" t="s">
        <v>739</v>
      </c>
      <c r="FM14" s="93" t="s">
        <v>739</v>
      </c>
      <c r="FN14" s="93" t="s">
        <v>739</v>
      </c>
      <c r="FO14" s="93" t="s">
        <v>739</v>
      </c>
      <c r="FP14" s="93" t="s">
        <v>739</v>
      </c>
      <c r="FQ14" s="93" t="s">
        <v>739</v>
      </c>
      <c r="FR14" s="93" t="s">
        <v>739</v>
      </c>
      <c r="FS14" s="93" t="s">
        <v>739</v>
      </c>
      <c r="FT14" s="93" t="s">
        <v>739</v>
      </c>
      <c r="FU14" s="93" t="s">
        <v>739</v>
      </c>
      <c r="FV14" s="93" t="s">
        <v>739</v>
      </c>
      <c r="FW14" s="93" t="s">
        <v>739</v>
      </c>
      <c r="FX14" s="93" t="s">
        <v>739</v>
      </c>
      <c r="FY14" s="93" t="s">
        <v>739</v>
      </c>
      <c r="FZ14" s="93" t="s">
        <v>739</v>
      </c>
      <c r="GA14" s="93" t="s">
        <v>739</v>
      </c>
      <c r="GB14" s="93" t="s">
        <v>739</v>
      </c>
      <c r="GC14" s="93" t="s">
        <v>739</v>
      </c>
      <c r="GD14" s="93" t="s">
        <v>739</v>
      </c>
      <c r="GE14" s="93" t="s">
        <v>739</v>
      </c>
      <c r="GF14" s="93" t="s">
        <v>739</v>
      </c>
      <c r="GG14" s="93" t="s">
        <v>739</v>
      </c>
      <c r="GH14" s="93" t="s">
        <v>739</v>
      </c>
      <c r="GI14" s="93" t="s">
        <v>739</v>
      </c>
      <c r="GJ14" s="93" t="s">
        <v>739</v>
      </c>
      <c r="GK14" s="93" t="s">
        <v>739</v>
      </c>
      <c r="GL14" s="93" t="s">
        <v>739</v>
      </c>
      <c r="GM14" s="93" t="s">
        <v>739</v>
      </c>
      <c r="GN14" s="93" t="s">
        <v>739</v>
      </c>
      <c r="GO14" s="93" t="s">
        <v>739</v>
      </c>
      <c r="GP14" s="93" t="s">
        <v>739</v>
      </c>
      <c r="GQ14" s="93" t="s">
        <v>739</v>
      </c>
      <c r="GR14" s="93" t="s">
        <v>739</v>
      </c>
      <c r="GS14" s="93" t="s">
        <v>739</v>
      </c>
      <c r="GT14" s="93" t="s">
        <v>739</v>
      </c>
      <c r="GU14" s="93" t="s">
        <v>739</v>
      </c>
      <c r="GV14" s="93" t="s">
        <v>739</v>
      </c>
      <c r="GW14" s="93" t="s">
        <v>739</v>
      </c>
      <c r="GX14" s="93" t="s">
        <v>739</v>
      </c>
      <c r="GY14" s="93" t="s">
        <v>739</v>
      </c>
      <c r="GZ14" s="93" t="s">
        <v>739</v>
      </c>
      <c r="HA14" s="93" t="s">
        <v>739</v>
      </c>
      <c r="HB14" s="93" t="s">
        <v>739</v>
      </c>
      <c r="HC14" s="93" t="s">
        <v>739</v>
      </c>
      <c r="HD14" s="93" t="s">
        <v>739</v>
      </c>
      <c r="HE14" s="93" t="s">
        <v>739</v>
      </c>
      <c r="HF14" s="93" t="s">
        <v>739</v>
      </c>
      <c r="HG14" s="93" t="s">
        <v>739</v>
      </c>
      <c r="HH14" s="93" t="s">
        <v>739</v>
      </c>
      <c r="HI14" s="93" t="s">
        <v>739</v>
      </c>
      <c r="HJ14" s="93" t="s">
        <v>739</v>
      </c>
      <c r="HK14" s="93" t="s">
        <v>739</v>
      </c>
      <c r="HL14" s="93" t="s">
        <v>739</v>
      </c>
      <c r="HM14" s="93" t="s">
        <v>739</v>
      </c>
      <c r="HN14" s="93" t="s">
        <v>739</v>
      </c>
      <c r="HO14" s="93" t="s">
        <v>739</v>
      </c>
      <c r="HP14" s="93" t="s">
        <v>739</v>
      </c>
      <c r="HQ14" s="93" t="s">
        <v>739</v>
      </c>
      <c r="HR14" s="93" t="s">
        <v>739</v>
      </c>
      <c r="HS14" s="93" t="s">
        <v>739</v>
      </c>
      <c r="HT14" s="93" t="s">
        <v>739</v>
      </c>
      <c r="HU14" s="93" t="s">
        <v>739</v>
      </c>
      <c r="HV14" s="93" t="s">
        <v>739</v>
      </c>
      <c r="HW14" s="93" t="s">
        <v>739</v>
      </c>
      <c r="HX14" s="93" t="s">
        <v>739</v>
      </c>
      <c r="HY14" s="93" t="s">
        <v>739</v>
      </c>
      <c r="HZ14" s="93" t="s">
        <v>739</v>
      </c>
      <c r="IA14" s="93" t="s">
        <v>739</v>
      </c>
      <c r="IB14" s="93" t="s">
        <v>739</v>
      </c>
      <c r="IC14" s="93" t="s">
        <v>739</v>
      </c>
      <c r="ID14" s="93" t="s">
        <v>739</v>
      </c>
      <c r="IE14" s="93" t="s">
        <v>739</v>
      </c>
      <c r="IF14" s="93" t="s">
        <v>739</v>
      </c>
      <c r="IG14" s="93" t="s">
        <v>739</v>
      </c>
      <c r="IH14" s="93" t="s">
        <v>739</v>
      </c>
      <c r="II14" s="93" t="s">
        <v>739</v>
      </c>
      <c r="IJ14" s="93" t="s">
        <v>739</v>
      </c>
      <c r="IK14" s="93" t="s">
        <v>739</v>
      </c>
      <c r="IL14" s="93" t="s">
        <v>739</v>
      </c>
      <c r="IM14" s="93" t="s">
        <v>739</v>
      </c>
      <c r="IN14" s="93" t="s">
        <v>739</v>
      </c>
      <c r="IO14" s="93" t="s">
        <v>739</v>
      </c>
      <c r="IP14" s="93" t="s">
        <v>739</v>
      </c>
      <c r="IQ14" s="93" t="s">
        <v>739</v>
      </c>
      <c r="IR14" s="93" t="s">
        <v>739</v>
      </c>
      <c r="IS14" s="93" t="s">
        <v>739</v>
      </c>
      <c r="IT14" s="93" t="s">
        <v>739</v>
      </c>
      <c r="IU14" s="93" t="s">
        <v>739</v>
      </c>
      <c r="IV14" s="93" t="s">
        <v>739</v>
      </c>
      <c r="IW14" s="93" t="s">
        <v>739</v>
      </c>
      <c r="IX14" s="93" t="s">
        <v>739</v>
      </c>
      <c r="IY14" s="93" t="s">
        <v>739</v>
      </c>
      <c r="IZ14" s="93" t="s">
        <v>739</v>
      </c>
      <c r="JA14" s="93" t="s">
        <v>739</v>
      </c>
      <c r="JB14" s="93" t="s">
        <v>739</v>
      </c>
      <c r="JC14" s="93" t="s">
        <v>739</v>
      </c>
      <c r="JD14" s="93" t="s">
        <v>739</v>
      </c>
      <c r="JE14" s="93" t="s">
        <v>739</v>
      </c>
      <c r="JF14" s="93" t="s">
        <v>739</v>
      </c>
      <c r="JG14" s="93" t="s">
        <v>739</v>
      </c>
      <c r="JH14" s="93" t="s">
        <v>739</v>
      </c>
    </row>
    <row r="15" spans="1:268" x14ac:dyDescent="0.25">
      <c r="A15" s="93" t="s">
        <v>743</v>
      </c>
      <c r="B15" s="93" t="s">
        <v>743</v>
      </c>
      <c r="C15" s="93" t="s">
        <v>743</v>
      </c>
      <c r="D15" s="93" t="s">
        <v>743</v>
      </c>
      <c r="E15" s="93" t="s">
        <v>743</v>
      </c>
      <c r="F15" s="93" t="s">
        <v>743</v>
      </c>
      <c r="G15" s="93" t="s">
        <v>743</v>
      </c>
      <c r="H15" s="93" t="s">
        <v>743</v>
      </c>
      <c r="I15" s="93" t="s">
        <v>743</v>
      </c>
      <c r="J15" s="93" t="s">
        <v>743</v>
      </c>
      <c r="K15" s="93" t="s">
        <v>743</v>
      </c>
      <c r="L15" s="93" t="s">
        <v>743</v>
      </c>
      <c r="M15" s="93" t="s">
        <v>743</v>
      </c>
      <c r="N15" s="93" t="s">
        <v>743</v>
      </c>
      <c r="O15" s="93" t="s">
        <v>743</v>
      </c>
      <c r="P15" s="93" t="s">
        <v>743</v>
      </c>
      <c r="Q15" s="93" t="s">
        <v>743</v>
      </c>
      <c r="R15" s="93" t="s">
        <v>743</v>
      </c>
      <c r="S15" s="93" t="s">
        <v>743</v>
      </c>
      <c r="T15" s="93" t="s">
        <v>743</v>
      </c>
      <c r="U15" s="93" t="s">
        <v>743</v>
      </c>
      <c r="V15" s="93" t="s">
        <v>743</v>
      </c>
      <c r="W15" s="93" t="s">
        <v>743</v>
      </c>
      <c r="X15" s="93" t="s">
        <v>743</v>
      </c>
      <c r="Y15" s="93" t="s">
        <v>743</v>
      </c>
      <c r="Z15" s="93" t="s">
        <v>743</v>
      </c>
      <c r="AA15" s="93" t="s">
        <v>743</v>
      </c>
      <c r="AB15" s="93" t="s">
        <v>743</v>
      </c>
      <c r="AC15" s="93" t="s">
        <v>743</v>
      </c>
      <c r="AD15" s="93" t="s">
        <v>743</v>
      </c>
      <c r="AE15" s="93" t="s">
        <v>743</v>
      </c>
      <c r="AF15" s="93" t="s">
        <v>743</v>
      </c>
      <c r="AG15" s="93" t="s">
        <v>743</v>
      </c>
      <c r="AH15" s="93" t="s">
        <v>743</v>
      </c>
      <c r="AI15" s="93" t="s">
        <v>743</v>
      </c>
      <c r="AJ15" s="93" t="s">
        <v>743</v>
      </c>
      <c r="AK15" s="93" t="s">
        <v>743</v>
      </c>
      <c r="AL15" s="93" t="s">
        <v>743</v>
      </c>
      <c r="AM15" s="93" t="s">
        <v>743</v>
      </c>
      <c r="AN15" s="93" t="s">
        <v>743</v>
      </c>
      <c r="AO15" s="93" t="s">
        <v>743</v>
      </c>
      <c r="AP15" s="93" t="s">
        <v>743</v>
      </c>
      <c r="AQ15" s="93" t="s">
        <v>743</v>
      </c>
      <c r="AR15" s="93" t="s">
        <v>743</v>
      </c>
      <c r="AS15" s="93" t="s">
        <v>743</v>
      </c>
      <c r="AT15" s="93" t="s">
        <v>743</v>
      </c>
      <c r="AU15" s="93" t="s">
        <v>743</v>
      </c>
      <c r="AV15" s="93" t="s">
        <v>743</v>
      </c>
      <c r="AW15" s="93" t="s">
        <v>743</v>
      </c>
      <c r="AX15" s="93" t="s">
        <v>743</v>
      </c>
      <c r="AY15" s="93" t="s">
        <v>743</v>
      </c>
      <c r="AZ15" s="93" t="s">
        <v>743</v>
      </c>
      <c r="BA15" s="93" t="s">
        <v>743</v>
      </c>
      <c r="BB15" s="93" t="s">
        <v>743</v>
      </c>
      <c r="BC15" s="93" t="s">
        <v>743</v>
      </c>
      <c r="BD15" s="93" t="s">
        <v>743</v>
      </c>
      <c r="BE15" s="93" t="s">
        <v>743</v>
      </c>
      <c r="BF15" s="93" t="s">
        <v>743</v>
      </c>
      <c r="BG15" s="93" t="s">
        <v>743</v>
      </c>
      <c r="BH15" s="93" t="s">
        <v>743</v>
      </c>
      <c r="BI15" s="93" t="s">
        <v>743</v>
      </c>
      <c r="BJ15" s="93" t="s">
        <v>743</v>
      </c>
      <c r="BK15" s="93" t="s">
        <v>743</v>
      </c>
      <c r="BL15" s="93" t="s">
        <v>743</v>
      </c>
      <c r="BM15" s="93" t="s">
        <v>743</v>
      </c>
      <c r="BN15" s="93" t="s">
        <v>743</v>
      </c>
      <c r="BO15" s="93" t="s">
        <v>743</v>
      </c>
      <c r="BP15" s="93" t="s">
        <v>743</v>
      </c>
      <c r="BQ15" s="93" t="s">
        <v>743</v>
      </c>
      <c r="BR15" s="93" t="s">
        <v>743</v>
      </c>
      <c r="BS15" s="93" t="s">
        <v>743</v>
      </c>
      <c r="BT15" s="93" t="s">
        <v>743</v>
      </c>
      <c r="BU15" s="93" t="s">
        <v>743</v>
      </c>
      <c r="BV15" s="93" t="s">
        <v>743</v>
      </c>
      <c r="BW15" s="93" t="s">
        <v>743</v>
      </c>
      <c r="BX15" s="93" t="s">
        <v>743</v>
      </c>
      <c r="BY15" s="93" t="s">
        <v>743</v>
      </c>
      <c r="BZ15" s="93" t="s">
        <v>743</v>
      </c>
      <c r="CA15" s="93" t="s">
        <v>743</v>
      </c>
      <c r="CB15" s="93" t="s">
        <v>743</v>
      </c>
      <c r="CC15" s="93" t="s">
        <v>743</v>
      </c>
      <c r="CD15" s="93" t="s">
        <v>743</v>
      </c>
      <c r="CE15" s="93" t="s">
        <v>743</v>
      </c>
      <c r="CF15" s="93" t="s">
        <v>743</v>
      </c>
      <c r="CG15" s="93" t="s">
        <v>743</v>
      </c>
      <c r="CH15" s="93" t="s">
        <v>743</v>
      </c>
      <c r="CI15" s="93" t="s">
        <v>743</v>
      </c>
      <c r="CJ15" s="93" t="s">
        <v>743</v>
      </c>
      <c r="CK15" s="93" t="s">
        <v>743</v>
      </c>
      <c r="CL15" s="93" t="s">
        <v>743</v>
      </c>
      <c r="CM15" s="93" t="s">
        <v>743</v>
      </c>
      <c r="CN15" s="93" t="s">
        <v>743</v>
      </c>
      <c r="CO15" s="93" t="s">
        <v>743</v>
      </c>
      <c r="CP15" s="93" t="s">
        <v>743</v>
      </c>
      <c r="CQ15" s="93" t="s">
        <v>743</v>
      </c>
      <c r="CR15" s="93" t="s">
        <v>743</v>
      </c>
      <c r="CS15" s="93" t="s">
        <v>743</v>
      </c>
      <c r="CT15" s="93" t="s">
        <v>743</v>
      </c>
      <c r="CU15" s="93" t="s">
        <v>743</v>
      </c>
      <c r="CV15" s="93" t="s">
        <v>743</v>
      </c>
      <c r="CW15" s="93" t="s">
        <v>743</v>
      </c>
      <c r="CX15" s="93" t="s">
        <v>743</v>
      </c>
      <c r="CY15" s="93" t="s">
        <v>743</v>
      </c>
      <c r="CZ15" s="93" t="s">
        <v>743</v>
      </c>
      <c r="DA15" s="93" t="s">
        <v>743</v>
      </c>
      <c r="DB15" s="93" t="s">
        <v>743</v>
      </c>
      <c r="DC15" s="93" t="s">
        <v>743</v>
      </c>
      <c r="DD15" s="93" t="s">
        <v>743</v>
      </c>
      <c r="DE15" s="93" t="s">
        <v>743</v>
      </c>
      <c r="DF15" s="93" t="s">
        <v>743</v>
      </c>
      <c r="DG15" s="93" t="s">
        <v>743</v>
      </c>
      <c r="DH15" s="93" t="s">
        <v>743</v>
      </c>
      <c r="DI15" s="93" t="s">
        <v>743</v>
      </c>
      <c r="DJ15" s="93" t="s">
        <v>743</v>
      </c>
      <c r="DK15" s="93" t="s">
        <v>743</v>
      </c>
      <c r="DL15" s="93" t="s">
        <v>743</v>
      </c>
      <c r="DM15" s="93" t="s">
        <v>743</v>
      </c>
      <c r="DN15" s="93" t="s">
        <v>743</v>
      </c>
      <c r="DO15" s="93" t="s">
        <v>743</v>
      </c>
      <c r="DP15" s="93" t="s">
        <v>743</v>
      </c>
      <c r="DQ15" s="93" t="s">
        <v>743</v>
      </c>
      <c r="DR15" s="93" t="s">
        <v>743</v>
      </c>
      <c r="DS15" s="93" t="s">
        <v>743</v>
      </c>
      <c r="DT15" s="93" t="s">
        <v>743</v>
      </c>
      <c r="DU15" s="93" t="s">
        <v>743</v>
      </c>
      <c r="DV15" s="93" t="s">
        <v>743</v>
      </c>
      <c r="DW15" s="93" t="s">
        <v>743</v>
      </c>
      <c r="DX15" s="93" t="s">
        <v>743</v>
      </c>
      <c r="DY15" s="93" t="s">
        <v>743</v>
      </c>
      <c r="DZ15" s="93" t="s">
        <v>743</v>
      </c>
      <c r="EA15" s="93" t="s">
        <v>743</v>
      </c>
      <c r="EB15" s="93" t="s">
        <v>743</v>
      </c>
      <c r="EC15" s="93" t="s">
        <v>743</v>
      </c>
      <c r="ED15" s="93" t="s">
        <v>743</v>
      </c>
      <c r="EE15" s="93" t="s">
        <v>743</v>
      </c>
      <c r="EF15" s="93" t="s">
        <v>743</v>
      </c>
      <c r="EG15" s="93" t="s">
        <v>743</v>
      </c>
      <c r="EH15" s="93" t="s">
        <v>743</v>
      </c>
      <c r="EI15" s="93" t="s">
        <v>743</v>
      </c>
      <c r="EJ15" s="93" t="s">
        <v>743</v>
      </c>
      <c r="EK15" s="93" t="s">
        <v>743</v>
      </c>
      <c r="EL15" s="93" t="s">
        <v>743</v>
      </c>
      <c r="EM15" s="93" t="s">
        <v>743</v>
      </c>
      <c r="EN15" s="93" t="s">
        <v>743</v>
      </c>
      <c r="EO15" s="93" t="s">
        <v>743</v>
      </c>
      <c r="EP15" s="93" t="s">
        <v>743</v>
      </c>
      <c r="EQ15" s="93" t="s">
        <v>743</v>
      </c>
      <c r="ER15" s="93" t="s">
        <v>743</v>
      </c>
      <c r="ES15" s="93" t="s">
        <v>743</v>
      </c>
      <c r="ET15" s="93" t="s">
        <v>743</v>
      </c>
      <c r="EU15" s="93" t="s">
        <v>743</v>
      </c>
      <c r="EV15" s="93" t="s">
        <v>743</v>
      </c>
      <c r="EW15" s="93" t="s">
        <v>743</v>
      </c>
      <c r="EX15" s="93" t="s">
        <v>743</v>
      </c>
      <c r="EY15" s="93" t="s">
        <v>743</v>
      </c>
      <c r="EZ15" s="93" t="s">
        <v>743</v>
      </c>
      <c r="FA15" s="93" t="s">
        <v>743</v>
      </c>
      <c r="FB15" s="93" t="s">
        <v>743</v>
      </c>
      <c r="FC15" s="93" t="s">
        <v>743</v>
      </c>
      <c r="FD15" s="93" t="s">
        <v>743</v>
      </c>
      <c r="FE15" s="93" t="s">
        <v>743</v>
      </c>
      <c r="FF15" s="93" t="s">
        <v>743</v>
      </c>
      <c r="FG15" s="93" t="s">
        <v>743</v>
      </c>
      <c r="FH15" s="93" t="s">
        <v>743</v>
      </c>
      <c r="FI15" s="93" t="s">
        <v>743</v>
      </c>
      <c r="FJ15" s="93" t="s">
        <v>743</v>
      </c>
      <c r="FK15" s="93" t="s">
        <v>743</v>
      </c>
      <c r="FL15" s="93" t="s">
        <v>743</v>
      </c>
      <c r="FM15" s="93" t="s">
        <v>743</v>
      </c>
      <c r="FN15" s="93" t="s">
        <v>743</v>
      </c>
      <c r="FO15" s="93" t="s">
        <v>743</v>
      </c>
      <c r="FP15" s="93" t="s">
        <v>743</v>
      </c>
      <c r="FQ15" s="93" t="s">
        <v>743</v>
      </c>
      <c r="FR15" s="93" t="s">
        <v>743</v>
      </c>
      <c r="FS15" s="93" t="s">
        <v>743</v>
      </c>
      <c r="FT15" s="93" t="s">
        <v>743</v>
      </c>
      <c r="FU15" s="93" t="s">
        <v>743</v>
      </c>
      <c r="FV15" s="93" t="s">
        <v>743</v>
      </c>
      <c r="FW15" s="93" t="s">
        <v>743</v>
      </c>
      <c r="FX15" s="93" t="s">
        <v>743</v>
      </c>
      <c r="FY15" s="93" t="s">
        <v>743</v>
      </c>
      <c r="FZ15" s="93" t="s">
        <v>743</v>
      </c>
      <c r="GA15" s="93" t="s">
        <v>743</v>
      </c>
      <c r="GB15" s="93" t="s">
        <v>743</v>
      </c>
      <c r="GC15" s="93" t="s">
        <v>743</v>
      </c>
      <c r="GD15" s="93" t="s">
        <v>743</v>
      </c>
      <c r="GE15" s="93" t="s">
        <v>743</v>
      </c>
      <c r="GF15" s="93" t="s">
        <v>743</v>
      </c>
      <c r="GG15" s="93" t="s">
        <v>743</v>
      </c>
      <c r="GH15" s="93" t="s">
        <v>743</v>
      </c>
      <c r="GI15" s="93" t="s">
        <v>743</v>
      </c>
      <c r="GJ15" s="93" t="s">
        <v>743</v>
      </c>
      <c r="GK15" s="93" t="s">
        <v>743</v>
      </c>
      <c r="GL15" s="93" t="s">
        <v>743</v>
      </c>
      <c r="GM15" s="93" t="s">
        <v>743</v>
      </c>
      <c r="GN15" s="93" t="s">
        <v>743</v>
      </c>
      <c r="GO15" s="93" t="s">
        <v>743</v>
      </c>
      <c r="GP15" s="93" t="s">
        <v>743</v>
      </c>
      <c r="GQ15" s="93" t="s">
        <v>743</v>
      </c>
      <c r="GR15" s="93" t="s">
        <v>743</v>
      </c>
      <c r="GS15" s="93" t="s">
        <v>743</v>
      </c>
      <c r="GT15" s="93" t="s">
        <v>743</v>
      </c>
      <c r="GU15" s="93" t="s">
        <v>743</v>
      </c>
      <c r="GV15" s="93" t="s">
        <v>743</v>
      </c>
      <c r="GW15" s="93" t="s">
        <v>743</v>
      </c>
      <c r="GX15" s="93" t="s">
        <v>743</v>
      </c>
      <c r="GY15" s="93" t="s">
        <v>743</v>
      </c>
      <c r="GZ15" s="93" t="s">
        <v>743</v>
      </c>
      <c r="HA15" s="93" t="s">
        <v>743</v>
      </c>
      <c r="HB15" s="93" t="s">
        <v>743</v>
      </c>
      <c r="HC15" s="93" t="s">
        <v>743</v>
      </c>
      <c r="HD15" s="93" t="s">
        <v>743</v>
      </c>
      <c r="HE15" s="93" t="s">
        <v>743</v>
      </c>
      <c r="HF15" s="93" t="s">
        <v>743</v>
      </c>
      <c r="HG15" s="93" t="s">
        <v>743</v>
      </c>
      <c r="HH15" s="93" t="s">
        <v>743</v>
      </c>
      <c r="HI15" s="93" t="s">
        <v>743</v>
      </c>
      <c r="HJ15" s="93" t="s">
        <v>743</v>
      </c>
      <c r="HK15" s="93" t="s">
        <v>743</v>
      </c>
      <c r="HL15" s="93" t="s">
        <v>743</v>
      </c>
      <c r="HM15" s="93" t="s">
        <v>743</v>
      </c>
      <c r="HN15" s="93" t="s">
        <v>743</v>
      </c>
      <c r="HO15" s="93" t="s">
        <v>743</v>
      </c>
      <c r="HP15" s="93" t="s">
        <v>743</v>
      </c>
      <c r="HQ15" s="93" t="s">
        <v>743</v>
      </c>
      <c r="HR15" s="93" t="s">
        <v>743</v>
      </c>
      <c r="HS15" s="93" t="s">
        <v>743</v>
      </c>
      <c r="HT15" s="93" t="s">
        <v>743</v>
      </c>
      <c r="HU15" s="93" t="s">
        <v>743</v>
      </c>
      <c r="HV15" s="93" t="s">
        <v>743</v>
      </c>
      <c r="HW15" s="93" t="s">
        <v>743</v>
      </c>
      <c r="HX15" s="93" t="s">
        <v>743</v>
      </c>
      <c r="HY15" s="93" t="s">
        <v>743</v>
      </c>
      <c r="HZ15" s="93" t="s">
        <v>743</v>
      </c>
      <c r="IA15" s="93" t="s">
        <v>743</v>
      </c>
      <c r="IB15" s="93" t="s">
        <v>743</v>
      </c>
      <c r="IC15" s="93" t="s">
        <v>743</v>
      </c>
      <c r="ID15" s="93" t="s">
        <v>743</v>
      </c>
      <c r="IE15" s="93" t="s">
        <v>743</v>
      </c>
      <c r="IF15" s="93" t="s">
        <v>743</v>
      </c>
      <c r="IG15" s="93" t="s">
        <v>743</v>
      </c>
      <c r="IH15" s="93" t="s">
        <v>743</v>
      </c>
      <c r="II15" s="93" t="s">
        <v>743</v>
      </c>
      <c r="IJ15" s="93" t="s">
        <v>743</v>
      </c>
      <c r="IK15" s="93" t="s">
        <v>743</v>
      </c>
      <c r="IL15" s="93" t="s">
        <v>743</v>
      </c>
      <c r="IM15" s="93" t="s">
        <v>743</v>
      </c>
      <c r="IN15" s="93" t="s">
        <v>743</v>
      </c>
      <c r="IO15" s="93" t="s">
        <v>743</v>
      </c>
      <c r="IP15" s="93" t="s">
        <v>743</v>
      </c>
      <c r="IQ15" s="93" t="s">
        <v>743</v>
      </c>
      <c r="IR15" s="93" t="s">
        <v>743</v>
      </c>
      <c r="IS15" s="93" t="s">
        <v>743</v>
      </c>
      <c r="IT15" s="93" t="s">
        <v>743</v>
      </c>
      <c r="IU15" s="93" t="s">
        <v>743</v>
      </c>
      <c r="IV15" s="93" t="s">
        <v>743</v>
      </c>
      <c r="IW15" s="93" t="s">
        <v>743</v>
      </c>
      <c r="IX15" s="93" t="s">
        <v>743</v>
      </c>
      <c r="IY15" s="93" t="s">
        <v>743</v>
      </c>
      <c r="IZ15" s="93" t="s">
        <v>743</v>
      </c>
      <c r="JA15" s="93" t="s">
        <v>743</v>
      </c>
      <c r="JB15" s="93" t="s">
        <v>743</v>
      </c>
      <c r="JC15" s="93" t="s">
        <v>743</v>
      </c>
      <c r="JD15" s="93" t="s">
        <v>743</v>
      </c>
      <c r="JE15" s="93" t="s">
        <v>743</v>
      </c>
      <c r="JF15" s="93" t="s">
        <v>743</v>
      </c>
      <c r="JG15" s="93" t="s">
        <v>743</v>
      </c>
      <c r="JH15" s="93" t="s">
        <v>743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JH9"/>
  <sheetViews>
    <sheetView workbookViewId="0">
      <selection activeCell="H2" sqref="H2"/>
    </sheetView>
  </sheetViews>
  <sheetFormatPr defaultColWidth="30.140625" defaultRowHeight="15" x14ac:dyDescent="0.25"/>
  <cols>
    <col min="1" max="1" width="30" bestFit="1" customWidth="1"/>
    <col min="2" max="2" width="20.5703125" bestFit="1" customWidth="1"/>
    <col min="3" max="3" width="20.7109375" bestFit="1" customWidth="1"/>
    <col min="4" max="4" width="26.42578125" bestFit="1" customWidth="1"/>
    <col min="5" max="6" width="16" bestFit="1" customWidth="1"/>
    <col min="7" max="7" width="20.28515625" bestFit="1" customWidth="1"/>
    <col min="8" max="8" width="20.5703125" bestFit="1" customWidth="1"/>
    <col min="9" max="10" width="16" bestFit="1" customWidth="1"/>
    <col min="11" max="11" width="20.42578125" bestFit="1" customWidth="1"/>
    <col min="12" max="12" width="20.7109375" bestFit="1" customWidth="1"/>
    <col min="13" max="19" width="16" bestFit="1" customWidth="1"/>
    <col min="20" max="20" width="22.85546875" bestFit="1" customWidth="1"/>
    <col min="21" max="21" width="21.42578125" bestFit="1" customWidth="1"/>
    <col min="22" max="22" width="24.42578125" bestFit="1" customWidth="1"/>
    <col min="23" max="36" width="10.42578125" bestFit="1" customWidth="1"/>
    <col min="37" max="37" width="11.42578125" bestFit="1" customWidth="1"/>
    <col min="38" max="40" width="10.42578125" bestFit="1" customWidth="1"/>
    <col min="41" max="41" width="11.42578125" bestFit="1" customWidth="1"/>
    <col min="42" max="56" width="10.42578125" bestFit="1" customWidth="1"/>
    <col min="57" max="57" width="11.42578125" bestFit="1" customWidth="1"/>
    <col min="58" max="60" width="10.42578125" bestFit="1" customWidth="1"/>
    <col min="61" max="61" width="11.42578125" bestFit="1" customWidth="1"/>
    <col min="62" max="84" width="10.42578125" bestFit="1" customWidth="1"/>
    <col min="85" max="85" width="11.42578125" bestFit="1" customWidth="1"/>
    <col min="86" max="88" width="10.42578125" bestFit="1" customWidth="1"/>
    <col min="89" max="89" width="11.42578125" bestFit="1" customWidth="1"/>
    <col min="90" max="104" width="10.42578125" bestFit="1" customWidth="1"/>
    <col min="105" max="105" width="12.42578125" bestFit="1" customWidth="1"/>
    <col min="106" max="110" width="11.42578125" bestFit="1" customWidth="1"/>
    <col min="111" max="111" width="12.42578125" bestFit="1" customWidth="1"/>
    <col min="112" max="114" width="11.42578125" bestFit="1" customWidth="1"/>
    <col min="115" max="115" width="12.42578125" bestFit="1" customWidth="1"/>
    <col min="116" max="124" width="11.42578125" bestFit="1" customWidth="1"/>
    <col min="125" max="125" width="32.28515625" bestFit="1" customWidth="1"/>
    <col min="126" max="126" width="33.140625" bestFit="1" customWidth="1"/>
    <col min="127" max="127" width="31.28515625" bestFit="1" customWidth="1"/>
    <col min="128" max="128" width="32.28515625" bestFit="1" customWidth="1"/>
    <col min="129" max="129" width="31.28515625" bestFit="1" customWidth="1"/>
    <col min="130" max="130" width="32.28515625" bestFit="1" customWidth="1"/>
    <col min="131" max="131" width="34.28515625" bestFit="1" customWidth="1"/>
    <col min="132" max="132" width="32.28515625" bestFit="1" customWidth="1"/>
    <col min="133" max="133" width="33.140625" bestFit="1" customWidth="1"/>
    <col min="134" max="134" width="35.140625" bestFit="1" customWidth="1"/>
    <col min="135" max="135" width="34.140625" bestFit="1" customWidth="1"/>
    <col min="136" max="136" width="35" bestFit="1" customWidth="1"/>
    <col min="137" max="137" width="37.140625" bestFit="1" customWidth="1"/>
    <col min="138" max="138" width="35" bestFit="1" customWidth="1"/>
    <col min="139" max="139" width="35.85546875" bestFit="1" customWidth="1"/>
    <col min="140" max="140" width="38" bestFit="1" customWidth="1"/>
    <col min="141" max="141" width="31.28515625" bestFit="1" customWidth="1"/>
    <col min="142" max="142" width="32.28515625" bestFit="1" customWidth="1"/>
    <col min="143" max="144" width="34.28515625" bestFit="1" customWidth="1"/>
    <col min="145" max="145" width="32.28515625" bestFit="1" customWidth="1"/>
    <col min="146" max="146" width="33.140625" bestFit="1" customWidth="1"/>
    <col min="147" max="147" width="35.140625" bestFit="1" customWidth="1"/>
    <col min="148" max="148" width="34.140625" bestFit="1" customWidth="1"/>
    <col min="149" max="149" width="35" bestFit="1" customWidth="1"/>
    <col min="150" max="150" width="37.140625" bestFit="1" customWidth="1"/>
    <col min="151" max="151" width="35" bestFit="1" customWidth="1"/>
    <col min="152" max="152" width="35.85546875" bestFit="1" customWidth="1"/>
    <col min="153" max="153" width="31.28515625" bestFit="1" customWidth="1"/>
    <col min="154" max="154" width="32.28515625" bestFit="1" customWidth="1"/>
    <col min="155" max="155" width="33.140625" bestFit="1" customWidth="1"/>
    <col min="156" max="156" width="35.140625" bestFit="1" customWidth="1"/>
    <col min="157" max="157" width="34.140625" bestFit="1" customWidth="1"/>
    <col min="158" max="158" width="35" bestFit="1" customWidth="1"/>
    <col min="159" max="159" width="35.85546875" bestFit="1" customWidth="1"/>
    <col min="160" max="160" width="38" bestFit="1" customWidth="1"/>
    <col min="161" max="162" width="31.28515625" bestFit="1" customWidth="1"/>
    <col min="163" max="163" width="32.28515625" bestFit="1" customWidth="1"/>
    <col min="164" max="164" width="34.28515625" bestFit="1" customWidth="1"/>
    <col min="165" max="165" width="32.28515625" bestFit="1" customWidth="1"/>
    <col min="166" max="166" width="33.140625" bestFit="1" customWidth="1"/>
    <col min="167" max="167" width="35.140625" bestFit="1" customWidth="1"/>
    <col min="168" max="168" width="34.140625" bestFit="1" customWidth="1"/>
    <col min="169" max="169" width="35" bestFit="1" customWidth="1"/>
    <col min="170" max="170" width="37.140625" bestFit="1" customWidth="1"/>
    <col min="171" max="171" width="35" bestFit="1" customWidth="1"/>
    <col min="172" max="172" width="35.85546875" bestFit="1" customWidth="1"/>
    <col min="173" max="173" width="38" bestFit="1" customWidth="1"/>
    <col min="174" max="174" width="31.28515625" bestFit="1" customWidth="1"/>
    <col min="175" max="175" width="32.28515625" bestFit="1" customWidth="1"/>
    <col min="176" max="176" width="34.28515625" bestFit="1" customWidth="1"/>
    <col min="177" max="177" width="32.28515625" bestFit="1" customWidth="1"/>
    <col min="178" max="178" width="33.140625" bestFit="1" customWidth="1"/>
    <col min="179" max="179" width="35.140625" bestFit="1" customWidth="1"/>
    <col min="180" max="180" width="34.140625" bestFit="1" customWidth="1"/>
    <col min="181" max="181" width="35" bestFit="1" customWidth="1"/>
    <col min="182" max="182" width="37.140625" bestFit="1" customWidth="1"/>
    <col min="183" max="184" width="35" bestFit="1" customWidth="1"/>
    <col min="185" max="185" width="38" bestFit="1" customWidth="1"/>
    <col min="186" max="186" width="31.28515625" bestFit="1" customWidth="1"/>
    <col min="187" max="187" width="32.28515625" bestFit="1" customWidth="1"/>
    <col min="188" max="188" width="33.140625" bestFit="1" customWidth="1"/>
    <col min="189" max="189" width="35.140625" bestFit="1" customWidth="1"/>
    <col min="190" max="190" width="34.140625" bestFit="1" customWidth="1"/>
    <col min="191" max="192" width="35" bestFit="1" customWidth="1"/>
    <col min="193" max="193" width="38" bestFit="1" customWidth="1"/>
    <col min="194" max="194" width="31.28515625" bestFit="1" customWidth="1"/>
    <col min="195" max="196" width="32.28515625" bestFit="1" customWidth="1"/>
    <col min="197" max="197" width="33.140625" bestFit="1" customWidth="1"/>
    <col min="198" max="198" width="32.28515625" bestFit="1" customWidth="1"/>
    <col min="199" max="199" width="31.28515625" bestFit="1" customWidth="1"/>
    <col min="200" max="200" width="32.28515625" bestFit="1" customWidth="1"/>
    <col min="201" max="201" width="31.28515625" bestFit="1" customWidth="1"/>
    <col min="202" max="202" width="32.28515625" bestFit="1" customWidth="1"/>
    <col min="203" max="203" width="35" bestFit="1" customWidth="1"/>
    <col min="204" max="206" width="32.28515625" bestFit="1" customWidth="1"/>
    <col min="207" max="207" width="32.42578125" bestFit="1" customWidth="1"/>
    <col min="208" max="208" width="33.28515625" bestFit="1" customWidth="1"/>
    <col min="209" max="211" width="32.42578125" bestFit="1" customWidth="1"/>
    <col min="212" max="212" width="33.28515625" bestFit="1" customWidth="1"/>
    <col min="213" max="213" width="36.140625" bestFit="1" customWidth="1"/>
    <col min="214" max="214" width="32.42578125" bestFit="1" customWidth="1"/>
    <col min="215" max="215" width="33.28515625" bestFit="1" customWidth="1"/>
    <col min="216" max="216" width="36.140625" bestFit="1" customWidth="1"/>
    <col min="217" max="219" width="32.42578125" bestFit="1" customWidth="1"/>
    <col min="220" max="220" width="33.28515625" bestFit="1" customWidth="1"/>
    <col min="221" max="221" width="36.140625" bestFit="1" customWidth="1"/>
    <col min="222" max="222" width="32.42578125" bestFit="1" customWidth="1"/>
    <col min="223" max="223" width="33.28515625" bestFit="1" customWidth="1"/>
    <col min="224" max="224" width="36.140625" bestFit="1" customWidth="1"/>
    <col min="225" max="226" width="32.42578125" bestFit="1" customWidth="1"/>
    <col min="227" max="229" width="33.28515625" bestFit="1" customWidth="1"/>
    <col min="230" max="230" width="32.42578125" bestFit="1" customWidth="1"/>
    <col min="231" max="231" width="33.28515625" bestFit="1" customWidth="1"/>
    <col min="232" max="232" width="32.42578125" bestFit="1" customWidth="1"/>
    <col min="233" max="233" width="33.28515625" bestFit="1" customWidth="1"/>
    <col min="234" max="235" width="32.42578125" bestFit="1" customWidth="1"/>
    <col min="236" max="240" width="33.28515625" bestFit="1" customWidth="1"/>
    <col min="241" max="241" width="36.140625" bestFit="1" customWidth="1"/>
    <col min="242" max="242" width="33.28515625" bestFit="1" customWidth="1"/>
    <col min="243" max="243" width="36.140625" bestFit="1" customWidth="1"/>
    <col min="244" max="248" width="33.28515625" bestFit="1" customWidth="1"/>
    <col min="249" max="252" width="30.42578125" bestFit="1" customWidth="1"/>
    <col min="253" max="262" width="31.42578125" bestFit="1" customWidth="1"/>
    <col min="263" max="268" width="32.7109375" bestFit="1" customWidth="1"/>
  </cols>
  <sheetData>
    <row r="1" spans="1:268" ht="46.5" x14ac:dyDescent="0.7">
      <c r="A1" s="123" t="s">
        <v>751</v>
      </c>
      <c r="B1" s="112"/>
    </row>
    <row r="2" spans="1:268" s="89" customFormat="1" x14ac:dyDescent="0.25">
      <c r="A2" s="89" t="s">
        <v>752</v>
      </c>
      <c r="B2" s="89" t="s">
        <v>98</v>
      </c>
      <c r="C2" s="89" t="s">
        <v>100</v>
      </c>
      <c r="D2" s="89" t="s">
        <v>102</v>
      </c>
      <c r="E2" s="89" t="s">
        <v>104</v>
      </c>
      <c r="F2" s="89" t="s">
        <v>106</v>
      </c>
      <c r="G2" s="89" t="s">
        <v>108</v>
      </c>
      <c r="H2" s="89" t="s">
        <v>110</v>
      </c>
      <c r="I2" s="89" t="s">
        <v>112</v>
      </c>
      <c r="J2" s="89" t="s">
        <v>114</v>
      </c>
      <c r="K2" s="89" t="s">
        <v>116</v>
      </c>
      <c r="L2" s="89" t="s">
        <v>118</v>
      </c>
      <c r="M2" s="89" t="s">
        <v>120</v>
      </c>
      <c r="N2" s="89" t="s">
        <v>122</v>
      </c>
      <c r="O2" s="89" t="s">
        <v>124</v>
      </c>
      <c r="P2" s="89" t="s">
        <v>126</v>
      </c>
      <c r="Q2" s="89" t="s">
        <v>128</v>
      </c>
      <c r="R2" s="89" t="s">
        <v>130</v>
      </c>
      <c r="S2" s="89" t="s">
        <v>132</v>
      </c>
      <c r="T2" s="89" t="s">
        <v>134</v>
      </c>
      <c r="U2" s="89" t="s">
        <v>136</v>
      </c>
      <c r="V2" s="89" t="s">
        <v>138</v>
      </c>
      <c r="W2" s="89" t="s">
        <v>140</v>
      </c>
      <c r="X2" s="89" t="s">
        <v>141</v>
      </c>
      <c r="Y2" s="89" t="s">
        <v>142</v>
      </c>
      <c r="Z2" s="89" t="s">
        <v>143</v>
      </c>
      <c r="AA2" s="89" t="s">
        <v>66</v>
      </c>
      <c r="AB2" s="89" t="s">
        <v>144</v>
      </c>
      <c r="AC2" s="89" t="s">
        <v>145</v>
      </c>
      <c r="AD2" s="89" t="s">
        <v>146</v>
      </c>
      <c r="AE2" s="89" t="s">
        <v>88</v>
      </c>
      <c r="AF2" s="89" t="s">
        <v>147</v>
      </c>
      <c r="AG2" s="89" t="s">
        <v>148</v>
      </c>
      <c r="AH2" s="89" t="s">
        <v>149</v>
      </c>
      <c r="AI2" s="89" t="s">
        <v>150</v>
      </c>
      <c r="AJ2" s="89" t="s">
        <v>151</v>
      </c>
      <c r="AK2" s="89" t="s">
        <v>152</v>
      </c>
      <c r="AL2" s="89" t="s">
        <v>153</v>
      </c>
      <c r="AM2" s="89" t="s">
        <v>154</v>
      </c>
      <c r="AN2" s="89" t="s">
        <v>155</v>
      </c>
      <c r="AO2" s="89" t="s">
        <v>156</v>
      </c>
      <c r="AP2" s="89" t="s">
        <v>157</v>
      </c>
      <c r="AQ2" s="89" t="s">
        <v>158</v>
      </c>
      <c r="AR2" s="89" t="s">
        <v>159</v>
      </c>
      <c r="AS2" s="89" t="s">
        <v>160</v>
      </c>
      <c r="AT2" s="89" t="s">
        <v>161</v>
      </c>
      <c r="AU2" s="89" t="s">
        <v>162</v>
      </c>
      <c r="AV2" s="89" t="s">
        <v>163</v>
      </c>
      <c r="AW2" s="89" t="s">
        <v>164</v>
      </c>
      <c r="AX2" s="89" t="s">
        <v>165</v>
      </c>
      <c r="AY2" s="89" t="s">
        <v>166</v>
      </c>
      <c r="AZ2" s="89" t="s">
        <v>167</v>
      </c>
      <c r="BA2" s="89" t="s">
        <v>168</v>
      </c>
      <c r="BB2" s="89" t="s">
        <v>169</v>
      </c>
      <c r="BC2" s="89" t="s">
        <v>170</v>
      </c>
      <c r="BD2" s="89" t="s">
        <v>171</v>
      </c>
      <c r="BE2" s="89" t="s">
        <v>172</v>
      </c>
      <c r="BF2" s="89" t="s">
        <v>173</v>
      </c>
      <c r="BG2" s="89" t="s">
        <v>174</v>
      </c>
      <c r="BH2" s="89" t="s">
        <v>175</v>
      </c>
      <c r="BI2" s="89" t="s">
        <v>176</v>
      </c>
      <c r="BJ2" s="89" t="s">
        <v>177</v>
      </c>
      <c r="BK2" s="89" t="s">
        <v>178</v>
      </c>
      <c r="BL2" s="89" t="s">
        <v>179</v>
      </c>
      <c r="BM2" s="89" t="s">
        <v>180</v>
      </c>
      <c r="BN2" s="89" t="s">
        <v>181</v>
      </c>
      <c r="BO2" s="89" t="s">
        <v>182</v>
      </c>
      <c r="BP2" s="89" t="s">
        <v>183</v>
      </c>
      <c r="BQ2" s="89" t="s">
        <v>184</v>
      </c>
      <c r="BR2" s="89" t="s">
        <v>185</v>
      </c>
      <c r="BS2" s="89" t="s">
        <v>186</v>
      </c>
      <c r="BT2" s="89" t="s">
        <v>187</v>
      </c>
      <c r="BU2" s="89" t="s">
        <v>188</v>
      </c>
      <c r="BV2" s="89" t="s">
        <v>189</v>
      </c>
      <c r="BW2" s="89" t="s">
        <v>190</v>
      </c>
      <c r="BX2" s="89" t="s">
        <v>191</v>
      </c>
      <c r="BY2" s="89" t="s">
        <v>192</v>
      </c>
      <c r="BZ2" s="89" t="s">
        <v>193</v>
      </c>
      <c r="CA2" s="89" t="s">
        <v>194</v>
      </c>
      <c r="CB2" s="89" t="s">
        <v>195</v>
      </c>
      <c r="CC2" s="89" t="s">
        <v>196</v>
      </c>
      <c r="CD2" s="89" t="s">
        <v>197</v>
      </c>
      <c r="CE2" s="89" t="s">
        <v>198</v>
      </c>
      <c r="CF2" s="89" t="s">
        <v>199</v>
      </c>
      <c r="CG2" s="89" t="s">
        <v>200</v>
      </c>
      <c r="CH2" s="89" t="s">
        <v>201</v>
      </c>
      <c r="CI2" s="89" t="s">
        <v>202</v>
      </c>
      <c r="CJ2" s="89" t="s">
        <v>203</v>
      </c>
      <c r="CK2" s="89" t="s">
        <v>204</v>
      </c>
      <c r="CL2" s="89" t="s">
        <v>205</v>
      </c>
      <c r="CM2" s="89" t="s">
        <v>206</v>
      </c>
      <c r="CN2" s="89" t="s">
        <v>207</v>
      </c>
      <c r="CO2" s="89" t="s">
        <v>208</v>
      </c>
      <c r="CP2" s="89" t="s">
        <v>209</v>
      </c>
      <c r="CQ2" s="89" t="s">
        <v>210</v>
      </c>
      <c r="CR2" s="89" t="s">
        <v>211</v>
      </c>
      <c r="CS2" s="89" t="s">
        <v>212</v>
      </c>
      <c r="CT2" s="89" t="s">
        <v>213</v>
      </c>
      <c r="CU2" s="89" t="s">
        <v>214</v>
      </c>
      <c r="CV2" s="89" t="s">
        <v>215</v>
      </c>
      <c r="CW2" s="89" t="s">
        <v>216</v>
      </c>
      <c r="CX2" s="89" t="s">
        <v>217</v>
      </c>
      <c r="CY2" s="89" t="s">
        <v>218</v>
      </c>
      <c r="CZ2" s="89" t="s">
        <v>219</v>
      </c>
      <c r="DA2" s="89" t="s">
        <v>750</v>
      </c>
      <c r="DB2" s="89" t="s">
        <v>221</v>
      </c>
      <c r="DC2" s="89" t="s">
        <v>222</v>
      </c>
      <c r="DD2" s="89" t="s">
        <v>223</v>
      </c>
      <c r="DE2" s="89" t="s">
        <v>224</v>
      </c>
      <c r="DF2" s="89" t="s">
        <v>225</v>
      </c>
      <c r="DG2" s="89" t="s">
        <v>226</v>
      </c>
      <c r="DH2" s="89" t="s">
        <v>227</v>
      </c>
      <c r="DI2" s="89" t="s">
        <v>228</v>
      </c>
      <c r="DJ2" s="89" t="s">
        <v>229</v>
      </c>
      <c r="DK2" s="89" t="s">
        <v>230</v>
      </c>
      <c r="DL2" s="89" t="s">
        <v>231</v>
      </c>
      <c r="DM2" s="89" t="s">
        <v>232</v>
      </c>
      <c r="DN2" s="89" t="s">
        <v>233</v>
      </c>
      <c r="DO2" s="89" t="s">
        <v>234</v>
      </c>
      <c r="DP2" s="89" t="s">
        <v>235</v>
      </c>
      <c r="DQ2" s="89" t="s">
        <v>236</v>
      </c>
      <c r="DR2" s="89" t="s">
        <v>237</v>
      </c>
      <c r="DS2" s="89" t="s">
        <v>238</v>
      </c>
      <c r="DT2" s="89" t="s">
        <v>239</v>
      </c>
      <c r="DU2" s="89" t="s">
        <v>240</v>
      </c>
      <c r="DV2" s="89" t="s">
        <v>242</v>
      </c>
      <c r="DW2" s="89" t="s">
        <v>244</v>
      </c>
      <c r="DX2" s="89" t="s">
        <v>246</v>
      </c>
      <c r="DY2" s="89" t="s">
        <v>248</v>
      </c>
      <c r="DZ2" s="89" t="s">
        <v>250</v>
      </c>
      <c r="EA2" s="89" t="s">
        <v>252</v>
      </c>
      <c r="EB2" s="89" t="s">
        <v>254</v>
      </c>
      <c r="EC2" s="89" t="s">
        <v>256</v>
      </c>
      <c r="ED2" s="89" t="s">
        <v>258</v>
      </c>
      <c r="EE2" s="89" t="s">
        <v>260</v>
      </c>
      <c r="EF2" s="89" t="s">
        <v>262</v>
      </c>
      <c r="EG2" s="89" t="s">
        <v>264</v>
      </c>
      <c r="EH2" s="89" t="s">
        <v>266</v>
      </c>
      <c r="EI2" s="89" t="s">
        <v>268</v>
      </c>
      <c r="EJ2" s="89" t="s">
        <v>270</v>
      </c>
      <c r="EK2" s="89" t="s">
        <v>272</v>
      </c>
      <c r="EL2" s="89" t="s">
        <v>274</v>
      </c>
      <c r="EM2" s="89" t="s">
        <v>276</v>
      </c>
      <c r="EN2" s="89" t="s">
        <v>278</v>
      </c>
      <c r="EO2" s="89" t="s">
        <v>280</v>
      </c>
      <c r="EP2" s="89" t="s">
        <v>282</v>
      </c>
      <c r="EQ2" s="89" t="s">
        <v>284</v>
      </c>
      <c r="ER2" s="89" t="s">
        <v>286</v>
      </c>
      <c r="ES2" s="89" t="s">
        <v>288</v>
      </c>
      <c r="ET2" s="89" t="s">
        <v>290</v>
      </c>
      <c r="EU2" s="89" t="s">
        <v>292</v>
      </c>
      <c r="EV2" s="89" t="s">
        <v>294</v>
      </c>
      <c r="EW2" s="89" t="s">
        <v>296</v>
      </c>
      <c r="EX2" s="89" t="s">
        <v>298</v>
      </c>
      <c r="EY2" s="89" t="s">
        <v>300</v>
      </c>
      <c r="EZ2" s="89" t="s">
        <v>302</v>
      </c>
      <c r="FA2" s="89" t="s">
        <v>304</v>
      </c>
      <c r="FB2" s="89" t="s">
        <v>306</v>
      </c>
      <c r="FC2" s="89" t="s">
        <v>308</v>
      </c>
      <c r="FD2" s="89" t="s">
        <v>310</v>
      </c>
      <c r="FE2" s="89" t="s">
        <v>312</v>
      </c>
      <c r="FF2" s="89" t="s">
        <v>314</v>
      </c>
      <c r="FG2" s="89" t="s">
        <v>316</v>
      </c>
      <c r="FH2" s="89" t="s">
        <v>318</v>
      </c>
      <c r="FI2" s="89" t="s">
        <v>320</v>
      </c>
      <c r="FJ2" s="89" t="s">
        <v>322</v>
      </c>
      <c r="FK2" s="89" t="s">
        <v>324</v>
      </c>
      <c r="FL2" s="89" t="s">
        <v>326</v>
      </c>
      <c r="FM2" s="89" t="s">
        <v>328</v>
      </c>
      <c r="FN2" s="89" t="s">
        <v>330</v>
      </c>
      <c r="FO2" s="89" t="s">
        <v>332</v>
      </c>
      <c r="FP2" s="89" t="s">
        <v>334</v>
      </c>
      <c r="FQ2" s="89" t="s">
        <v>336</v>
      </c>
      <c r="FR2" s="89" t="s">
        <v>338</v>
      </c>
      <c r="FS2" s="89" t="s">
        <v>340</v>
      </c>
      <c r="FT2" s="89" t="s">
        <v>342</v>
      </c>
      <c r="FU2" s="89" t="s">
        <v>344</v>
      </c>
      <c r="FV2" s="89" t="s">
        <v>346</v>
      </c>
      <c r="FW2" s="89" t="s">
        <v>348</v>
      </c>
      <c r="FX2" s="89" t="s">
        <v>350</v>
      </c>
      <c r="FY2" s="89" t="s">
        <v>352</v>
      </c>
      <c r="FZ2" s="89" t="s">
        <v>354</v>
      </c>
      <c r="GA2" s="89" t="s">
        <v>356</v>
      </c>
      <c r="GB2" s="89" t="s">
        <v>745</v>
      </c>
      <c r="GC2" s="89" t="s">
        <v>360</v>
      </c>
      <c r="GD2" s="89" t="s">
        <v>362</v>
      </c>
      <c r="GE2" s="89" t="s">
        <v>364</v>
      </c>
      <c r="GF2" s="89" t="s">
        <v>366</v>
      </c>
      <c r="GG2" s="89" t="s">
        <v>75</v>
      </c>
      <c r="GH2" s="89" t="s">
        <v>369</v>
      </c>
      <c r="GI2" s="89" t="s">
        <v>371</v>
      </c>
      <c r="GJ2" s="89" t="s">
        <v>746</v>
      </c>
      <c r="GK2" s="89" t="s">
        <v>375</v>
      </c>
      <c r="GL2" s="89" t="s">
        <v>377</v>
      </c>
      <c r="GM2" s="89" t="s">
        <v>379</v>
      </c>
      <c r="GN2" s="89" t="s">
        <v>381</v>
      </c>
      <c r="GO2" s="89" t="s">
        <v>383</v>
      </c>
      <c r="GP2" s="89" t="s">
        <v>385</v>
      </c>
      <c r="GQ2" s="89" t="s">
        <v>387</v>
      </c>
      <c r="GR2" s="89" t="s">
        <v>389</v>
      </c>
      <c r="GS2" s="89" t="s">
        <v>391</v>
      </c>
      <c r="GT2" s="89" t="s">
        <v>393</v>
      </c>
      <c r="GU2" s="89" t="s">
        <v>395</v>
      </c>
      <c r="GV2" s="89" t="s">
        <v>397</v>
      </c>
      <c r="GW2" s="89" t="s">
        <v>399</v>
      </c>
      <c r="GX2" s="89" t="s">
        <v>401</v>
      </c>
      <c r="GY2" s="89" t="s">
        <v>403</v>
      </c>
      <c r="GZ2" s="89" t="s">
        <v>405</v>
      </c>
      <c r="HA2" s="89" t="s">
        <v>407</v>
      </c>
      <c r="HB2" s="89" t="s">
        <v>409</v>
      </c>
      <c r="HC2" s="89" t="s">
        <v>411</v>
      </c>
      <c r="HD2" s="89" t="s">
        <v>413</v>
      </c>
      <c r="HE2" s="89" t="s">
        <v>415</v>
      </c>
      <c r="HF2" s="89" t="s">
        <v>417</v>
      </c>
      <c r="HG2" s="89" t="s">
        <v>419</v>
      </c>
      <c r="HH2" s="89" t="s">
        <v>421</v>
      </c>
      <c r="HI2" s="89" t="s">
        <v>423</v>
      </c>
      <c r="HJ2" s="89" t="s">
        <v>425</v>
      </c>
      <c r="HK2" s="89" t="s">
        <v>427</v>
      </c>
      <c r="HL2" s="89" t="s">
        <v>429</v>
      </c>
      <c r="HM2" s="89" t="s">
        <v>431</v>
      </c>
      <c r="HN2" s="89" t="s">
        <v>433</v>
      </c>
      <c r="HO2" s="89" t="s">
        <v>435</v>
      </c>
      <c r="HP2" s="89" t="s">
        <v>437</v>
      </c>
      <c r="HQ2" s="89" t="s">
        <v>439</v>
      </c>
      <c r="HR2" s="89" t="s">
        <v>441</v>
      </c>
      <c r="HS2" s="89" t="s">
        <v>443</v>
      </c>
      <c r="HT2" s="89" t="s">
        <v>445</v>
      </c>
      <c r="HU2" s="89" t="s">
        <v>447</v>
      </c>
      <c r="HV2" s="89" t="s">
        <v>449</v>
      </c>
      <c r="HW2" s="89" t="s">
        <v>451</v>
      </c>
      <c r="HX2" s="89" t="s">
        <v>453</v>
      </c>
      <c r="HY2" s="89" t="s">
        <v>455</v>
      </c>
      <c r="HZ2" s="89" t="s">
        <v>457</v>
      </c>
      <c r="IA2" s="89" t="s">
        <v>459</v>
      </c>
      <c r="IB2" s="89" t="s">
        <v>461</v>
      </c>
      <c r="IC2" s="89" t="s">
        <v>463</v>
      </c>
      <c r="ID2" s="89" t="s">
        <v>465</v>
      </c>
      <c r="IE2" s="89" t="s">
        <v>467</v>
      </c>
      <c r="IF2" s="89" t="s">
        <v>469</v>
      </c>
      <c r="IG2" s="89" t="s">
        <v>471</v>
      </c>
      <c r="IH2" s="89" t="s">
        <v>473</v>
      </c>
      <c r="II2" s="89" t="s">
        <v>475</v>
      </c>
      <c r="IJ2" s="89" t="s">
        <v>477</v>
      </c>
      <c r="IK2" s="89" t="s">
        <v>479</v>
      </c>
      <c r="IL2" s="89" t="s">
        <v>481</v>
      </c>
      <c r="IM2" s="89" t="s">
        <v>483</v>
      </c>
      <c r="IN2" s="89" t="s">
        <v>485</v>
      </c>
      <c r="IO2" s="89" t="s">
        <v>487</v>
      </c>
      <c r="IP2" s="89" t="s">
        <v>489</v>
      </c>
      <c r="IQ2" s="89" t="s">
        <v>491</v>
      </c>
      <c r="IR2" s="89" t="s">
        <v>60</v>
      </c>
      <c r="IS2" s="89" t="s">
        <v>494</v>
      </c>
      <c r="IT2" s="89" t="s">
        <v>496</v>
      </c>
      <c r="IU2" s="89" t="s">
        <v>62</v>
      </c>
      <c r="IV2" s="89" t="s">
        <v>499</v>
      </c>
      <c r="IW2" s="89" t="s">
        <v>84</v>
      </c>
      <c r="IX2" s="89" t="s">
        <v>63</v>
      </c>
      <c r="IY2" s="89" t="s">
        <v>503</v>
      </c>
      <c r="IZ2" s="89" t="s">
        <v>505</v>
      </c>
      <c r="JA2" s="89" t="s">
        <v>507</v>
      </c>
      <c r="JB2" s="89" t="s">
        <v>509</v>
      </c>
      <c r="JC2" s="89" t="s">
        <v>511</v>
      </c>
      <c r="JD2" s="89" t="s">
        <v>513</v>
      </c>
      <c r="JE2" s="89" t="s">
        <v>515</v>
      </c>
      <c r="JF2" s="89" t="s">
        <v>57</v>
      </c>
      <c r="JG2" s="89" t="s">
        <v>518</v>
      </c>
      <c r="JH2" s="89" t="s">
        <v>520</v>
      </c>
    </row>
    <row r="3" spans="1:268" s="90" customFormat="1" x14ac:dyDescent="0.25">
      <c r="A3" s="90">
        <v>0.5</v>
      </c>
      <c r="B3" s="90">
        <v>0.5</v>
      </c>
      <c r="C3" s="90">
        <v>0.5</v>
      </c>
      <c r="D3" s="90">
        <v>0.5</v>
      </c>
      <c r="E3" s="90">
        <v>0.5</v>
      </c>
      <c r="F3" s="90">
        <v>0.5</v>
      </c>
      <c r="G3" s="90">
        <v>0.5</v>
      </c>
      <c r="H3" s="90">
        <v>0.5</v>
      </c>
      <c r="I3" s="90">
        <v>0.5</v>
      </c>
      <c r="J3" s="90">
        <v>0.5</v>
      </c>
      <c r="K3" s="90">
        <v>0.5</v>
      </c>
      <c r="L3" s="90">
        <v>0.5</v>
      </c>
      <c r="M3" s="90">
        <v>0.5</v>
      </c>
      <c r="N3" s="90">
        <v>0.5</v>
      </c>
      <c r="O3" s="90">
        <v>0.5</v>
      </c>
      <c r="P3" s="90">
        <v>0.5</v>
      </c>
      <c r="Q3" s="90">
        <v>0.75</v>
      </c>
      <c r="R3" s="90">
        <v>0.75</v>
      </c>
      <c r="S3" s="90">
        <v>0.75</v>
      </c>
      <c r="T3" s="90">
        <v>1</v>
      </c>
      <c r="U3" s="90">
        <v>1</v>
      </c>
      <c r="V3" s="90">
        <v>1.25</v>
      </c>
      <c r="W3" s="90">
        <v>0.5</v>
      </c>
      <c r="X3" s="90">
        <v>0.5</v>
      </c>
      <c r="Y3" s="90">
        <v>0.5</v>
      </c>
      <c r="Z3" s="90">
        <v>0.5</v>
      </c>
      <c r="AA3" s="90">
        <v>0.5</v>
      </c>
      <c r="AB3" s="90">
        <v>0.5</v>
      </c>
      <c r="AC3" s="90">
        <v>0.5</v>
      </c>
      <c r="AD3" s="90">
        <v>0.5</v>
      </c>
      <c r="AE3" s="90">
        <v>0.5</v>
      </c>
      <c r="AF3" s="90">
        <v>0.5</v>
      </c>
      <c r="AG3" s="90">
        <v>0.5</v>
      </c>
      <c r="AH3" s="90">
        <v>0.5</v>
      </c>
      <c r="AI3" s="90">
        <v>0.5</v>
      </c>
      <c r="AJ3" s="90">
        <v>0.5</v>
      </c>
      <c r="AK3" s="90">
        <v>0.5</v>
      </c>
      <c r="AL3" s="90">
        <v>0.5</v>
      </c>
      <c r="AM3" s="90">
        <v>0.5</v>
      </c>
      <c r="AN3" s="90">
        <v>0.5</v>
      </c>
      <c r="AO3" s="90">
        <v>0.5</v>
      </c>
      <c r="AP3" s="90">
        <v>0.5</v>
      </c>
      <c r="AQ3" s="90">
        <v>0.5</v>
      </c>
      <c r="AR3" s="90">
        <v>0.5</v>
      </c>
      <c r="AS3" s="90">
        <v>0.5</v>
      </c>
      <c r="AT3" s="90">
        <v>0.5</v>
      </c>
      <c r="AU3" s="90">
        <v>0.5</v>
      </c>
      <c r="AV3" s="90">
        <v>0.5</v>
      </c>
      <c r="AW3" s="90">
        <v>0.5</v>
      </c>
      <c r="AX3" s="90">
        <v>0.5</v>
      </c>
      <c r="AY3" s="90">
        <v>0.5</v>
      </c>
      <c r="AZ3" s="90">
        <v>0.5</v>
      </c>
      <c r="BA3" s="90">
        <v>0.5</v>
      </c>
      <c r="BB3" s="90">
        <v>0.5</v>
      </c>
      <c r="BC3" s="90">
        <v>0.5</v>
      </c>
      <c r="BD3" s="90">
        <v>0.5</v>
      </c>
      <c r="BE3" s="90">
        <v>0.5</v>
      </c>
      <c r="BF3" s="90">
        <v>0.5</v>
      </c>
      <c r="BG3" s="90">
        <v>0.5</v>
      </c>
      <c r="BH3" s="90">
        <v>0.5</v>
      </c>
      <c r="BI3" s="90">
        <v>0.5</v>
      </c>
      <c r="BJ3" s="90">
        <v>0.5</v>
      </c>
      <c r="BK3" s="90">
        <v>0.5</v>
      </c>
      <c r="BL3" s="90">
        <v>0.5</v>
      </c>
      <c r="BM3" s="90">
        <v>0.5</v>
      </c>
      <c r="BN3" s="90">
        <v>0.5</v>
      </c>
      <c r="BO3" s="90">
        <v>0.5</v>
      </c>
      <c r="BP3" s="90">
        <v>0.5</v>
      </c>
      <c r="BQ3" s="90">
        <v>0.5</v>
      </c>
      <c r="BR3" s="90">
        <v>0.5</v>
      </c>
      <c r="BS3" s="90">
        <v>0.5</v>
      </c>
      <c r="BT3" s="90">
        <v>0.75</v>
      </c>
      <c r="BU3" s="90">
        <v>0.75</v>
      </c>
      <c r="BV3" s="90">
        <v>0.75</v>
      </c>
      <c r="BW3" s="90">
        <v>0.5</v>
      </c>
      <c r="BX3" s="90">
        <v>0.75</v>
      </c>
      <c r="BY3" s="90">
        <v>0.75</v>
      </c>
      <c r="BZ3" s="90">
        <v>0.75</v>
      </c>
      <c r="CA3" s="90">
        <v>0.5</v>
      </c>
      <c r="CB3" s="90">
        <v>0.5</v>
      </c>
      <c r="CC3" s="90">
        <v>0.5</v>
      </c>
      <c r="CD3" s="90">
        <v>0.5</v>
      </c>
      <c r="CE3" s="90">
        <v>0.5</v>
      </c>
      <c r="CF3" s="90">
        <v>0.5</v>
      </c>
      <c r="CG3" s="90">
        <v>0.75</v>
      </c>
      <c r="CH3" s="90">
        <v>0.75</v>
      </c>
      <c r="CI3" s="90">
        <v>0.75</v>
      </c>
      <c r="CJ3" s="90">
        <v>0.75</v>
      </c>
      <c r="CK3" s="90">
        <v>0.75</v>
      </c>
      <c r="CL3" s="90">
        <v>0.75</v>
      </c>
      <c r="CM3" s="90">
        <v>0.75</v>
      </c>
      <c r="CN3" s="90">
        <v>0.75</v>
      </c>
      <c r="CO3" s="90">
        <v>1</v>
      </c>
      <c r="CP3" s="90">
        <v>1</v>
      </c>
      <c r="CQ3" s="90">
        <v>1</v>
      </c>
      <c r="CR3" s="90">
        <v>1</v>
      </c>
      <c r="CS3" s="90">
        <v>1</v>
      </c>
      <c r="CT3" s="90">
        <v>1</v>
      </c>
      <c r="CU3" s="90">
        <v>0.75</v>
      </c>
      <c r="CV3" s="90">
        <v>1</v>
      </c>
      <c r="CW3" s="90">
        <v>1.25</v>
      </c>
      <c r="CX3" s="90">
        <v>0.75</v>
      </c>
      <c r="CY3" s="90">
        <v>1</v>
      </c>
      <c r="CZ3" s="90">
        <v>1.25</v>
      </c>
      <c r="DA3" s="90">
        <v>1</v>
      </c>
      <c r="DB3" s="90">
        <v>1</v>
      </c>
      <c r="DC3" s="90">
        <v>1</v>
      </c>
      <c r="DD3" s="90">
        <v>1</v>
      </c>
      <c r="DE3" s="90">
        <v>1</v>
      </c>
      <c r="DF3" s="90">
        <v>1</v>
      </c>
      <c r="DG3" s="90">
        <v>1.25</v>
      </c>
      <c r="DH3" s="90">
        <v>1.25</v>
      </c>
      <c r="DI3" s="90">
        <v>1.25</v>
      </c>
      <c r="DJ3" s="90">
        <v>1.25</v>
      </c>
      <c r="DK3" s="90">
        <v>1.25</v>
      </c>
      <c r="DL3" s="90">
        <v>1.25</v>
      </c>
      <c r="DM3" s="90">
        <v>1.25</v>
      </c>
      <c r="DN3" s="90">
        <v>1.25</v>
      </c>
      <c r="DO3" s="90">
        <v>1.25</v>
      </c>
      <c r="DP3" s="90">
        <v>1.25</v>
      </c>
      <c r="DQ3" s="90">
        <v>1.25</v>
      </c>
      <c r="DR3" s="90">
        <v>1.25</v>
      </c>
      <c r="DS3" s="90">
        <v>1.25</v>
      </c>
      <c r="DT3" s="90">
        <v>1.25</v>
      </c>
      <c r="DU3" s="90">
        <v>0.5</v>
      </c>
      <c r="DV3" s="90">
        <v>0.5</v>
      </c>
      <c r="DW3" s="90">
        <v>0.5</v>
      </c>
      <c r="DX3" s="90">
        <v>0.5</v>
      </c>
      <c r="DY3" s="90">
        <v>0.5</v>
      </c>
      <c r="DZ3" s="90">
        <v>0.5</v>
      </c>
      <c r="EA3" s="90">
        <v>0.5</v>
      </c>
      <c r="EB3" s="90">
        <v>0.5</v>
      </c>
      <c r="EC3" s="90">
        <v>0.5</v>
      </c>
      <c r="ED3" s="90">
        <v>0.5</v>
      </c>
      <c r="EE3" s="90">
        <v>0.5</v>
      </c>
      <c r="EF3" s="90">
        <v>0.5</v>
      </c>
      <c r="EG3" s="90">
        <v>0.5</v>
      </c>
      <c r="EH3" s="90">
        <v>0.5</v>
      </c>
      <c r="EI3" s="90">
        <v>0.5</v>
      </c>
      <c r="EJ3" s="90">
        <v>0.5</v>
      </c>
      <c r="EK3" s="90">
        <v>0.5</v>
      </c>
      <c r="EL3" s="90">
        <v>0.5</v>
      </c>
      <c r="EM3" s="90">
        <v>0.5</v>
      </c>
      <c r="EN3" s="90">
        <v>0.5</v>
      </c>
      <c r="EO3" s="90">
        <v>0.5</v>
      </c>
      <c r="EP3" s="90">
        <v>0.5</v>
      </c>
      <c r="EQ3" s="90">
        <v>0.5</v>
      </c>
      <c r="ER3" s="90">
        <v>0.5</v>
      </c>
      <c r="ES3" s="90">
        <v>0.5</v>
      </c>
      <c r="ET3" s="90">
        <v>0.5</v>
      </c>
      <c r="EU3" s="90">
        <v>0.5</v>
      </c>
      <c r="EV3" s="90">
        <v>0.5</v>
      </c>
      <c r="EW3" s="90">
        <v>0.5</v>
      </c>
      <c r="EX3" s="90">
        <v>0.5</v>
      </c>
      <c r="EY3" s="90">
        <v>0.5</v>
      </c>
      <c r="EZ3" s="90">
        <v>0.5</v>
      </c>
      <c r="FA3" s="90">
        <v>0.5</v>
      </c>
      <c r="FB3" s="90">
        <v>0.5</v>
      </c>
      <c r="FC3" s="90">
        <v>0.5</v>
      </c>
      <c r="FD3" s="90">
        <v>0.5</v>
      </c>
      <c r="FE3" s="90">
        <v>0.5</v>
      </c>
      <c r="FF3" s="90">
        <v>0.5</v>
      </c>
      <c r="FG3" s="90">
        <v>0.5</v>
      </c>
      <c r="FH3" s="90">
        <v>0.5</v>
      </c>
      <c r="FI3" s="90">
        <v>0.5</v>
      </c>
      <c r="FJ3" s="90">
        <v>0.5</v>
      </c>
      <c r="FK3" s="90">
        <v>0.5</v>
      </c>
      <c r="FL3" s="90">
        <v>0.5</v>
      </c>
      <c r="FM3" s="90">
        <v>0.5</v>
      </c>
      <c r="FN3" s="90">
        <v>0.5</v>
      </c>
      <c r="FO3" s="90">
        <v>0.5</v>
      </c>
      <c r="FP3" s="90">
        <v>0.5</v>
      </c>
      <c r="FQ3" s="90">
        <v>0.5</v>
      </c>
      <c r="FR3" s="90">
        <v>0.5</v>
      </c>
      <c r="FS3" s="90">
        <v>0.5</v>
      </c>
      <c r="FT3" s="90">
        <v>0.5</v>
      </c>
      <c r="FU3" s="90">
        <v>0.5</v>
      </c>
      <c r="FV3" s="90">
        <v>0.5</v>
      </c>
      <c r="FW3" s="90">
        <v>0.5</v>
      </c>
      <c r="FX3" s="90">
        <v>0.5</v>
      </c>
      <c r="FY3" s="90">
        <v>0.5</v>
      </c>
      <c r="FZ3" s="90">
        <v>0.5</v>
      </c>
      <c r="GA3" s="90">
        <v>0.5</v>
      </c>
      <c r="GB3" s="90">
        <v>0.5</v>
      </c>
      <c r="GC3" s="90">
        <v>0.5</v>
      </c>
      <c r="GD3" s="90">
        <v>0.5</v>
      </c>
      <c r="GE3" s="90">
        <v>0.5</v>
      </c>
      <c r="GF3" s="90">
        <v>0.5</v>
      </c>
      <c r="GG3" s="90">
        <v>0.5</v>
      </c>
      <c r="GH3" s="90">
        <v>0.5</v>
      </c>
      <c r="GI3" s="90">
        <v>0.5</v>
      </c>
      <c r="GJ3" s="90">
        <v>0.5</v>
      </c>
      <c r="GK3" s="90">
        <v>0.5</v>
      </c>
      <c r="GL3" s="90">
        <v>0.5</v>
      </c>
      <c r="GM3" s="90">
        <v>0.5</v>
      </c>
      <c r="GN3" s="90">
        <v>0.5</v>
      </c>
      <c r="GO3" s="90">
        <v>0.5</v>
      </c>
      <c r="GP3" s="90">
        <v>0.5</v>
      </c>
      <c r="GQ3" s="90">
        <v>0.5</v>
      </c>
      <c r="GR3" s="90">
        <v>0.5</v>
      </c>
      <c r="GS3" s="90">
        <v>0.5</v>
      </c>
      <c r="GT3" s="90">
        <v>0.5</v>
      </c>
      <c r="GU3" s="90">
        <v>0.5</v>
      </c>
      <c r="GV3" s="90">
        <v>0.5</v>
      </c>
      <c r="GW3" s="90">
        <v>0.5</v>
      </c>
      <c r="GX3" s="90">
        <v>0.5</v>
      </c>
      <c r="GY3" s="90">
        <v>0.5</v>
      </c>
      <c r="GZ3" s="90">
        <v>0.5</v>
      </c>
      <c r="HA3" s="90">
        <v>0.5</v>
      </c>
      <c r="HB3" s="90">
        <v>0.75</v>
      </c>
      <c r="HC3" s="90">
        <v>0.5</v>
      </c>
      <c r="HD3" s="90">
        <v>0.5</v>
      </c>
      <c r="HE3" s="90">
        <v>0.5</v>
      </c>
      <c r="HF3" s="90">
        <v>0.5</v>
      </c>
      <c r="HG3" s="90">
        <v>0.5</v>
      </c>
      <c r="HH3" s="90">
        <v>0.5</v>
      </c>
      <c r="HI3" s="90">
        <v>0.75</v>
      </c>
      <c r="HJ3" s="90">
        <v>1</v>
      </c>
      <c r="HK3" s="90">
        <v>0.5</v>
      </c>
      <c r="HL3" s="90">
        <v>0.5</v>
      </c>
      <c r="HM3" s="90">
        <v>0.5</v>
      </c>
      <c r="HN3" s="90">
        <v>0.5</v>
      </c>
      <c r="HO3" s="90">
        <v>0.5</v>
      </c>
      <c r="HP3" s="90">
        <v>0.5</v>
      </c>
      <c r="HQ3" s="90">
        <v>0.75</v>
      </c>
      <c r="HR3" s="90">
        <v>1</v>
      </c>
      <c r="HS3" s="90">
        <v>0.5</v>
      </c>
      <c r="HT3" s="90">
        <v>0.5</v>
      </c>
      <c r="HU3" s="90">
        <v>0.5</v>
      </c>
      <c r="HV3" s="90">
        <v>0.5</v>
      </c>
      <c r="HW3" s="90">
        <v>0.5</v>
      </c>
      <c r="HX3" s="90">
        <v>0.5</v>
      </c>
      <c r="HY3" s="90">
        <v>0.5</v>
      </c>
      <c r="HZ3" s="90">
        <v>0.75</v>
      </c>
      <c r="IA3" s="90">
        <v>1</v>
      </c>
      <c r="IB3" s="90">
        <v>0.5</v>
      </c>
      <c r="IC3" s="90">
        <v>0.5</v>
      </c>
      <c r="ID3" s="90">
        <v>0.5</v>
      </c>
      <c r="IE3" s="90">
        <v>0.5</v>
      </c>
      <c r="IF3" s="90">
        <v>0.5</v>
      </c>
      <c r="IG3" s="90">
        <v>0.5</v>
      </c>
      <c r="IH3" s="90">
        <v>0.5</v>
      </c>
      <c r="II3" s="90">
        <v>0.5</v>
      </c>
      <c r="IJ3" s="90">
        <v>0.5</v>
      </c>
      <c r="IK3" s="90">
        <v>0.5</v>
      </c>
      <c r="IL3" s="90">
        <v>0.5</v>
      </c>
      <c r="IM3" s="90">
        <v>0.5</v>
      </c>
      <c r="IN3" s="90">
        <v>0.5</v>
      </c>
      <c r="IO3" s="90">
        <v>0.5</v>
      </c>
      <c r="IP3" s="90">
        <v>0.75</v>
      </c>
      <c r="IQ3" s="90">
        <v>0.5</v>
      </c>
      <c r="IR3" s="90">
        <v>0.75</v>
      </c>
      <c r="IS3" s="90">
        <v>0.5</v>
      </c>
      <c r="IT3" s="90">
        <v>0.5</v>
      </c>
      <c r="IU3" s="90">
        <v>0.5</v>
      </c>
      <c r="IV3" s="90">
        <v>1</v>
      </c>
      <c r="IW3" s="90">
        <v>1</v>
      </c>
      <c r="IX3" s="90">
        <v>1</v>
      </c>
      <c r="IY3" s="90">
        <v>0.5</v>
      </c>
      <c r="IZ3" s="90">
        <v>0.5</v>
      </c>
      <c r="JA3" s="90">
        <v>0.5</v>
      </c>
      <c r="JB3" s="90">
        <v>0.5</v>
      </c>
      <c r="JC3" s="90">
        <v>0.75</v>
      </c>
      <c r="JD3" s="90">
        <v>0.5</v>
      </c>
      <c r="JE3" s="90">
        <v>0.75</v>
      </c>
      <c r="JF3" s="90">
        <v>0.5</v>
      </c>
      <c r="JG3" s="90">
        <v>0.75</v>
      </c>
      <c r="JH3" s="90">
        <v>0.5</v>
      </c>
    </row>
    <row r="4" spans="1:268" s="90" customFormat="1" x14ac:dyDescent="0.25">
      <c r="A4" s="90">
        <v>0.75</v>
      </c>
      <c r="B4" s="90">
        <v>0.75</v>
      </c>
      <c r="C4" s="90">
        <v>0.75</v>
      </c>
      <c r="D4" s="90">
        <v>0.75</v>
      </c>
      <c r="E4" s="90">
        <v>0.75</v>
      </c>
      <c r="F4" s="90">
        <v>0.75</v>
      </c>
      <c r="G4" s="90">
        <v>0.75</v>
      </c>
      <c r="H4" s="90">
        <v>0.75</v>
      </c>
      <c r="I4" s="90">
        <v>0.75</v>
      </c>
      <c r="J4" s="90">
        <v>0.75</v>
      </c>
      <c r="K4" s="90">
        <v>0.75</v>
      </c>
      <c r="L4" s="90">
        <v>0.75</v>
      </c>
      <c r="M4" s="90">
        <v>0.75</v>
      </c>
      <c r="N4" s="90">
        <v>0.75</v>
      </c>
      <c r="O4" s="90">
        <v>0.75</v>
      </c>
      <c r="P4" s="90">
        <v>0.75</v>
      </c>
      <c r="Q4" s="90">
        <v>1</v>
      </c>
      <c r="R4" s="90">
        <v>1</v>
      </c>
      <c r="S4" s="90">
        <v>1</v>
      </c>
      <c r="T4" s="90">
        <v>1.25</v>
      </c>
      <c r="U4" s="90">
        <v>1.25</v>
      </c>
      <c r="V4" s="90">
        <v>1.5</v>
      </c>
      <c r="W4" s="90">
        <v>0.75</v>
      </c>
      <c r="X4" s="90">
        <v>0.75</v>
      </c>
      <c r="Y4" s="90">
        <v>0.75</v>
      </c>
      <c r="Z4" s="90">
        <v>0.75</v>
      </c>
      <c r="AA4" s="90">
        <v>0.75</v>
      </c>
      <c r="AB4" s="90">
        <v>0.75</v>
      </c>
      <c r="AC4" s="90">
        <v>0.75</v>
      </c>
      <c r="AD4" s="90">
        <v>0.75</v>
      </c>
      <c r="AE4" s="90">
        <v>0.75</v>
      </c>
      <c r="AF4" s="90">
        <v>0.75</v>
      </c>
      <c r="AG4" s="90">
        <v>0.75</v>
      </c>
      <c r="AH4" s="90">
        <v>0.75</v>
      </c>
      <c r="AI4" s="90">
        <v>0.75</v>
      </c>
      <c r="AJ4" s="90">
        <v>0.75</v>
      </c>
      <c r="AK4" s="90">
        <v>0.75</v>
      </c>
      <c r="AL4" s="90">
        <v>0.75</v>
      </c>
      <c r="AM4" s="90">
        <v>0.75</v>
      </c>
      <c r="AN4" s="90">
        <v>0.75</v>
      </c>
      <c r="AO4" s="90">
        <v>0.75</v>
      </c>
      <c r="AP4" s="90">
        <v>0.75</v>
      </c>
      <c r="AQ4" s="90">
        <v>0.75</v>
      </c>
      <c r="AR4" s="90">
        <v>0.75</v>
      </c>
      <c r="AS4" s="90">
        <v>0.75</v>
      </c>
      <c r="AT4" s="90">
        <v>0.75</v>
      </c>
      <c r="AU4" s="90">
        <v>0.75</v>
      </c>
      <c r="AV4" s="90">
        <v>0.75</v>
      </c>
      <c r="AW4" s="90">
        <v>0.75</v>
      </c>
      <c r="AX4" s="90">
        <v>0.75</v>
      </c>
      <c r="AY4" s="90">
        <v>0.75</v>
      </c>
      <c r="AZ4" s="90">
        <v>0.75</v>
      </c>
      <c r="BA4" s="90">
        <v>0.75</v>
      </c>
      <c r="BB4" s="90">
        <v>0.75</v>
      </c>
      <c r="BC4" s="90">
        <v>0.75</v>
      </c>
      <c r="BD4" s="90">
        <v>0.75</v>
      </c>
      <c r="BE4" s="90">
        <v>0.75</v>
      </c>
      <c r="BF4" s="90">
        <v>0.75</v>
      </c>
      <c r="BG4" s="90">
        <v>0.75</v>
      </c>
      <c r="BH4" s="90">
        <v>0.75</v>
      </c>
      <c r="BI4" s="90">
        <v>0.75</v>
      </c>
      <c r="BJ4" s="90">
        <v>0.75</v>
      </c>
      <c r="BK4" s="90">
        <v>0.75</v>
      </c>
      <c r="BL4" s="90">
        <v>0.75</v>
      </c>
      <c r="BM4" s="90">
        <v>0.75</v>
      </c>
      <c r="BN4" s="90">
        <v>0.75</v>
      </c>
      <c r="BO4" s="90">
        <v>0.75</v>
      </c>
      <c r="BP4" s="90">
        <v>0.75</v>
      </c>
      <c r="BQ4" s="90">
        <v>0.75</v>
      </c>
      <c r="BR4" s="90">
        <v>0.75</v>
      </c>
      <c r="BS4" s="90">
        <v>0.75</v>
      </c>
      <c r="BT4" s="90">
        <v>1</v>
      </c>
      <c r="BU4" s="90">
        <v>1</v>
      </c>
      <c r="BV4" s="90">
        <v>1</v>
      </c>
      <c r="BW4" s="90">
        <v>0.75</v>
      </c>
      <c r="BX4" s="90">
        <v>1</v>
      </c>
      <c r="BY4" s="90">
        <v>1</v>
      </c>
      <c r="BZ4" s="90">
        <v>1</v>
      </c>
      <c r="CA4" s="90">
        <v>0.75</v>
      </c>
      <c r="CB4" s="90">
        <v>0.75</v>
      </c>
      <c r="CC4" s="90">
        <v>0.75</v>
      </c>
      <c r="CD4" s="90">
        <v>0.75</v>
      </c>
      <c r="CE4" s="90">
        <v>0.75</v>
      </c>
      <c r="CF4" s="90">
        <v>0.75</v>
      </c>
      <c r="CG4" s="90">
        <v>1</v>
      </c>
      <c r="CH4" s="90">
        <v>1</v>
      </c>
      <c r="CI4" s="90">
        <v>1</v>
      </c>
      <c r="CJ4" s="90">
        <v>1</v>
      </c>
      <c r="CK4" s="90">
        <v>1</v>
      </c>
      <c r="CL4" s="90">
        <v>1</v>
      </c>
      <c r="CM4" s="90">
        <v>1</v>
      </c>
      <c r="CN4" s="90">
        <v>1</v>
      </c>
      <c r="CO4" s="90">
        <v>1.25</v>
      </c>
      <c r="CP4" s="90">
        <v>1.25</v>
      </c>
      <c r="CQ4" s="90">
        <v>1.25</v>
      </c>
      <c r="CR4" s="90">
        <v>1.25</v>
      </c>
      <c r="CS4" s="90">
        <v>1.25</v>
      </c>
      <c r="CT4" s="90">
        <v>1.25</v>
      </c>
      <c r="CU4" s="90">
        <v>1</v>
      </c>
      <c r="CV4" s="90">
        <v>1.25</v>
      </c>
      <c r="CX4" s="90">
        <v>1</v>
      </c>
      <c r="CY4" s="90">
        <v>1.25</v>
      </c>
      <c r="DA4" s="90">
        <v>1.25</v>
      </c>
      <c r="DB4" s="90">
        <v>1.25</v>
      </c>
      <c r="DC4" s="90">
        <v>1.25</v>
      </c>
      <c r="DD4" s="90">
        <v>1.25</v>
      </c>
      <c r="DE4" s="90">
        <v>1.25</v>
      </c>
      <c r="DF4" s="90">
        <v>1.25</v>
      </c>
      <c r="DG4" s="90">
        <v>1.5</v>
      </c>
      <c r="DH4" s="90">
        <v>1.5</v>
      </c>
      <c r="DI4" s="90">
        <v>1.5</v>
      </c>
      <c r="DJ4" s="90">
        <v>1.5</v>
      </c>
      <c r="DK4" s="90">
        <v>1.5</v>
      </c>
      <c r="DL4" s="90">
        <v>1.5</v>
      </c>
      <c r="DM4" s="90">
        <v>1.5</v>
      </c>
      <c r="DN4" s="90">
        <v>1.5</v>
      </c>
      <c r="DO4" s="90">
        <v>1.5</v>
      </c>
      <c r="DP4" s="90">
        <v>1.5</v>
      </c>
      <c r="DQ4" s="90">
        <v>1.5</v>
      </c>
      <c r="DR4" s="90">
        <v>1.5</v>
      </c>
      <c r="DS4" s="90">
        <v>1.5</v>
      </c>
      <c r="DT4" s="90">
        <v>1.5</v>
      </c>
      <c r="DU4" s="90">
        <v>0.75</v>
      </c>
      <c r="DV4" s="90">
        <v>0.75</v>
      </c>
      <c r="DW4" s="90">
        <v>0.75</v>
      </c>
      <c r="DX4" s="90">
        <v>0.75</v>
      </c>
      <c r="DY4" s="90">
        <v>0.75</v>
      </c>
      <c r="DZ4" s="90">
        <v>0.75</v>
      </c>
      <c r="EA4" s="90">
        <v>0.75</v>
      </c>
      <c r="EB4" s="90">
        <v>0.75</v>
      </c>
      <c r="EC4" s="90">
        <v>0.75</v>
      </c>
      <c r="ED4" s="90">
        <v>0.75</v>
      </c>
      <c r="EE4" s="90">
        <v>0.75</v>
      </c>
      <c r="EF4" s="90">
        <v>0.75</v>
      </c>
      <c r="EG4" s="90">
        <v>0.75</v>
      </c>
      <c r="EH4" s="90">
        <v>0.75</v>
      </c>
      <c r="EI4" s="90">
        <v>0.75</v>
      </c>
      <c r="EJ4" s="90">
        <v>0.75</v>
      </c>
      <c r="EK4" s="90">
        <v>0.75</v>
      </c>
      <c r="EL4" s="90">
        <v>0.75</v>
      </c>
      <c r="EM4" s="90">
        <v>0.75</v>
      </c>
      <c r="EN4" s="90">
        <v>0.75</v>
      </c>
      <c r="EO4" s="90">
        <v>0.75</v>
      </c>
      <c r="EP4" s="90">
        <v>0.75</v>
      </c>
      <c r="EQ4" s="90">
        <v>0.75</v>
      </c>
      <c r="ER4" s="90">
        <v>0.75</v>
      </c>
      <c r="ES4" s="90">
        <v>0.75</v>
      </c>
      <c r="ET4" s="90">
        <v>0.75</v>
      </c>
      <c r="EU4" s="90">
        <v>0.75</v>
      </c>
      <c r="EV4" s="90">
        <v>0.75</v>
      </c>
      <c r="EW4" s="90">
        <v>0.75</v>
      </c>
      <c r="EX4" s="90">
        <v>0.75</v>
      </c>
      <c r="EY4" s="90">
        <v>0.75</v>
      </c>
      <c r="EZ4" s="90">
        <v>0.75</v>
      </c>
      <c r="FA4" s="90">
        <v>0.75</v>
      </c>
      <c r="FB4" s="90">
        <v>0.75</v>
      </c>
      <c r="FC4" s="90">
        <v>0.75</v>
      </c>
      <c r="FD4" s="90">
        <v>0.75</v>
      </c>
      <c r="FE4" s="90">
        <v>0.75</v>
      </c>
      <c r="FF4" s="90">
        <v>0.75</v>
      </c>
      <c r="FG4" s="90">
        <v>0.75</v>
      </c>
      <c r="FH4" s="90">
        <v>0.75</v>
      </c>
      <c r="FI4" s="90">
        <v>0.75</v>
      </c>
      <c r="FJ4" s="90">
        <v>0.75</v>
      </c>
      <c r="FK4" s="90">
        <v>0.75</v>
      </c>
      <c r="FL4" s="90">
        <v>0.75</v>
      </c>
      <c r="FM4" s="90">
        <v>0.75</v>
      </c>
      <c r="FN4" s="90">
        <v>0.75</v>
      </c>
      <c r="FO4" s="90">
        <v>0.75</v>
      </c>
      <c r="FP4" s="90">
        <v>0.75</v>
      </c>
      <c r="FQ4" s="90">
        <v>0.75</v>
      </c>
      <c r="FR4" s="90">
        <v>0.75</v>
      </c>
      <c r="FS4" s="90">
        <v>0.75</v>
      </c>
      <c r="FT4" s="90">
        <v>0.75</v>
      </c>
      <c r="FU4" s="90">
        <v>0.75</v>
      </c>
      <c r="FV4" s="90">
        <v>0.75</v>
      </c>
      <c r="FW4" s="90">
        <v>0.75</v>
      </c>
      <c r="FX4" s="90">
        <v>0.75</v>
      </c>
      <c r="FY4" s="90">
        <v>0.75</v>
      </c>
      <c r="FZ4" s="90">
        <v>0.75</v>
      </c>
      <c r="GA4" s="90">
        <v>0.75</v>
      </c>
      <c r="GB4" s="90">
        <v>0.75</v>
      </c>
      <c r="GC4" s="90">
        <v>0.75</v>
      </c>
      <c r="GD4" s="90">
        <v>0.75</v>
      </c>
      <c r="GE4" s="90">
        <v>0.75</v>
      </c>
      <c r="GF4" s="90">
        <v>0.75</v>
      </c>
      <c r="GG4" s="90">
        <v>0.75</v>
      </c>
      <c r="GH4" s="90">
        <v>0.75</v>
      </c>
      <c r="GI4" s="90">
        <v>0.75</v>
      </c>
      <c r="GJ4" s="90">
        <v>0.75</v>
      </c>
      <c r="GK4" s="90">
        <v>0.75</v>
      </c>
      <c r="GL4" s="90">
        <v>0.75</v>
      </c>
      <c r="GM4" s="90">
        <v>0.75</v>
      </c>
      <c r="GN4" s="90">
        <v>0.75</v>
      </c>
      <c r="GO4" s="90">
        <v>0.75</v>
      </c>
      <c r="GP4" s="90">
        <v>0.75</v>
      </c>
      <c r="GQ4" s="90">
        <v>0.75</v>
      </c>
      <c r="GR4" s="90">
        <v>0.75</v>
      </c>
      <c r="GS4" s="90">
        <v>0.75</v>
      </c>
      <c r="GT4" s="90">
        <v>0.75</v>
      </c>
      <c r="GU4" s="90">
        <v>0.75</v>
      </c>
      <c r="GV4" s="90">
        <v>0.75</v>
      </c>
      <c r="GW4" s="90">
        <v>0.75</v>
      </c>
      <c r="GX4" s="90">
        <v>0.75</v>
      </c>
      <c r="GY4" s="90">
        <v>0.75</v>
      </c>
      <c r="GZ4" s="90">
        <v>0.75</v>
      </c>
      <c r="HA4" s="90">
        <v>0.75</v>
      </c>
      <c r="HB4" s="90">
        <v>1</v>
      </c>
      <c r="HC4" s="90">
        <v>0.75</v>
      </c>
      <c r="HD4" s="90">
        <v>0.75</v>
      </c>
      <c r="HE4" s="90">
        <v>0.75</v>
      </c>
      <c r="HF4" s="90">
        <v>0.75</v>
      </c>
      <c r="HG4" s="90">
        <v>0.75</v>
      </c>
      <c r="HH4" s="90">
        <v>0.75</v>
      </c>
      <c r="HI4" s="90">
        <v>1</v>
      </c>
      <c r="HK4" s="90">
        <v>0.75</v>
      </c>
      <c r="HL4" s="90">
        <v>0.75</v>
      </c>
      <c r="HM4" s="90">
        <v>0.75</v>
      </c>
      <c r="HN4" s="90">
        <v>0.75</v>
      </c>
      <c r="HO4" s="90">
        <v>0.75</v>
      </c>
      <c r="HP4" s="90">
        <v>0.75</v>
      </c>
      <c r="HQ4" s="90">
        <v>1</v>
      </c>
      <c r="HS4" s="90">
        <v>0.75</v>
      </c>
      <c r="HT4" s="90">
        <v>0.75</v>
      </c>
      <c r="HU4" s="90">
        <v>0.75</v>
      </c>
      <c r="HV4" s="90">
        <v>0.75</v>
      </c>
      <c r="HW4" s="90">
        <v>0.75</v>
      </c>
      <c r="HX4" s="90">
        <v>0.75</v>
      </c>
      <c r="HY4" s="90">
        <v>0.75</v>
      </c>
      <c r="HZ4" s="90">
        <v>1</v>
      </c>
      <c r="IB4" s="90">
        <v>0.75</v>
      </c>
      <c r="IC4" s="90">
        <v>0.75</v>
      </c>
      <c r="ID4" s="90">
        <v>0.75</v>
      </c>
      <c r="IE4" s="90">
        <v>0.75</v>
      </c>
      <c r="IF4" s="90">
        <v>0.75</v>
      </c>
      <c r="IG4" s="90">
        <v>0.75</v>
      </c>
      <c r="IH4" s="90">
        <v>0.75</v>
      </c>
      <c r="II4" s="90">
        <v>0.75</v>
      </c>
      <c r="IJ4" s="90">
        <v>0.75</v>
      </c>
      <c r="IK4" s="90">
        <v>0.75</v>
      </c>
      <c r="IL4" s="90">
        <v>0.75</v>
      </c>
      <c r="IM4" s="90">
        <v>0.75</v>
      </c>
      <c r="IN4" s="90">
        <v>0.75</v>
      </c>
      <c r="IO4" s="90">
        <v>0.75</v>
      </c>
      <c r="IP4" s="90">
        <v>1</v>
      </c>
      <c r="IQ4" s="90">
        <v>0.75</v>
      </c>
      <c r="IR4" s="90">
        <v>1</v>
      </c>
      <c r="IS4" s="90">
        <v>0.75</v>
      </c>
      <c r="IT4" s="90">
        <v>0.75</v>
      </c>
      <c r="IU4" s="90">
        <v>0.75</v>
      </c>
      <c r="IY4" s="90">
        <v>0.75</v>
      </c>
      <c r="IZ4" s="90">
        <v>0.75</v>
      </c>
      <c r="JA4" s="90">
        <v>0.75</v>
      </c>
      <c r="JB4" s="90">
        <v>0.75</v>
      </c>
      <c r="JC4" s="90">
        <v>1</v>
      </c>
      <c r="JD4" s="90">
        <v>0.75</v>
      </c>
      <c r="JE4" s="90">
        <v>1</v>
      </c>
      <c r="JF4" s="90">
        <v>0.75</v>
      </c>
      <c r="JG4" s="90">
        <v>1</v>
      </c>
      <c r="JH4" s="90">
        <v>0.75</v>
      </c>
    </row>
    <row r="5" spans="1:268" s="90" customFormat="1" x14ac:dyDescent="0.25">
      <c r="G5" s="90">
        <v>1</v>
      </c>
      <c r="H5" s="90">
        <v>1</v>
      </c>
      <c r="I5" s="90">
        <v>1</v>
      </c>
      <c r="J5" s="90">
        <v>1</v>
      </c>
      <c r="K5" s="90">
        <v>1</v>
      </c>
      <c r="L5" s="90">
        <v>1</v>
      </c>
      <c r="M5" s="90">
        <v>1</v>
      </c>
      <c r="N5" s="90">
        <v>1</v>
      </c>
      <c r="O5" s="90">
        <v>1</v>
      </c>
      <c r="P5" s="90">
        <v>1</v>
      </c>
      <c r="T5" s="90">
        <v>1.5</v>
      </c>
      <c r="U5" s="90">
        <v>1.5</v>
      </c>
      <c r="Y5" s="90">
        <v>1</v>
      </c>
      <c r="Z5" s="90">
        <v>1</v>
      </c>
      <c r="AB5" s="90">
        <v>1</v>
      </c>
      <c r="AC5" s="90">
        <v>1</v>
      </c>
      <c r="AD5" s="90">
        <v>1</v>
      </c>
      <c r="AH5" s="90">
        <v>1</v>
      </c>
      <c r="AI5" s="90">
        <v>1</v>
      </c>
      <c r="AJ5" s="90">
        <v>1</v>
      </c>
      <c r="AO5" s="90">
        <v>1</v>
      </c>
      <c r="AP5" s="90">
        <v>1</v>
      </c>
      <c r="AQ5" s="90">
        <v>1</v>
      </c>
      <c r="AR5" s="90">
        <v>1</v>
      </c>
      <c r="AS5" s="90">
        <v>1</v>
      </c>
      <c r="AT5" s="90">
        <v>1</v>
      </c>
      <c r="AU5" s="90">
        <v>1</v>
      </c>
      <c r="AV5" s="90">
        <v>1</v>
      </c>
      <c r="AW5" s="90">
        <v>1</v>
      </c>
      <c r="AX5" s="90">
        <v>1</v>
      </c>
      <c r="AY5" s="90">
        <v>1</v>
      </c>
      <c r="AZ5" s="90">
        <v>1</v>
      </c>
      <c r="BA5" s="90">
        <v>1</v>
      </c>
      <c r="BB5" s="90">
        <v>1</v>
      </c>
      <c r="BC5" s="90">
        <v>1</v>
      </c>
      <c r="BD5" s="90">
        <v>1</v>
      </c>
      <c r="BE5" s="90">
        <v>1</v>
      </c>
      <c r="BF5" s="90">
        <v>1</v>
      </c>
      <c r="BG5" s="90">
        <v>1</v>
      </c>
      <c r="BH5" s="90">
        <v>1</v>
      </c>
      <c r="BI5" s="90">
        <v>1</v>
      </c>
      <c r="BJ5" s="90">
        <v>1</v>
      </c>
      <c r="BK5" s="90">
        <v>1</v>
      </c>
      <c r="BL5" s="90">
        <v>1</v>
      </c>
      <c r="BM5" s="90">
        <v>1</v>
      </c>
      <c r="BN5" s="90">
        <v>1</v>
      </c>
      <c r="BO5" s="90">
        <v>1</v>
      </c>
      <c r="BP5" s="90">
        <v>1</v>
      </c>
      <c r="BQ5" s="90">
        <v>1</v>
      </c>
      <c r="BR5" s="90">
        <v>1</v>
      </c>
      <c r="BS5" s="90">
        <v>1</v>
      </c>
      <c r="BV5" s="90">
        <v>1.25</v>
      </c>
      <c r="BW5" s="90">
        <v>1</v>
      </c>
      <c r="CA5" s="90">
        <v>1</v>
      </c>
      <c r="CB5" s="90">
        <v>1</v>
      </c>
      <c r="CC5" s="90">
        <v>1</v>
      </c>
      <c r="CD5" s="90">
        <v>1</v>
      </c>
      <c r="CE5" s="90">
        <v>1</v>
      </c>
      <c r="CF5" s="90">
        <v>1</v>
      </c>
      <c r="CG5" s="90">
        <v>1.25</v>
      </c>
      <c r="CH5" s="90">
        <v>1.25</v>
      </c>
      <c r="CI5" s="90">
        <v>1.25</v>
      </c>
      <c r="CJ5" s="90">
        <v>1.25</v>
      </c>
      <c r="CK5" s="90">
        <v>1.25</v>
      </c>
      <c r="CL5" s="90">
        <v>1.25</v>
      </c>
      <c r="CM5" s="90">
        <v>1.25</v>
      </c>
      <c r="CN5" s="90">
        <v>1.25</v>
      </c>
      <c r="CU5" s="90">
        <v>1.25</v>
      </c>
      <c r="CX5" s="90">
        <v>1.25</v>
      </c>
      <c r="DA5" s="90">
        <v>1.5</v>
      </c>
      <c r="DB5" s="90">
        <v>1.5</v>
      </c>
      <c r="DC5" s="90">
        <v>1.5</v>
      </c>
      <c r="DD5" s="90">
        <v>1.5</v>
      </c>
      <c r="DE5" s="90">
        <v>1.5</v>
      </c>
      <c r="DF5" s="90">
        <v>1.5</v>
      </c>
      <c r="DU5" s="90">
        <v>1</v>
      </c>
      <c r="DV5" s="90">
        <v>1</v>
      </c>
      <c r="DW5" s="90">
        <v>1</v>
      </c>
      <c r="DX5" s="90">
        <v>1</v>
      </c>
      <c r="DY5" s="90">
        <v>1</v>
      </c>
      <c r="DZ5" s="90">
        <v>1</v>
      </c>
      <c r="EA5" s="90">
        <v>1</v>
      </c>
      <c r="EB5" s="90">
        <v>1</v>
      </c>
      <c r="EC5" s="90">
        <v>1</v>
      </c>
      <c r="ED5" s="90">
        <v>1</v>
      </c>
      <c r="EE5" s="90">
        <v>1</v>
      </c>
      <c r="EF5" s="90">
        <v>1</v>
      </c>
      <c r="EG5" s="90">
        <v>1</v>
      </c>
      <c r="EH5" s="90">
        <v>1</v>
      </c>
      <c r="EI5" s="90">
        <v>1</v>
      </c>
      <c r="EJ5" s="90">
        <v>1</v>
      </c>
      <c r="EK5" s="90">
        <v>1</v>
      </c>
      <c r="EL5" s="90">
        <v>1</v>
      </c>
      <c r="EM5" s="90">
        <v>1</v>
      </c>
      <c r="EN5" s="90">
        <v>1</v>
      </c>
      <c r="EO5" s="90">
        <v>1</v>
      </c>
      <c r="EP5" s="90">
        <v>1</v>
      </c>
      <c r="EQ5" s="90">
        <v>1</v>
      </c>
      <c r="ER5" s="90">
        <v>1</v>
      </c>
      <c r="ES5" s="90">
        <v>1</v>
      </c>
      <c r="ET5" s="90">
        <v>1</v>
      </c>
      <c r="EU5" s="90">
        <v>1</v>
      </c>
      <c r="EV5" s="90">
        <v>1</v>
      </c>
      <c r="EW5" s="90">
        <v>1</v>
      </c>
      <c r="EX5" s="90">
        <v>1</v>
      </c>
      <c r="EY5" s="90">
        <v>1</v>
      </c>
      <c r="EZ5" s="90">
        <v>1</v>
      </c>
      <c r="FA5" s="90">
        <v>1</v>
      </c>
      <c r="FB5" s="90">
        <v>1</v>
      </c>
      <c r="FC5" s="90">
        <v>1</v>
      </c>
      <c r="FD5" s="90">
        <v>1</v>
      </c>
      <c r="FE5" s="90">
        <v>1</v>
      </c>
      <c r="FF5" s="90">
        <v>1</v>
      </c>
      <c r="FG5" s="90">
        <v>1</v>
      </c>
      <c r="FH5" s="90">
        <v>1</v>
      </c>
      <c r="FI5" s="90">
        <v>1</v>
      </c>
      <c r="FJ5" s="90">
        <v>1</v>
      </c>
      <c r="FK5" s="90">
        <v>1</v>
      </c>
      <c r="FL5" s="90">
        <v>1</v>
      </c>
      <c r="FM5" s="90">
        <v>1</v>
      </c>
      <c r="FN5" s="90">
        <v>1</v>
      </c>
      <c r="FO5" s="90">
        <v>1</v>
      </c>
      <c r="FP5" s="90">
        <v>1</v>
      </c>
      <c r="FQ5" s="90">
        <v>1</v>
      </c>
      <c r="FR5" s="90">
        <v>1</v>
      </c>
      <c r="FS5" s="90">
        <v>1</v>
      </c>
      <c r="FT5" s="90">
        <v>1</v>
      </c>
      <c r="FU5" s="90">
        <v>1</v>
      </c>
      <c r="FV5" s="90">
        <v>1</v>
      </c>
      <c r="FW5" s="90">
        <v>1</v>
      </c>
      <c r="FX5" s="90">
        <v>1</v>
      </c>
      <c r="FY5" s="90">
        <v>1</v>
      </c>
      <c r="FZ5" s="90">
        <v>1</v>
      </c>
      <c r="GA5" s="90">
        <v>1</v>
      </c>
      <c r="GB5" s="90">
        <v>1</v>
      </c>
      <c r="GC5" s="90">
        <v>1</v>
      </c>
      <c r="GD5" s="90">
        <v>1</v>
      </c>
      <c r="GE5" s="90">
        <v>1</v>
      </c>
      <c r="GF5" s="90">
        <v>1</v>
      </c>
      <c r="GG5" s="90">
        <v>1</v>
      </c>
      <c r="GH5" s="90">
        <v>1</v>
      </c>
      <c r="GI5" s="90">
        <v>1</v>
      </c>
      <c r="GJ5" s="90">
        <v>1</v>
      </c>
      <c r="GK5" s="90">
        <v>1</v>
      </c>
      <c r="GL5" s="90">
        <v>1</v>
      </c>
      <c r="GM5" s="90">
        <v>1</v>
      </c>
      <c r="GN5" s="90">
        <v>1</v>
      </c>
      <c r="GO5" s="90">
        <v>1</v>
      </c>
      <c r="GP5" s="90">
        <v>1</v>
      </c>
      <c r="GQ5" s="90">
        <v>1</v>
      </c>
      <c r="GR5" s="90">
        <v>1</v>
      </c>
      <c r="GS5" s="90">
        <v>1</v>
      </c>
      <c r="GT5" s="90">
        <v>1</v>
      </c>
      <c r="GU5" s="90">
        <v>1</v>
      </c>
      <c r="GV5" s="90">
        <v>1</v>
      </c>
      <c r="GW5" s="90">
        <v>1</v>
      </c>
      <c r="GX5" s="90">
        <v>1</v>
      </c>
      <c r="GY5" s="90">
        <v>1</v>
      </c>
      <c r="GZ5" s="90">
        <v>1</v>
      </c>
      <c r="HA5" s="90">
        <v>1</v>
      </c>
      <c r="HC5" s="90">
        <v>1</v>
      </c>
      <c r="HD5" s="90">
        <v>1</v>
      </c>
      <c r="HE5" s="90">
        <v>1</v>
      </c>
      <c r="HF5" s="90">
        <v>1</v>
      </c>
      <c r="HG5" s="90">
        <v>1</v>
      </c>
      <c r="HH5" s="90">
        <v>1</v>
      </c>
      <c r="HK5" s="90">
        <v>1</v>
      </c>
      <c r="HL5" s="90">
        <v>1</v>
      </c>
      <c r="HM5" s="90">
        <v>1</v>
      </c>
      <c r="HN5" s="90">
        <v>1</v>
      </c>
      <c r="HO5" s="90">
        <v>1</v>
      </c>
      <c r="HP5" s="90">
        <v>1</v>
      </c>
      <c r="HS5" s="90">
        <v>1</v>
      </c>
      <c r="HT5" s="90">
        <v>1</v>
      </c>
      <c r="HU5" s="90">
        <v>1</v>
      </c>
      <c r="HV5" s="90">
        <v>1</v>
      </c>
      <c r="HW5" s="90">
        <v>1</v>
      </c>
      <c r="HX5" s="90">
        <v>1</v>
      </c>
      <c r="HY5" s="90">
        <v>1</v>
      </c>
      <c r="IB5" s="90">
        <v>1</v>
      </c>
      <c r="IC5" s="90">
        <v>1</v>
      </c>
      <c r="ID5" s="90">
        <v>1</v>
      </c>
      <c r="IE5" s="90">
        <v>1</v>
      </c>
      <c r="IF5" s="90">
        <v>1</v>
      </c>
      <c r="IG5" s="90">
        <v>1</v>
      </c>
      <c r="IH5" s="90">
        <v>1</v>
      </c>
      <c r="II5" s="90">
        <v>1</v>
      </c>
      <c r="IJ5" s="90">
        <v>1</v>
      </c>
      <c r="IK5" s="90">
        <v>1</v>
      </c>
      <c r="IL5" s="90">
        <v>1</v>
      </c>
      <c r="IM5" s="90">
        <v>1</v>
      </c>
      <c r="IN5" s="90">
        <v>1</v>
      </c>
      <c r="IO5" s="90">
        <v>1</v>
      </c>
      <c r="IQ5" s="90">
        <v>1</v>
      </c>
      <c r="IS5" s="90">
        <v>1</v>
      </c>
      <c r="IT5" s="90">
        <v>1</v>
      </c>
      <c r="IU5" s="90">
        <v>1</v>
      </c>
      <c r="IY5" s="90">
        <v>1</v>
      </c>
      <c r="IZ5" s="90">
        <v>1</v>
      </c>
      <c r="JA5" s="90">
        <v>1</v>
      </c>
      <c r="JB5" s="90">
        <v>1</v>
      </c>
      <c r="JD5" s="90">
        <v>1</v>
      </c>
      <c r="JF5" s="90">
        <v>1</v>
      </c>
      <c r="JH5" s="90">
        <v>1</v>
      </c>
    </row>
    <row r="6" spans="1:268" s="90" customFormat="1" x14ac:dyDescent="0.25">
      <c r="BM6" s="90">
        <v>1.25</v>
      </c>
      <c r="BN6" s="90">
        <v>1.25</v>
      </c>
      <c r="BO6" s="90">
        <v>1.25</v>
      </c>
      <c r="CA6" s="90">
        <v>1.25</v>
      </c>
      <c r="CB6" s="90">
        <v>1.25</v>
      </c>
      <c r="CC6" s="90">
        <v>1.25</v>
      </c>
      <c r="CD6" s="90">
        <v>1.25</v>
      </c>
      <c r="CE6" s="90">
        <v>1.25</v>
      </c>
      <c r="CF6" s="90">
        <v>1.25</v>
      </c>
    </row>
    <row r="7" spans="1:268" x14ac:dyDescent="0.2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  <c r="IV7" s="90"/>
      <c r="IW7" s="90"/>
      <c r="IX7" s="90"/>
      <c r="IY7" s="90"/>
      <c r="IZ7" s="90"/>
      <c r="JA7" s="90"/>
      <c r="JB7" s="90"/>
      <c r="JC7" s="90"/>
      <c r="JD7" s="90"/>
      <c r="JE7" s="90"/>
      <c r="JF7" s="90"/>
      <c r="JG7" s="90"/>
      <c r="JH7" s="90"/>
    </row>
    <row r="8" spans="1:268" x14ac:dyDescent="0.2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  <c r="IU8" s="90"/>
      <c r="IV8" s="90"/>
      <c r="IW8" s="90"/>
      <c r="IX8" s="90"/>
      <c r="IY8" s="90"/>
      <c r="IZ8" s="90"/>
      <c r="JA8" s="90"/>
      <c r="JB8" s="90"/>
      <c r="JC8" s="90"/>
      <c r="JD8" s="90"/>
      <c r="JE8" s="90"/>
      <c r="JF8" s="90"/>
      <c r="JG8" s="90"/>
      <c r="JH8" s="90"/>
    </row>
    <row r="9" spans="1:268" x14ac:dyDescent="0.2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  <c r="IV9" s="90"/>
      <c r="IW9" s="90"/>
      <c r="IX9" s="90"/>
      <c r="IY9" s="90"/>
      <c r="IZ9" s="90"/>
      <c r="JA9" s="90"/>
      <c r="JB9" s="90"/>
      <c r="JC9" s="90"/>
      <c r="JD9" s="90"/>
      <c r="JE9" s="90"/>
      <c r="JF9" s="90"/>
      <c r="JG9" s="90"/>
      <c r="JH9" s="90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A13"/>
  <sheetViews>
    <sheetView workbookViewId="0">
      <selection activeCell="H2" sqref="H2"/>
    </sheetView>
  </sheetViews>
  <sheetFormatPr defaultColWidth="9.28515625" defaultRowHeight="15" x14ac:dyDescent="0.25"/>
  <cols>
    <col min="1" max="1" width="47" bestFit="1" customWidth="1"/>
  </cols>
  <sheetData>
    <row r="1" spans="1:1" ht="46.5" x14ac:dyDescent="0.7">
      <c r="A1" s="123" t="s">
        <v>753</v>
      </c>
    </row>
    <row r="2" spans="1:1" x14ac:dyDescent="0.25">
      <c r="A2" s="112" t="s">
        <v>754</v>
      </c>
    </row>
    <row r="3" spans="1:1" x14ac:dyDescent="0.25">
      <c r="A3" s="124" t="s">
        <v>67</v>
      </c>
    </row>
    <row r="4" spans="1:1" x14ac:dyDescent="0.25">
      <c r="A4" s="124" t="s">
        <v>87</v>
      </c>
    </row>
    <row r="5" spans="1:1" x14ac:dyDescent="0.25">
      <c r="A5" s="124" t="s">
        <v>707</v>
      </c>
    </row>
    <row r="6" spans="1:1" x14ac:dyDescent="0.25">
      <c r="A6" s="124" t="s">
        <v>58</v>
      </c>
    </row>
    <row r="7" spans="1:1" x14ac:dyDescent="0.25">
      <c r="A7" s="124" t="s">
        <v>717</v>
      </c>
    </row>
    <row r="8" spans="1:1" x14ac:dyDescent="0.25">
      <c r="A8" s="124" t="s">
        <v>89</v>
      </c>
    </row>
    <row r="9" spans="1:1" x14ac:dyDescent="0.25">
      <c r="A9" s="124" t="s">
        <v>726</v>
      </c>
    </row>
    <row r="10" spans="1:1" x14ac:dyDescent="0.25">
      <c r="A10" s="124" t="s">
        <v>731</v>
      </c>
    </row>
    <row r="11" spans="1:1" x14ac:dyDescent="0.25">
      <c r="A11" s="124" t="s">
        <v>82</v>
      </c>
    </row>
    <row r="12" spans="1:1" x14ac:dyDescent="0.25">
      <c r="A12" s="124" t="s">
        <v>91</v>
      </c>
    </row>
    <row r="13" spans="1:1" x14ac:dyDescent="0.25">
      <c r="A13" s="124" t="s">
        <v>741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NVT248"/>
  <sheetViews>
    <sheetView workbookViewId="0">
      <selection activeCell="H2" sqref="H2"/>
    </sheetView>
  </sheetViews>
  <sheetFormatPr defaultRowHeight="15" x14ac:dyDescent="0.25"/>
  <cols>
    <col min="1" max="1" width="26.85546875" bestFit="1" customWidth="1"/>
    <col min="2" max="2" width="23.5703125" bestFit="1" customWidth="1"/>
    <col min="3" max="3" width="30.42578125" bestFit="1" customWidth="1"/>
    <col min="4" max="4" width="29.140625" bestFit="1" customWidth="1"/>
    <col min="5" max="5" width="17.42578125" bestFit="1" customWidth="1"/>
    <col min="6" max="6" width="35.5703125" bestFit="1" customWidth="1"/>
    <col min="7" max="7" width="28.140625" bestFit="1" customWidth="1"/>
    <col min="8" max="8" width="21.7109375" bestFit="1" customWidth="1"/>
    <col min="9" max="9" width="28.140625" bestFit="1" customWidth="1"/>
    <col min="10" max="10" width="21.7109375" bestFit="1" customWidth="1"/>
    <col min="10050" max="10050" width="4.140625" bestFit="1" customWidth="1"/>
    <col min="10051" max="10051" width="4.85546875" bestFit="1" customWidth="1"/>
    <col min="10053" max="10053" width="14.85546875" bestFit="1" customWidth="1"/>
    <col min="10056" max="10056" width="35.5703125" bestFit="1" customWidth="1"/>
  </cols>
  <sheetData>
    <row r="1" spans="1:8 10053:10056" s="123" customFormat="1" ht="46.5" x14ac:dyDescent="0.7">
      <c r="A1" s="123" t="s">
        <v>522</v>
      </c>
      <c r="D1"/>
    </row>
    <row r="2" spans="1:8 10053:10056" x14ac:dyDescent="0.25">
      <c r="A2" s="112" t="s">
        <v>65</v>
      </c>
      <c r="B2" s="112" t="s">
        <v>755</v>
      </c>
      <c r="C2" s="112" t="s">
        <v>756</v>
      </c>
      <c r="D2" s="112" t="s">
        <v>61</v>
      </c>
      <c r="E2" s="112" t="s">
        <v>757</v>
      </c>
      <c r="F2" s="112" t="s">
        <v>74</v>
      </c>
      <c r="G2" s="112" t="s">
        <v>758</v>
      </c>
      <c r="H2" s="112" t="s">
        <v>759</v>
      </c>
    </row>
    <row r="3" spans="1:8 10053:10056" x14ac:dyDescent="0.25">
      <c r="A3" s="124" t="s">
        <v>140</v>
      </c>
      <c r="B3" s="124" t="s">
        <v>95</v>
      </c>
      <c r="C3" s="124" t="s">
        <v>489</v>
      </c>
      <c r="D3" s="124" t="s">
        <v>494</v>
      </c>
      <c r="E3" s="124" t="s">
        <v>142</v>
      </c>
      <c r="F3" s="124" t="s">
        <v>240</v>
      </c>
      <c r="G3" s="124" t="s">
        <v>487</v>
      </c>
      <c r="H3" s="124" t="s">
        <v>108</v>
      </c>
      <c r="NVT3" s="125" t="s">
        <v>240</v>
      </c>
    </row>
    <row r="4" spans="1:8 10053:10056" x14ac:dyDescent="0.25">
      <c r="A4" s="124" t="s">
        <v>141</v>
      </c>
      <c r="B4" s="124" t="s">
        <v>98</v>
      </c>
      <c r="C4" s="124" t="s">
        <v>491</v>
      </c>
      <c r="D4" s="124" t="s">
        <v>496</v>
      </c>
      <c r="E4" s="124" t="s">
        <v>143</v>
      </c>
      <c r="F4" s="124" t="s">
        <v>242</v>
      </c>
      <c r="G4" s="124"/>
      <c r="H4" s="124" t="s">
        <v>116</v>
      </c>
      <c r="NVQ4" t="s">
        <v>760</v>
      </c>
      <c r="NVT4" s="126" t="s">
        <v>242</v>
      </c>
    </row>
    <row r="5" spans="1:8 10053:10056" x14ac:dyDescent="0.25">
      <c r="A5" s="124" t="s">
        <v>66</v>
      </c>
      <c r="B5" s="124" t="s">
        <v>100</v>
      </c>
      <c r="C5" s="124" t="s">
        <v>60</v>
      </c>
      <c r="D5" s="124" t="s">
        <v>62</v>
      </c>
      <c r="E5" s="124" t="s">
        <v>144</v>
      </c>
      <c r="F5" s="124" t="s">
        <v>246</v>
      </c>
      <c r="G5" s="124"/>
      <c r="H5" s="124" t="s">
        <v>134</v>
      </c>
      <c r="NVT5" s="126" t="s">
        <v>246</v>
      </c>
    </row>
    <row r="6" spans="1:8 10053:10056" x14ac:dyDescent="0.25">
      <c r="A6" s="124" t="s">
        <v>145</v>
      </c>
      <c r="B6" s="124" t="s">
        <v>102</v>
      </c>
      <c r="C6" s="124" t="s">
        <v>511</v>
      </c>
      <c r="D6" s="124" t="s">
        <v>499</v>
      </c>
      <c r="E6" s="124" t="s">
        <v>146</v>
      </c>
      <c r="F6" s="124" t="s">
        <v>254</v>
      </c>
      <c r="G6" s="124"/>
      <c r="H6" s="124" t="s">
        <v>136</v>
      </c>
      <c r="NVT6" s="126" t="s">
        <v>254</v>
      </c>
    </row>
    <row r="7" spans="1:8 10053:10056" x14ac:dyDescent="0.25">
      <c r="A7" s="124" t="s">
        <v>88</v>
      </c>
      <c r="B7" s="124" t="s">
        <v>104</v>
      </c>
      <c r="C7" s="124" t="s">
        <v>513</v>
      </c>
      <c r="D7" s="124" t="s">
        <v>84</v>
      </c>
      <c r="E7" s="124" t="s">
        <v>149</v>
      </c>
      <c r="F7" s="124" t="s">
        <v>256</v>
      </c>
      <c r="G7" s="124"/>
      <c r="H7" s="124" t="s">
        <v>138</v>
      </c>
      <c r="NVT7" s="125" t="s">
        <v>256</v>
      </c>
    </row>
    <row r="8" spans="1:8 10053:10056" x14ac:dyDescent="0.25">
      <c r="A8" s="124" t="s">
        <v>147</v>
      </c>
      <c r="B8" s="124" t="s">
        <v>106</v>
      </c>
      <c r="C8" s="124" t="s">
        <v>515</v>
      </c>
      <c r="D8" s="124" t="s">
        <v>63</v>
      </c>
      <c r="E8" s="124" t="s">
        <v>150</v>
      </c>
      <c r="F8" s="124" t="s">
        <v>258</v>
      </c>
      <c r="G8" s="124"/>
      <c r="H8" s="124"/>
      <c r="NVT8" s="126" t="s">
        <v>258</v>
      </c>
    </row>
    <row r="9" spans="1:8 10053:10056" x14ac:dyDescent="0.25">
      <c r="A9" s="124" t="s">
        <v>148</v>
      </c>
      <c r="B9" s="124" t="s">
        <v>110</v>
      </c>
      <c r="C9" s="124" t="s">
        <v>57</v>
      </c>
      <c r="D9" s="124" t="s">
        <v>503</v>
      </c>
      <c r="E9" s="124" t="s">
        <v>151</v>
      </c>
      <c r="F9" s="124" t="s">
        <v>280</v>
      </c>
      <c r="G9" s="124"/>
      <c r="H9" s="124"/>
      <c r="NVT9" s="125" t="s">
        <v>280</v>
      </c>
    </row>
    <row r="10" spans="1:8 10053:10056" x14ac:dyDescent="0.25">
      <c r="A10" s="124" t="s">
        <v>152</v>
      </c>
      <c r="B10" s="124" t="s">
        <v>112</v>
      </c>
      <c r="C10" s="124" t="s">
        <v>518</v>
      </c>
      <c r="D10" s="124" t="s">
        <v>505</v>
      </c>
      <c r="E10" s="124" t="s">
        <v>156</v>
      </c>
      <c r="F10" s="124" t="s">
        <v>282</v>
      </c>
      <c r="G10" s="124"/>
      <c r="H10" s="124"/>
      <c r="NVT10" s="126" t="s">
        <v>282</v>
      </c>
    </row>
    <row r="11" spans="1:8 10053:10056" x14ac:dyDescent="0.25">
      <c r="A11" s="124" t="s">
        <v>153</v>
      </c>
      <c r="B11" s="124" t="s">
        <v>114</v>
      </c>
      <c r="C11" s="124" t="s">
        <v>520</v>
      </c>
      <c r="D11" s="124" t="s">
        <v>507</v>
      </c>
      <c r="E11" s="124" t="s">
        <v>157</v>
      </c>
      <c r="F11" s="124" t="s">
        <v>284</v>
      </c>
      <c r="G11" s="124"/>
      <c r="H11" s="124"/>
      <c r="NVT11" s="125" t="s">
        <v>284</v>
      </c>
    </row>
    <row r="12" spans="1:8 10053:10056" x14ac:dyDescent="0.25">
      <c r="A12" s="124" t="s">
        <v>154</v>
      </c>
      <c r="B12" s="124" t="s">
        <v>118</v>
      </c>
      <c r="C12" s="124"/>
      <c r="D12" s="124" t="s">
        <v>509</v>
      </c>
      <c r="E12" s="124" t="s">
        <v>158</v>
      </c>
      <c r="F12" s="124" t="s">
        <v>298</v>
      </c>
      <c r="G12" s="124"/>
      <c r="H12" s="124"/>
      <c r="NVT12" s="126" t="s">
        <v>298</v>
      </c>
    </row>
    <row r="13" spans="1:8 10053:10056" x14ac:dyDescent="0.25">
      <c r="A13" s="124" t="s">
        <v>155</v>
      </c>
      <c r="B13" s="124" t="s">
        <v>120</v>
      </c>
      <c r="C13" s="124"/>
      <c r="D13" s="124"/>
      <c r="E13" s="124" t="s">
        <v>159</v>
      </c>
      <c r="F13" s="124" t="s">
        <v>300</v>
      </c>
      <c r="G13" s="124"/>
      <c r="H13" s="124"/>
      <c r="NVT13" s="125" t="s">
        <v>300</v>
      </c>
    </row>
    <row r="14" spans="1:8 10053:10056" x14ac:dyDescent="0.25">
      <c r="A14" s="124" t="s">
        <v>160</v>
      </c>
      <c r="B14" s="124" t="s">
        <v>122</v>
      </c>
      <c r="C14" s="124"/>
      <c r="D14" s="124"/>
      <c r="E14" s="124" t="s">
        <v>163</v>
      </c>
      <c r="F14" s="124" t="s">
        <v>302</v>
      </c>
      <c r="G14" s="124"/>
      <c r="H14" s="124"/>
      <c r="NVT14" s="126" t="s">
        <v>302</v>
      </c>
    </row>
    <row r="15" spans="1:8 10053:10056" x14ac:dyDescent="0.25">
      <c r="A15" s="124" t="s">
        <v>161</v>
      </c>
      <c r="B15" s="124" t="s">
        <v>124</v>
      </c>
      <c r="C15" s="124"/>
      <c r="D15" s="124"/>
      <c r="E15" s="124" t="s">
        <v>164</v>
      </c>
      <c r="F15" s="124" t="s">
        <v>320</v>
      </c>
      <c r="G15" s="124"/>
      <c r="H15" s="124"/>
      <c r="NVT15" s="125" t="s">
        <v>320</v>
      </c>
    </row>
    <row r="16" spans="1:8 10053:10056" x14ac:dyDescent="0.25">
      <c r="A16" s="124" t="s">
        <v>162</v>
      </c>
      <c r="B16" s="124" t="s">
        <v>126</v>
      </c>
      <c r="C16" s="124"/>
      <c r="D16" s="124"/>
      <c r="E16" s="124" t="s">
        <v>165</v>
      </c>
      <c r="F16" s="124" t="s">
        <v>322</v>
      </c>
      <c r="G16" s="124"/>
      <c r="H16" s="124"/>
      <c r="NVT16" s="126" t="s">
        <v>322</v>
      </c>
    </row>
    <row r="17" spans="1:8 10056:10056" x14ac:dyDescent="0.25">
      <c r="A17" s="124" t="s">
        <v>166</v>
      </c>
      <c r="B17" s="124" t="s">
        <v>128</v>
      </c>
      <c r="C17" s="124"/>
      <c r="D17" s="124"/>
      <c r="E17" s="124" t="s">
        <v>169</v>
      </c>
      <c r="F17" s="124" t="s">
        <v>324</v>
      </c>
      <c r="G17" s="124"/>
      <c r="H17" s="124"/>
      <c r="NVT17" s="125" t="s">
        <v>324</v>
      </c>
    </row>
    <row r="18" spans="1:8 10056:10056" x14ac:dyDescent="0.25">
      <c r="A18" s="124" t="s">
        <v>167</v>
      </c>
      <c r="B18" s="124" t="s">
        <v>130</v>
      </c>
      <c r="C18" s="124"/>
      <c r="D18" s="124"/>
      <c r="E18" s="124" t="s">
        <v>170</v>
      </c>
      <c r="F18" s="124" t="s">
        <v>344</v>
      </c>
      <c r="G18" s="124"/>
      <c r="H18" s="124"/>
      <c r="NVT18" s="125" t="s">
        <v>344</v>
      </c>
    </row>
    <row r="19" spans="1:8 10056:10056" x14ac:dyDescent="0.25">
      <c r="A19" s="124" t="s">
        <v>168</v>
      </c>
      <c r="B19" s="124" t="s">
        <v>132</v>
      </c>
      <c r="C19" s="124"/>
      <c r="D19" s="124"/>
      <c r="E19" s="124" t="s">
        <v>171</v>
      </c>
      <c r="F19" s="124" t="s">
        <v>346</v>
      </c>
      <c r="G19" s="124"/>
      <c r="H19" s="124"/>
      <c r="NVT19" s="126" t="s">
        <v>346</v>
      </c>
    </row>
    <row r="20" spans="1:8 10056:10056" x14ac:dyDescent="0.25">
      <c r="A20" s="124" t="s">
        <v>172</v>
      </c>
      <c r="B20" s="124"/>
      <c r="C20" s="124"/>
      <c r="D20" s="124"/>
      <c r="E20" s="124" t="s">
        <v>176</v>
      </c>
      <c r="F20" s="124" t="s">
        <v>348</v>
      </c>
      <c r="G20" s="124"/>
      <c r="H20" s="124"/>
      <c r="NVT20" s="125" t="s">
        <v>348</v>
      </c>
    </row>
    <row r="21" spans="1:8 10056:10056" x14ac:dyDescent="0.25">
      <c r="A21" s="124" t="s">
        <v>173</v>
      </c>
      <c r="B21" s="124"/>
      <c r="C21" s="124"/>
      <c r="D21" s="124"/>
      <c r="E21" s="124" t="s">
        <v>177</v>
      </c>
      <c r="F21" s="124" t="s">
        <v>364</v>
      </c>
      <c r="G21" s="124"/>
      <c r="H21" s="124"/>
      <c r="NVT21" s="125" t="s">
        <v>364</v>
      </c>
    </row>
    <row r="22" spans="1:8 10056:10056" x14ac:dyDescent="0.25">
      <c r="A22" s="124" t="s">
        <v>174</v>
      </c>
      <c r="B22" s="124"/>
      <c r="C22" s="124"/>
      <c r="D22" s="124"/>
      <c r="E22" s="124" t="s">
        <v>178</v>
      </c>
      <c r="F22" s="124" t="s">
        <v>366</v>
      </c>
      <c r="G22" s="124"/>
      <c r="H22" s="124"/>
      <c r="NVT22" s="126" t="s">
        <v>366</v>
      </c>
    </row>
    <row r="23" spans="1:8 10056:10056" x14ac:dyDescent="0.25">
      <c r="A23" s="124" t="s">
        <v>175</v>
      </c>
      <c r="B23" s="124"/>
      <c r="C23" s="124"/>
      <c r="D23" s="124"/>
      <c r="E23" s="124" t="s">
        <v>179</v>
      </c>
      <c r="F23" s="124" t="s">
        <v>75</v>
      </c>
      <c r="G23" s="124"/>
      <c r="H23" s="124"/>
      <c r="NVT23" s="125" t="s">
        <v>75</v>
      </c>
    </row>
    <row r="24" spans="1:8 10056:10056" x14ac:dyDescent="0.25">
      <c r="A24" s="124" t="s">
        <v>180</v>
      </c>
      <c r="B24" s="124"/>
      <c r="C24" s="124"/>
      <c r="D24" s="124"/>
      <c r="E24" s="124" t="s">
        <v>183</v>
      </c>
      <c r="F24" s="124" t="s">
        <v>381</v>
      </c>
      <c r="G24" s="124"/>
      <c r="H24" s="124"/>
      <c r="NVT24" s="126" t="s">
        <v>381</v>
      </c>
    </row>
    <row r="25" spans="1:8 10056:10056" x14ac:dyDescent="0.25">
      <c r="A25" s="124" t="s">
        <v>181</v>
      </c>
      <c r="B25" s="124"/>
      <c r="C25" s="124"/>
      <c r="D25" s="124"/>
      <c r="E25" s="124" t="s">
        <v>184</v>
      </c>
      <c r="F25" s="124" t="s">
        <v>383</v>
      </c>
      <c r="G25" s="124"/>
      <c r="H25" s="124"/>
      <c r="NVT25" s="125" t="s">
        <v>383</v>
      </c>
    </row>
    <row r="26" spans="1:8 10056:10056" x14ac:dyDescent="0.25">
      <c r="A26" s="124" t="s">
        <v>182</v>
      </c>
      <c r="B26" s="124"/>
      <c r="C26" s="124"/>
      <c r="D26" s="124"/>
      <c r="E26" s="124" t="s">
        <v>185</v>
      </c>
      <c r="F26" s="124" t="s">
        <v>385</v>
      </c>
      <c r="G26" s="124"/>
      <c r="H26" s="124"/>
      <c r="NVT26" s="126" t="s">
        <v>385</v>
      </c>
    </row>
    <row r="27" spans="1:8 10056:10056" x14ac:dyDescent="0.25">
      <c r="A27" s="124" t="s">
        <v>186</v>
      </c>
      <c r="B27" s="124"/>
      <c r="C27" s="124"/>
      <c r="D27" s="124"/>
      <c r="E27" s="124" t="s">
        <v>190</v>
      </c>
      <c r="F27" s="124" t="s">
        <v>389</v>
      </c>
      <c r="G27" s="124"/>
      <c r="H27" s="124"/>
      <c r="NVT27" s="126" t="s">
        <v>389</v>
      </c>
    </row>
    <row r="28" spans="1:8 10056:10056" x14ac:dyDescent="0.25">
      <c r="A28" s="124" t="s">
        <v>187</v>
      </c>
      <c r="B28" s="124"/>
      <c r="C28" s="124"/>
      <c r="D28" s="124"/>
      <c r="E28" s="124" t="s">
        <v>191</v>
      </c>
      <c r="F28" s="124" t="s">
        <v>393</v>
      </c>
      <c r="G28" s="124"/>
      <c r="H28" s="124"/>
      <c r="NVT28" s="126" t="s">
        <v>393</v>
      </c>
    </row>
    <row r="29" spans="1:8 10056:10056" x14ac:dyDescent="0.25">
      <c r="A29" s="124" t="s">
        <v>188</v>
      </c>
      <c r="B29" s="124"/>
      <c r="C29" s="124"/>
      <c r="D29" s="124"/>
      <c r="E29" s="124" t="s">
        <v>192</v>
      </c>
      <c r="F29" s="124" t="s">
        <v>397</v>
      </c>
      <c r="G29" s="124"/>
      <c r="H29" s="124"/>
      <c r="NVT29" s="126" t="s">
        <v>397</v>
      </c>
    </row>
    <row r="30" spans="1:8 10056:10056" x14ac:dyDescent="0.25">
      <c r="A30" s="124" t="s">
        <v>189</v>
      </c>
      <c r="B30" s="124"/>
      <c r="C30" s="124"/>
      <c r="D30" s="124"/>
      <c r="E30" s="124" t="s">
        <v>193</v>
      </c>
      <c r="F30" s="124" t="s">
        <v>399</v>
      </c>
      <c r="G30" s="124"/>
      <c r="H30" s="124"/>
      <c r="NVT30" s="125" t="s">
        <v>399</v>
      </c>
    </row>
    <row r="31" spans="1:8 10056:10056" x14ac:dyDescent="0.25">
      <c r="A31" s="124" t="s">
        <v>194</v>
      </c>
      <c r="B31" s="124"/>
      <c r="C31" s="124"/>
      <c r="D31" s="124"/>
      <c r="E31" s="124" t="s">
        <v>197</v>
      </c>
      <c r="F31" s="124" t="s">
        <v>401</v>
      </c>
      <c r="G31" s="124"/>
      <c r="H31" s="124"/>
      <c r="NVT31" s="126" t="s">
        <v>401</v>
      </c>
    </row>
    <row r="32" spans="1:8 10056:10056" x14ac:dyDescent="0.25">
      <c r="A32" s="124" t="s">
        <v>195</v>
      </c>
      <c r="B32" s="124"/>
      <c r="C32" s="124"/>
      <c r="D32" s="124"/>
      <c r="E32" s="124" t="s">
        <v>198</v>
      </c>
      <c r="F32" s="124" t="s">
        <v>405</v>
      </c>
      <c r="G32" s="124"/>
      <c r="H32" s="124"/>
      <c r="NVT32" s="126" t="s">
        <v>405</v>
      </c>
    </row>
    <row r="33" spans="1:8 10056:10056" x14ac:dyDescent="0.25">
      <c r="A33" s="124" t="s">
        <v>196</v>
      </c>
      <c r="B33" s="124"/>
      <c r="C33" s="124"/>
      <c r="D33" s="124"/>
      <c r="E33" s="124" t="s">
        <v>199</v>
      </c>
      <c r="F33" s="124" t="s">
        <v>413</v>
      </c>
      <c r="G33" s="124"/>
      <c r="H33" s="124"/>
      <c r="NVT33" s="126" t="s">
        <v>413</v>
      </c>
    </row>
    <row r="34" spans="1:8 10056:10056" x14ac:dyDescent="0.25">
      <c r="A34" s="124" t="s">
        <v>200</v>
      </c>
      <c r="B34" s="124"/>
      <c r="C34" s="124"/>
      <c r="D34" s="124"/>
      <c r="E34" s="124" t="s">
        <v>204</v>
      </c>
      <c r="F34" s="124" t="s">
        <v>419</v>
      </c>
      <c r="G34" s="124"/>
      <c r="H34" s="124"/>
      <c r="NVT34" s="125" t="s">
        <v>419</v>
      </c>
    </row>
    <row r="35" spans="1:8 10056:10056" x14ac:dyDescent="0.25">
      <c r="A35" s="124" t="s">
        <v>201</v>
      </c>
      <c r="B35" s="124"/>
      <c r="C35" s="124"/>
      <c r="D35" s="124"/>
      <c r="E35" s="124" t="s">
        <v>205</v>
      </c>
      <c r="F35" s="124" t="s">
        <v>429</v>
      </c>
      <c r="G35" s="124"/>
      <c r="H35" s="124"/>
      <c r="NVT35" s="126" t="s">
        <v>429</v>
      </c>
    </row>
    <row r="36" spans="1:8 10056:10056" x14ac:dyDescent="0.25">
      <c r="A36" s="124" t="s">
        <v>202</v>
      </c>
      <c r="B36" s="124"/>
      <c r="C36" s="124"/>
      <c r="D36" s="124"/>
      <c r="E36" s="124" t="s">
        <v>206</v>
      </c>
      <c r="F36" s="124" t="s">
        <v>435</v>
      </c>
      <c r="G36" s="124"/>
      <c r="H36" s="124"/>
      <c r="NVT36" s="125" t="s">
        <v>435</v>
      </c>
    </row>
    <row r="37" spans="1:8 10056:10056" x14ac:dyDescent="0.25">
      <c r="A37" s="124" t="s">
        <v>203</v>
      </c>
      <c r="B37" s="124"/>
      <c r="C37" s="124"/>
      <c r="D37" s="124"/>
      <c r="E37" s="124" t="s">
        <v>207</v>
      </c>
      <c r="F37" s="124" t="s">
        <v>443</v>
      </c>
      <c r="G37" s="124"/>
      <c r="H37" s="124"/>
      <c r="NVT37" s="125" t="s">
        <v>443</v>
      </c>
    </row>
    <row r="38" spans="1:8 10056:10056" x14ac:dyDescent="0.25">
      <c r="A38" s="124" t="s">
        <v>208</v>
      </c>
      <c r="B38" s="124"/>
      <c r="C38" s="124"/>
      <c r="D38" s="124"/>
      <c r="E38" s="124" t="s">
        <v>211</v>
      </c>
      <c r="F38" s="124" t="s">
        <v>445</v>
      </c>
      <c r="G38" s="124"/>
      <c r="H38" s="124"/>
      <c r="NVT38" s="126" t="s">
        <v>445</v>
      </c>
    </row>
    <row r="39" spans="1:8 10056:10056" x14ac:dyDescent="0.25">
      <c r="A39" s="124" t="s">
        <v>209</v>
      </c>
      <c r="B39" s="124"/>
      <c r="C39" s="124"/>
      <c r="D39" s="124"/>
      <c r="E39" s="124" t="s">
        <v>212</v>
      </c>
      <c r="F39" s="124" t="s">
        <v>447</v>
      </c>
      <c r="G39" s="124"/>
      <c r="H39" s="124"/>
      <c r="NVT39" s="125" t="s">
        <v>447</v>
      </c>
    </row>
    <row r="40" spans="1:8 10056:10056" x14ac:dyDescent="0.25">
      <c r="A40" s="124" t="s">
        <v>210</v>
      </c>
      <c r="B40" s="124"/>
      <c r="C40" s="124"/>
      <c r="D40" s="124"/>
      <c r="E40" s="124" t="s">
        <v>213</v>
      </c>
      <c r="F40" s="124" t="s">
        <v>451</v>
      </c>
      <c r="G40" s="124"/>
      <c r="H40" s="124"/>
      <c r="NVT40" s="125" t="s">
        <v>451</v>
      </c>
    </row>
    <row r="41" spans="1:8 10056:10056" x14ac:dyDescent="0.25">
      <c r="A41" s="124" t="s">
        <v>214</v>
      </c>
      <c r="B41" s="124"/>
      <c r="C41" s="124"/>
      <c r="D41" s="124"/>
      <c r="E41" s="124" t="s">
        <v>217</v>
      </c>
      <c r="F41" s="124" t="s">
        <v>455</v>
      </c>
      <c r="G41" s="124"/>
      <c r="H41" s="124"/>
      <c r="NVT41" s="125" t="s">
        <v>455</v>
      </c>
    </row>
    <row r="42" spans="1:8 10056:10056" x14ac:dyDescent="0.25">
      <c r="A42" s="124" t="s">
        <v>215</v>
      </c>
      <c r="B42" s="124"/>
      <c r="C42" s="124"/>
      <c r="D42" s="124"/>
      <c r="E42" s="124" t="s">
        <v>218</v>
      </c>
      <c r="F42" s="124" t="s">
        <v>461</v>
      </c>
      <c r="G42" s="124"/>
      <c r="H42" s="124"/>
      <c r="NVT42" s="126" t="s">
        <v>461</v>
      </c>
    </row>
    <row r="43" spans="1:8 10056:10056" x14ac:dyDescent="0.25">
      <c r="A43" s="124" t="s">
        <v>216</v>
      </c>
      <c r="B43" s="124"/>
      <c r="C43" s="124"/>
      <c r="D43" s="124"/>
      <c r="E43" s="124" t="s">
        <v>219</v>
      </c>
      <c r="F43" s="124" t="s">
        <v>463</v>
      </c>
      <c r="G43" s="124"/>
      <c r="H43" s="124"/>
      <c r="NVT43" s="125" t="s">
        <v>463</v>
      </c>
    </row>
    <row r="44" spans="1:8 10056:10056" x14ac:dyDescent="0.25">
      <c r="A44" s="124" t="s">
        <v>220</v>
      </c>
      <c r="B44" s="124"/>
      <c r="C44" s="124"/>
      <c r="D44" s="124"/>
      <c r="E44" s="124" t="s">
        <v>223</v>
      </c>
      <c r="F44" s="124" t="s">
        <v>465</v>
      </c>
      <c r="G44" s="124"/>
      <c r="H44" s="124"/>
      <c r="NVT44" s="126" t="s">
        <v>465</v>
      </c>
    </row>
    <row r="45" spans="1:8 10056:10056" x14ac:dyDescent="0.25">
      <c r="A45" s="124" t="s">
        <v>221</v>
      </c>
      <c r="B45" s="124"/>
      <c r="C45" s="124"/>
      <c r="D45" s="124"/>
      <c r="E45" s="124" t="s">
        <v>224</v>
      </c>
      <c r="F45" s="124" t="s">
        <v>467</v>
      </c>
      <c r="G45" s="124"/>
      <c r="H45" s="124"/>
      <c r="NVT45" s="125" t="s">
        <v>467</v>
      </c>
    </row>
    <row r="46" spans="1:8 10056:10056" x14ac:dyDescent="0.25">
      <c r="A46" s="124" t="s">
        <v>222</v>
      </c>
      <c r="B46" s="124"/>
      <c r="C46" s="124"/>
      <c r="D46" s="124"/>
      <c r="E46" s="124" t="s">
        <v>225</v>
      </c>
      <c r="F46" s="124" t="s">
        <v>469</v>
      </c>
      <c r="G46" s="124"/>
      <c r="H46" s="124"/>
      <c r="NVT46" s="126" t="s">
        <v>469</v>
      </c>
    </row>
    <row r="47" spans="1:8 10056:10056" x14ac:dyDescent="0.25">
      <c r="A47" s="124" t="s">
        <v>226</v>
      </c>
      <c r="B47" s="124"/>
      <c r="C47" s="124"/>
      <c r="D47" s="124"/>
      <c r="E47" s="124" t="s">
        <v>230</v>
      </c>
      <c r="F47" s="124" t="s">
        <v>473</v>
      </c>
      <c r="G47" s="124"/>
      <c r="H47" s="124"/>
      <c r="NVT47" s="126" t="s">
        <v>473</v>
      </c>
    </row>
    <row r="48" spans="1:8 10056:10056" x14ac:dyDescent="0.25">
      <c r="A48" s="124" t="s">
        <v>227</v>
      </c>
      <c r="B48" s="124"/>
      <c r="C48" s="124"/>
      <c r="D48" s="124"/>
      <c r="E48" s="124" t="s">
        <v>231</v>
      </c>
      <c r="F48" s="124" t="s">
        <v>477</v>
      </c>
      <c r="G48" s="124"/>
      <c r="H48" s="124"/>
      <c r="NVT48" s="126" t="s">
        <v>477</v>
      </c>
    </row>
    <row r="49" spans="1:8 10056:10056" x14ac:dyDescent="0.25">
      <c r="A49" s="124" t="s">
        <v>228</v>
      </c>
      <c r="B49" s="124"/>
      <c r="C49" s="124"/>
      <c r="D49" s="124"/>
      <c r="E49" s="124" t="s">
        <v>232</v>
      </c>
      <c r="F49" s="124" t="s">
        <v>479</v>
      </c>
      <c r="G49" s="124"/>
      <c r="H49" s="124"/>
      <c r="NVT49" s="125" t="s">
        <v>479</v>
      </c>
    </row>
    <row r="50" spans="1:8 10056:10056" x14ac:dyDescent="0.25">
      <c r="A50" s="124" t="s">
        <v>229</v>
      </c>
      <c r="B50" s="124"/>
      <c r="C50" s="124"/>
      <c r="D50" s="124"/>
      <c r="E50" s="124" t="s">
        <v>233</v>
      </c>
      <c r="F50" s="124" t="s">
        <v>481</v>
      </c>
      <c r="G50" s="124"/>
      <c r="H50" s="124"/>
      <c r="NVT50" s="126" t="s">
        <v>481</v>
      </c>
    </row>
    <row r="51" spans="1:8 10056:10056" x14ac:dyDescent="0.25">
      <c r="A51" s="124" t="s">
        <v>234</v>
      </c>
      <c r="B51" s="124"/>
      <c r="C51" s="124"/>
      <c r="D51" s="124"/>
      <c r="E51" s="124" t="s">
        <v>237</v>
      </c>
      <c r="F51" s="124" t="s">
        <v>483</v>
      </c>
      <c r="G51" s="124"/>
      <c r="H51" s="124"/>
      <c r="NVT51" s="125" t="s">
        <v>483</v>
      </c>
    </row>
    <row r="52" spans="1:8 10056:10056" x14ac:dyDescent="0.25">
      <c r="A52" s="124" t="s">
        <v>235</v>
      </c>
      <c r="B52" s="124"/>
      <c r="C52" s="124"/>
      <c r="D52" s="124"/>
      <c r="E52" s="124" t="s">
        <v>238</v>
      </c>
      <c r="F52" s="124" t="s">
        <v>485</v>
      </c>
      <c r="G52" s="124"/>
      <c r="H52" s="124"/>
      <c r="NVT52" s="126" t="s">
        <v>485</v>
      </c>
    </row>
    <row r="53" spans="1:8 10056:10056" x14ac:dyDescent="0.25">
      <c r="A53" s="124" t="s">
        <v>236</v>
      </c>
      <c r="B53" s="124"/>
      <c r="C53" s="124"/>
      <c r="D53" s="124"/>
      <c r="E53" s="124" t="s">
        <v>239</v>
      </c>
      <c r="F53" s="124" t="s">
        <v>244</v>
      </c>
      <c r="G53" s="124"/>
      <c r="H53" s="124"/>
      <c r="NVT53" s="125" t="s">
        <v>244</v>
      </c>
    </row>
    <row r="54" spans="1:8 10056:10056" x14ac:dyDescent="0.25">
      <c r="A54" s="124"/>
      <c r="B54" s="124"/>
      <c r="C54" s="124"/>
      <c r="D54" s="124"/>
      <c r="E54" s="124"/>
      <c r="F54" s="124" t="s">
        <v>248</v>
      </c>
      <c r="G54" s="124"/>
      <c r="H54" s="124"/>
      <c r="NVT54" s="125" t="s">
        <v>248</v>
      </c>
    </row>
    <row r="55" spans="1:8 10056:10056" x14ac:dyDescent="0.25">
      <c r="A55" s="124"/>
      <c r="B55" s="124"/>
      <c r="C55" s="124"/>
      <c r="D55" s="124"/>
      <c r="E55" s="124"/>
      <c r="F55" s="124" t="s">
        <v>250</v>
      </c>
      <c r="G55" s="124"/>
      <c r="H55" s="124"/>
      <c r="NVT55" s="126" t="s">
        <v>250</v>
      </c>
    </row>
    <row r="56" spans="1:8 10056:10056" x14ac:dyDescent="0.25">
      <c r="A56" s="124"/>
      <c r="B56" s="124"/>
      <c r="C56" s="124"/>
      <c r="D56" s="124"/>
      <c r="E56" s="124"/>
      <c r="F56" s="124" t="s">
        <v>252</v>
      </c>
      <c r="G56" s="124"/>
      <c r="H56" s="124"/>
      <c r="NVT56" s="125" t="s">
        <v>252</v>
      </c>
    </row>
    <row r="57" spans="1:8 10056:10056" x14ac:dyDescent="0.25">
      <c r="A57" s="124"/>
      <c r="B57" s="124"/>
      <c r="C57" s="124"/>
      <c r="D57" s="124"/>
      <c r="E57" s="124"/>
      <c r="F57" s="124" t="s">
        <v>272</v>
      </c>
      <c r="G57" s="124"/>
      <c r="H57" s="124"/>
      <c r="NVT57" s="125" t="s">
        <v>272</v>
      </c>
    </row>
    <row r="58" spans="1:8 10056:10056" x14ac:dyDescent="0.25">
      <c r="A58" s="124"/>
      <c r="B58" s="124"/>
      <c r="C58" s="124"/>
      <c r="D58" s="124"/>
      <c r="E58" s="124"/>
      <c r="F58" s="124" t="s">
        <v>274</v>
      </c>
      <c r="G58" s="124"/>
      <c r="H58" s="124"/>
      <c r="NVT58" s="126" t="s">
        <v>274</v>
      </c>
    </row>
    <row r="59" spans="1:8 10056:10056" x14ac:dyDescent="0.25">
      <c r="A59" s="124"/>
      <c r="B59" s="124"/>
      <c r="C59" s="124"/>
      <c r="D59" s="124"/>
      <c r="E59" s="124"/>
      <c r="F59" s="124" t="s">
        <v>276</v>
      </c>
      <c r="G59" s="124"/>
      <c r="H59" s="124"/>
      <c r="NVT59" s="125" t="s">
        <v>276</v>
      </c>
    </row>
    <row r="60" spans="1:8 10056:10056" x14ac:dyDescent="0.25">
      <c r="A60" s="124"/>
      <c r="B60" s="124"/>
      <c r="C60" s="124"/>
      <c r="D60" s="124"/>
      <c r="E60" s="124"/>
      <c r="F60" s="124" t="s">
        <v>278</v>
      </c>
      <c r="G60" s="124"/>
      <c r="H60" s="124"/>
      <c r="NVT60" s="126" t="s">
        <v>278</v>
      </c>
    </row>
    <row r="61" spans="1:8 10056:10056" x14ac:dyDescent="0.25">
      <c r="A61" s="124"/>
      <c r="B61" s="124"/>
      <c r="C61" s="124"/>
      <c r="D61" s="124"/>
      <c r="E61" s="124"/>
      <c r="F61" s="124" t="s">
        <v>296</v>
      </c>
      <c r="G61" s="124"/>
      <c r="H61" s="124"/>
      <c r="NVT61" s="125" t="s">
        <v>296</v>
      </c>
    </row>
    <row r="62" spans="1:8 10056:10056" x14ac:dyDescent="0.25">
      <c r="A62" s="124"/>
      <c r="B62" s="124"/>
      <c r="C62" s="124"/>
      <c r="D62" s="124"/>
      <c r="E62" s="124"/>
      <c r="F62" s="124" t="s">
        <v>312</v>
      </c>
      <c r="G62" s="124"/>
      <c r="H62" s="124"/>
      <c r="NVT62" s="125" t="s">
        <v>312</v>
      </c>
    </row>
    <row r="63" spans="1:8 10056:10056" x14ac:dyDescent="0.25">
      <c r="A63" s="124"/>
      <c r="B63" s="124"/>
      <c r="C63" s="124"/>
      <c r="D63" s="124"/>
      <c r="E63" s="124"/>
      <c r="F63" s="124" t="s">
        <v>314</v>
      </c>
      <c r="G63" s="124"/>
      <c r="H63" s="124"/>
      <c r="NVT63" s="126" t="s">
        <v>314</v>
      </c>
    </row>
    <row r="64" spans="1:8 10056:10056" x14ac:dyDescent="0.25">
      <c r="A64" s="124"/>
      <c r="B64" s="124"/>
      <c r="C64" s="124"/>
      <c r="D64" s="124"/>
      <c r="E64" s="124"/>
      <c r="F64" s="124" t="s">
        <v>316</v>
      </c>
      <c r="G64" s="124"/>
      <c r="H64" s="124"/>
      <c r="NVT64" s="125" t="s">
        <v>316</v>
      </c>
    </row>
    <row r="65" spans="1:8 10056:10056" x14ac:dyDescent="0.25">
      <c r="A65" s="124"/>
      <c r="B65" s="124"/>
      <c r="C65" s="124"/>
      <c r="D65" s="124"/>
      <c r="E65" s="124"/>
      <c r="F65" s="124" t="s">
        <v>318</v>
      </c>
      <c r="G65" s="124"/>
      <c r="H65" s="124"/>
      <c r="NVT65" s="126" t="s">
        <v>318</v>
      </c>
    </row>
    <row r="66" spans="1:8 10056:10056" x14ac:dyDescent="0.25">
      <c r="A66" s="124"/>
      <c r="B66" s="124"/>
      <c r="C66" s="124"/>
      <c r="D66" s="124"/>
      <c r="E66" s="124"/>
      <c r="F66" s="124" t="s">
        <v>338</v>
      </c>
      <c r="G66" s="124"/>
      <c r="H66" s="124"/>
      <c r="NVT66" s="126" t="s">
        <v>338</v>
      </c>
    </row>
    <row r="67" spans="1:8 10056:10056" x14ac:dyDescent="0.25">
      <c r="A67" s="124"/>
      <c r="B67" s="124"/>
      <c r="C67" s="124"/>
      <c r="D67" s="124"/>
      <c r="E67" s="124"/>
      <c r="F67" s="124" t="s">
        <v>340</v>
      </c>
      <c r="G67" s="124"/>
      <c r="H67" s="124"/>
      <c r="NVT67" s="125" t="s">
        <v>340</v>
      </c>
    </row>
    <row r="68" spans="1:8 10056:10056" x14ac:dyDescent="0.25">
      <c r="A68" s="124"/>
      <c r="B68" s="124"/>
      <c r="C68" s="124"/>
      <c r="D68" s="124"/>
      <c r="E68" s="124"/>
      <c r="F68" s="124" t="s">
        <v>342</v>
      </c>
      <c r="G68" s="124"/>
      <c r="H68" s="124"/>
      <c r="NVT68" s="126" t="s">
        <v>342</v>
      </c>
    </row>
    <row r="69" spans="1:8 10056:10056" x14ac:dyDescent="0.25">
      <c r="A69" s="124"/>
      <c r="B69" s="124"/>
      <c r="C69" s="124"/>
      <c r="D69" s="124"/>
      <c r="E69" s="124"/>
      <c r="F69" s="124" t="s">
        <v>362</v>
      </c>
      <c r="G69" s="124"/>
      <c r="H69" s="124"/>
      <c r="NVT69" s="126" t="s">
        <v>362</v>
      </c>
    </row>
    <row r="70" spans="1:8 10056:10056" x14ac:dyDescent="0.25">
      <c r="A70" s="124"/>
      <c r="B70" s="124"/>
      <c r="C70" s="124"/>
      <c r="D70" s="124"/>
      <c r="E70" s="124"/>
      <c r="F70" s="124" t="s">
        <v>377</v>
      </c>
      <c r="G70" s="124"/>
      <c r="H70" s="124"/>
      <c r="NVT70" s="126" t="s">
        <v>377</v>
      </c>
    </row>
    <row r="71" spans="1:8 10056:10056" x14ac:dyDescent="0.25">
      <c r="A71" s="124"/>
      <c r="B71" s="124"/>
      <c r="C71" s="124"/>
      <c r="D71" s="124"/>
      <c r="E71" s="124"/>
      <c r="F71" s="124" t="s">
        <v>379</v>
      </c>
      <c r="G71" s="124"/>
      <c r="H71" s="124"/>
      <c r="NVT71" s="125" t="s">
        <v>379</v>
      </c>
    </row>
    <row r="72" spans="1:8 10056:10056" x14ac:dyDescent="0.25">
      <c r="A72" s="124"/>
      <c r="B72" s="124"/>
      <c r="C72" s="124"/>
      <c r="D72" s="124"/>
      <c r="E72" s="124"/>
      <c r="F72" s="124" t="s">
        <v>387</v>
      </c>
      <c r="G72" s="124"/>
      <c r="H72" s="124"/>
      <c r="NVT72" s="125" t="s">
        <v>387</v>
      </c>
    </row>
    <row r="73" spans="1:8 10056:10056" x14ac:dyDescent="0.25">
      <c r="A73" s="124"/>
      <c r="B73" s="124"/>
      <c r="C73" s="124"/>
      <c r="D73" s="124"/>
      <c r="E73" s="124"/>
      <c r="F73" s="124" t="s">
        <v>391</v>
      </c>
      <c r="G73" s="124"/>
      <c r="H73" s="124"/>
      <c r="NVT73" s="125" t="s">
        <v>391</v>
      </c>
    </row>
    <row r="74" spans="1:8 10056:10056" x14ac:dyDescent="0.25">
      <c r="A74" s="124"/>
      <c r="B74" s="124"/>
      <c r="C74" s="124"/>
      <c r="D74" s="124"/>
      <c r="E74" s="124"/>
      <c r="F74" s="124" t="s">
        <v>403</v>
      </c>
      <c r="G74" s="124"/>
      <c r="H74" s="124"/>
      <c r="NVT74" s="125" t="s">
        <v>403</v>
      </c>
    </row>
    <row r="75" spans="1:8 10056:10056" x14ac:dyDescent="0.25">
      <c r="A75" s="124"/>
      <c r="B75" s="124"/>
      <c r="C75" s="124"/>
      <c r="D75" s="124"/>
      <c r="E75" s="124"/>
      <c r="F75" s="124" t="s">
        <v>407</v>
      </c>
      <c r="G75" s="124"/>
      <c r="H75" s="124"/>
      <c r="NVT75" s="125" t="s">
        <v>407</v>
      </c>
    </row>
    <row r="76" spans="1:8 10056:10056" x14ac:dyDescent="0.25">
      <c r="A76" s="124"/>
      <c r="B76" s="124"/>
      <c r="C76" s="124"/>
      <c r="D76" s="124"/>
      <c r="E76" s="124"/>
      <c r="F76" s="124" t="s">
        <v>409</v>
      </c>
      <c r="G76" s="124"/>
      <c r="H76" s="124"/>
      <c r="NVT76" s="126" t="s">
        <v>409</v>
      </c>
    </row>
    <row r="77" spans="1:8 10056:10056" x14ac:dyDescent="0.25">
      <c r="A77" s="124"/>
      <c r="B77" s="124"/>
      <c r="C77" s="124"/>
      <c r="D77" s="124"/>
      <c r="E77" s="124"/>
      <c r="F77" s="124" t="s">
        <v>411</v>
      </c>
      <c r="G77" s="124"/>
      <c r="H77" s="124"/>
      <c r="NVT77" s="125" t="s">
        <v>411</v>
      </c>
    </row>
    <row r="78" spans="1:8 10056:10056" x14ac:dyDescent="0.25">
      <c r="A78" s="124"/>
      <c r="B78" s="124"/>
      <c r="C78" s="124"/>
      <c r="D78" s="124"/>
      <c r="E78" s="124"/>
      <c r="F78" s="124" t="s">
        <v>417</v>
      </c>
      <c r="G78" s="124"/>
      <c r="H78" s="124"/>
      <c r="NVT78" s="126" t="s">
        <v>417</v>
      </c>
    </row>
    <row r="79" spans="1:8 10056:10056" x14ac:dyDescent="0.25">
      <c r="A79" s="124"/>
      <c r="B79" s="124"/>
      <c r="C79" s="124"/>
      <c r="D79" s="124"/>
      <c r="E79" s="124"/>
      <c r="F79" s="124" t="s">
        <v>423</v>
      </c>
      <c r="G79" s="124"/>
      <c r="H79" s="124"/>
      <c r="NVT79" s="125" t="s">
        <v>423</v>
      </c>
    </row>
    <row r="80" spans="1:8 10056:10056" x14ac:dyDescent="0.25">
      <c r="A80" s="124"/>
      <c r="B80" s="124"/>
      <c r="C80" s="124"/>
      <c r="D80" s="124"/>
      <c r="E80" s="124"/>
      <c r="F80" s="124" t="s">
        <v>425</v>
      </c>
      <c r="G80" s="124"/>
      <c r="H80" s="124"/>
      <c r="NVT80" s="126" t="s">
        <v>425</v>
      </c>
    </row>
    <row r="81" spans="1:8 10050:10056" x14ac:dyDescent="0.25">
      <c r="A81" s="124"/>
      <c r="B81" s="124"/>
      <c r="C81" s="124"/>
      <c r="D81" s="124"/>
      <c r="E81" s="124"/>
      <c r="F81" s="124" t="s">
        <v>427</v>
      </c>
      <c r="G81" s="124"/>
      <c r="H81" s="124"/>
      <c r="NVT81" s="125" t="s">
        <v>427</v>
      </c>
    </row>
    <row r="82" spans="1:8 10050:10056" x14ac:dyDescent="0.25">
      <c r="A82" s="124"/>
      <c r="B82" s="124"/>
      <c r="C82" s="124"/>
      <c r="D82" s="124"/>
      <c r="E82" s="124"/>
      <c r="F82" s="124" t="s">
        <v>433</v>
      </c>
      <c r="G82" s="124"/>
      <c r="H82" s="124"/>
      <c r="NVT82" s="126" t="s">
        <v>433</v>
      </c>
    </row>
    <row r="83" spans="1:8 10050:10056" x14ac:dyDescent="0.25">
      <c r="A83" s="124"/>
      <c r="B83" s="124"/>
      <c r="C83" s="124"/>
      <c r="D83" s="124"/>
      <c r="E83" s="124"/>
      <c r="F83" s="124" t="s">
        <v>439</v>
      </c>
      <c r="G83" s="124"/>
      <c r="H83" s="124"/>
      <c r="NVT83" s="125" t="s">
        <v>439</v>
      </c>
    </row>
    <row r="84" spans="1:8 10050:10056" x14ac:dyDescent="0.25">
      <c r="A84" s="124"/>
      <c r="B84" s="124"/>
      <c r="C84" s="124"/>
      <c r="D84" s="124"/>
      <c r="E84" s="124"/>
      <c r="F84" s="124" t="s">
        <v>441</v>
      </c>
      <c r="G84" s="124"/>
      <c r="H84" s="124"/>
      <c r="NVT84" s="126" t="s">
        <v>441</v>
      </c>
    </row>
    <row r="85" spans="1:8 10050:10056" x14ac:dyDescent="0.25">
      <c r="A85" s="124"/>
      <c r="B85" s="124"/>
      <c r="C85" s="124"/>
      <c r="D85" s="124"/>
      <c r="E85" s="124"/>
      <c r="F85" s="124" t="s">
        <v>449</v>
      </c>
      <c r="G85" s="124"/>
      <c r="H85" s="124"/>
      <c r="NVT85" s="126" t="s">
        <v>449</v>
      </c>
    </row>
    <row r="86" spans="1:8 10050:10056" x14ac:dyDescent="0.25">
      <c r="A86" s="124"/>
      <c r="B86" s="124"/>
      <c r="C86" s="124"/>
      <c r="D86" s="124"/>
      <c r="E86" s="124"/>
      <c r="F86" s="124" t="s">
        <v>453</v>
      </c>
      <c r="G86" s="124"/>
      <c r="H86" s="124"/>
      <c r="NVT86" s="126" t="s">
        <v>453</v>
      </c>
    </row>
    <row r="87" spans="1:8 10050:10056" x14ac:dyDescent="0.25">
      <c r="A87" s="124"/>
      <c r="B87" s="124"/>
      <c r="C87" s="124"/>
      <c r="D87" s="124"/>
      <c r="E87" s="124"/>
      <c r="F87" s="124" t="s">
        <v>457</v>
      </c>
      <c r="G87" s="124"/>
      <c r="H87" s="124"/>
      <c r="NVT87" s="126" t="s">
        <v>457</v>
      </c>
    </row>
    <row r="88" spans="1:8 10050:10056" x14ac:dyDescent="0.25">
      <c r="A88" s="124"/>
      <c r="B88" s="124"/>
      <c r="C88" s="124"/>
      <c r="D88" s="124"/>
      <c r="E88" s="124"/>
      <c r="F88" s="124" t="s">
        <v>459</v>
      </c>
      <c r="G88" s="124"/>
      <c r="H88" s="124"/>
      <c r="NVT88" s="125" t="s">
        <v>459</v>
      </c>
    </row>
    <row r="89" spans="1:8 10050:10056" x14ac:dyDescent="0.25">
      <c r="A89" s="124"/>
      <c r="B89" s="124"/>
      <c r="C89" s="124"/>
      <c r="D89" s="124"/>
      <c r="E89" s="124"/>
      <c r="F89" s="124" t="s">
        <v>266</v>
      </c>
      <c r="G89" s="124"/>
      <c r="H89" s="124"/>
      <c r="NVT89" s="126" t="s">
        <v>266</v>
      </c>
    </row>
    <row r="90" spans="1:8 10050:10056" x14ac:dyDescent="0.25">
      <c r="A90" s="124"/>
      <c r="B90" s="124"/>
      <c r="C90" s="124"/>
      <c r="D90" s="124"/>
      <c r="E90" s="124"/>
      <c r="F90" s="124" t="s">
        <v>268</v>
      </c>
      <c r="G90" s="124"/>
      <c r="H90" s="124"/>
      <c r="NVT90" s="125" t="s">
        <v>268</v>
      </c>
    </row>
    <row r="91" spans="1:8 10050:10056" x14ac:dyDescent="0.25">
      <c r="A91" s="124"/>
      <c r="B91" s="124"/>
      <c r="C91" s="124"/>
      <c r="D91" s="124"/>
      <c r="E91" s="124"/>
      <c r="F91" s="124" t="s">
        <v>292</v>
      </c>
      <c r="G91" s="124"/>
      <c r="H91" s="124"/>
      <c r="NVT91" s="125" t="s">
        <v>292</v>
      </c>
    </row>
    <row r="92" spans="1:8 10050:10056" x14ac:dyDescent="0.25">
      <c r="A92" s="124"/>
      <c r="B92" s="124"/>
      <c r="C92" s="124"/>
      <c r="D92" s="124"/>
      <c r="E92" s="124"/>
      <c r="F92" s="124" t="s">
        <v>270</v>
      </c>
      <c r="G92" s="124"/>
      <c r="H92" s="124"/>
      <c r="NVT92" s="126" t="s">
        <v>270</v>
      </c>
    </row>
    <row r="93" spans="1:8 10050:10056" x14ac:dyDescent="0.25">
      <c r="A93" s="124"/>
      <c r="B93" s="124"/>
      <c r="C93" s="124"/>
      <c r="D93" s="124"/>
      <c r="E93" s="124"/>
      <c r="F93" s="124" t="s">
        <v>294</v>
      </c>
      <c r="G93" s="124"/>
      <c r="H93" s="124"/>
      <c r="NVT93" s="126" t="s">
        <v>294</v>
      </c>
    </row>
    <row r="94" spans="1:8 10050:10056" x14ac:dyDescent="0.25">
      <c r="A94" s="124"/>
      <c r="B94" s="124"/>
      <c r="C94" s="124"/>
      <c r="D94" s="124"/>
      <c r="E94" s="124"/>
      <c r="F94" s="124" t="s">
        <v>306</v>
      </c>
      <c r="G94" s="124"/>
      <c r="H94" s="124"/>
      <c r="NVN94" t="s">
        <v>761</v>
      </c>
      <c r="NVO94" t="s">
        <v>762</v>
      </c>
      <c r="NVT94" s="126" t="s">
        <v>306</v>
      </c>
    </row>
    <row r="95" spans="1:8 10050:10056" x14ac:dyDescent="0.25">
      <c r="A95" s="124"/>
      <c r="B95" s="124"/>
      <c r="C95" s="124"/>
      <c r="D95" s="124"/>
      <c r="E95" s="124"/>
      <c r="F95" s="124" t="s">
        <v>308</v>
      </c>
      <c r="G95" s="124"/>
      <c r="H95" s="124"/>
      <c r="NVN95">
        <v>1</v>
      </c>
      <c r="NVT95" s="125" t="s">
        <v>308</v>
      </c>
    </row>
    <row r="96" spans="1:8 10050:10056" x14ac:dyDescent="0.25">
      <c r="A96" s="124"/>
      <c r="B96" s="124"/>
      <c r="C96" s="124"/>
      <c r="D96" s="124"/>
      <c r="E96" s="124"/>
      <c r="F96" s="124" t="s">
        <v>310</v>
      </c>
      <c r="G96" s="124"/>
      <c r="H96" s="124"/>
      <c r="NVN96">
        <v>2</v>
      </c>
      <c r="NVT96" s="126" t="s">
        <v>310</v>
      </c>
    </row>
    <row r="97" spans="1:8 10050:10056" x14ac:dyDescent="0.25">
      <c r="A97" s="124"/>
      <c r="B97" s="124"/>
      <c r="C97" s="124"/>
      <c r="D97" s="124"/>
      <c r="E97" s="124"/>
      <c r="F97" s="124" t="s">
        <v>332</v>
      </c>
      <c r="G97" s="124"/>
      <c r="H97" s="124"/>
      <c r="NVN97">
        <v>3</v>
      </c>
      <c r="NVT97" s="125" t="s">
        <v>332</v>
      </c>
    </row>
    <row r="98" spans="1:8 10050:10056" x14ac:dyDescent="0.25">
      <c r="A98" s="124"/>
      <c r="B98" s="124"/>
      <c r="C98" s="124"/>
      <c r="D98" s="124"/>
      <c r="E98" s="124"/>
      <c r="F98" s="124" t="s">
        <v>334</v>
      </c>
      <c r="G98" s="124"/>
      <c r="H98" s="124"/>
      <c r="NVN98">
        <v>4</v>
      </c>
      <c r="NVT98" s="126" t="s">
        <v>334</v>
      </c>
    </row>
    <row r="99" spans="1:8 10050:10056" x14ac:dyDescent="0.25">
      <c r="A99" s="124"/>
      <c r="B99" s="124"/>
      <c r="C99" s="124"/>
      <c r="D99" s="124"/>
      <c r="E99" s="124"/>
      <c r="F99" s="124" t="s">
        <v>336</v>
      </c>
      <c r="G99" s="124"/>
      <c r="H99" s="124"/>
      <c r="NVN99">
        <v>5</v>
      </c>
      <c r="NVT99" s="125" t="s">
        <v>336</v>
      </c>
    </row>
    <row r="100" spans="1:8 10050:10056" x14ac:dyDescent="0.25">
      <c r="A100" s="124"/>
      <c r="B100" s="124"/>
      <c r="C100" s="124"/>
      <c r="D100" s="124"/>
      <c r="E100" s="124"/>
      <c r="F100" s="124" t="s">
        <v>356</v>
      </c>
      <c r="G100" s="124"/>
      <c r="H100" s="124"/>
      <c r="NVN100">
        <v>6</v>
      </c>
      <c r="NVT100" s="125" t="s">
        <v>356</v>
      </c>
    </row>
    <row r="101" spans="1:8 10050:10056" x14ac:dyDescent="0.25">
      <c r="A101" s="124"/>
      <c r="B101" s="124"/>
      <c r="C101" s="124"/>
      <c r="D101" s="124"/>
      <c r="E101" s="124"/>
      <c r="F101" s="124" t="s">
        <v>358</v>
      </c>
      <c r="G101" s="124"/>
      <c r="H101" s="124"/>
      <c r="NVN101">
        <v>7</v>
      </c>
      <c r="NVT101" s="126" t="s">
        <v>358</v>
      </c>
    </row>
    <row r="102" spans="1:8 10050:10056" x14ac:dyDescent="0.25">
      <c r="A102" s="124"/>
      <c r="B102" s="124"/>
      <c r="C102" s="124"/>
      <c r="D102" s="124"/>
      <c r="E102" s="124"/>
      <c r="F102" s="124" t="s">
        <v>360</v>
      </c>
      <c r="G102" s="124"/>
      <c r="H102" s="124"/>
      <c r="NVN102">
        <v>8</v>
      </c>
      <c r="NVT102" s="125" t="s">
        <v>360</v>
      </c>
    </row>
    <row r="103" spans="1:8 10050:10056" x14ac:dyDescent="0.25">
      <c r="A103" s="124"/>
      <c r="B103" s="124"/>
      <c r="C103" s="124"/>
      <c r="D103" s="124"/>
      <c r="E103" s="124"/>
      <c r="F103" s="124" t="s">
        <v>371</v>
      </c>
      <c r="G103" s="124"/>
      <c r="H103" s="124"/>
      <c r="NVN103">
        <v>9</v>
      </c>
      <c r="NVT103" s="125" t="s">
        <v>371</v>
      </c>
    </row>
    <row r="104" spans="1:8 10050:10056" x14ac:dyDescent="0.25">
      <c r="A104" s="124"/>
      <c r="B104" s="124"/>
      <c r="C104" s="124"/>
      <c r="D104" s="124"/>
      <c r="E104" s="124"/>
      <c r="F104" s="124" t="s">
        <v>373</v>
      </c>
      <c r="G104" s="124"/>
      <c r="H104" s="124"/>
      <c r="NVN104">
        <v>10</v>
      </c>
      <c r="NVT104" s="126" t="s">
        <v>373</v>
      </c>
    </row>
    <row r="105" spans="1:8 10050:10056" x14ac:dyDescent="0.25">
      <c r="A105" s="124"/>
      <c r="B105" s="124"/>
      <c r="C105" s="124"/>
      <c r="D105" s="124"/>
      <c r="E105" s="124"/>
      <c r="F105" s="124" t="s">
        <v>375</v>
      </c>
      <c r="G105" s="124"/>
      <c r="H105" s="124"/>
      <c r="NVN105">
        <v>11</v>
      </c>
      <c r="NVT105" s="125" t="s">
        <v>375</v>
      </c>
    </row>
    <row r="106" spans="1:8 10050:10056" x14ac:dyDescent="0.25">
      <c r="A106" s="124"/>
      <c r="B106" s="124"/>
      <c r="C106" s="124"/>
      <c r="D106" s="124"/>
      <c r="E106" s="124"/>
      <c r="F106" s="124" t="s">
        <v>395</v>
      </c>
      <c r="G106" s="124"/>
      <c r="H106" s="124"/>
      <c r="NVN106">
        <v>12</v>
      </c>
      <c r="NVT106" s="125" t="s">
        <v>395</v>
      </c>
    </row>
    <row r="107" spans="1:8 10050:10056" x14ac:dyDescent="0.25">
      <c r="A107" s="124"/>
      <c r="B107" s="124"/>
      <c r="C107" s="124"/>
      <c r="D107" s="124"/>
      <c r="E107" s="124"/>
      <c r="F107" s="124" t="s">
        <v>415</v>
      </c>
      <c r="G107" s="124"/>
      <c r="H107" s="124"/>
      <c r="NVN107">
        <v>13</v>
      </c>
      <c r="NVT107" s="125" t="s">
        <v>415</v>
      </c>
    </row>
    <row r="108" spans="1:8 10050:10056" x14ac:dyDescent="0.25">
      <c r="A108" s="124"/>
      <c r="B108" s="124"/>
      <c r="C108" s="124"/>
      <c r="D108" s="124"/>
      <c r="E108" s="124"/>
      <c r="F108" s="124" t="s">
        <v>421</v>
      </c>
      <c r="G108" s="124"/>
      <c r="H108" s="124"/>
      <c r="NVN108">
        <v>14</v>
      </c>
      <c r="NVT108" s="126" t="s">
        <v>421</v>
      </c>
    </row>
    <row r="109" spans="1:8 10050:10056" x14ac:dyDescent="0.25">
      <c r="A109" s="124"/>
      <c r="B109" s="124"/>
      <c r="C109" s="124"/>
      <c r="D109" s="124"/>
      <c r="E109" s="124"/>
      <c r="F109" s="124" t="s">
        <v>431</v>
      </c>
      <c r="G109" s="124"/>
      <c r="H109" s="124"/>
      <c r="NVN109">
        <v>15</v>
      </c>
      <c r="NVT109" s="125" t="s">
        <v>431</v>
      </c>
    </row>
    <row r="110" spans="1:8 10050:10056" x14ac:dyDescent="0.25">
      <c r="A110" s="124"/>
      <c r="B110" s="124"/>
      <c r="C110" s="124"/>
      <c r="D110" s="124"/>
      <c r="E110" s="124"/>
      <c r="F110" s="124" t="s">
        <v>437</v>
      </c>
      <c r="G110" s="124"/>
      <c r="H110" s="124"/>
      <c r="NVN110">
        <v>16</v>
      </c>
      <c r="NVT110" s="126" t="s">
        <v>437</v>
      </c>
    </row>
    <row r="111" spans="1:8 10050:10056" x14ac:dyDescent="0.25">
      <c r="A111" s="124"/>
      <c r="B111" s="124"/>
      <c r="C111" s="124"/>
      <c r="D111" s="124"/>
      <c r="E111" s="124"/>
      <c r="F111" s="124" t="s">
        <v>471</v>
      </c>
      <c r="G111" s="124"/>
      <c r="H111" s="124"/>
      <c r="NVN111">
        <v>17</v>
      </c>
      <c r="NVT111" s="125" t="s">
        <v>471</v>
      </c>
    </row>
    <row r="112" spans="1:8 10050:10056" x14ac:dyDescent="0.25">
      <c r="A112" s="124"/>
      <c r="B112" s="124"/>
      <c r="C112" s="124"/>
      <c r="D112" s="124"/>
      <c r="E112" s="124"/>
      <c r="F112" s="124" t="s">
        <v>475</v>
      </c>
      <c r="G112" s="124"/>
      <c r="H112" s="124"/>
      <c r="NVN112">
        <v>18</v>
      </c>
      <c r="NVT112" s="125" t="s">
        <v>475</v>
      </c>
    </row>
    <row r="113" spans="1:8 10050:10056" x14ac:dyDescent="0.25">
      <c r="A113" s="124"/>
      <c r="B113" s="124"/>
      <c r="C113" s="124"/>
      <c r="D113" s="124"/>
      <c r="E113" s="124"/>
      <c r="F113" s="124" t="s">
        <v>260</v>
      </c>
      <c r="G113" s="124"/>
      <c r="H113" s="124"/>
      <c r="NVN113">
        <v>19</v>
      </c>
      <c r="NVT113" s="125" t="s">
        <v>260</v>
      </c>
    </row>
    <row r="114" spans="1:8 10050:10056" x14ac:dyDescent="0.25">
      <c r="A114" s="124"/>
      <c r="B114" s="124"/>
      <c r="C114" s="124"/>
      <c r="D114" s="124"/>
      <c r="E114" s="124"/>
      <c r="F114" s="124" t="s">
        <v>262</v>
      </c>
      <c r="G114" s="124"/>
      <c r="H114" s="124"/>
      <c r="NVN114">
        <v>20</v>
      </c>
      <c r="NVT114" s="126" t="s">
        <v>262</v>
      </c>
    </row>
    <row r="115" spans="1:8 10050:10056" x14ac:dyDescent="0.25">
      <c r="A115" s="124"/>
      <c r="B115" s="124"/>
      <c r="C115" s="124"/>
      <c r="D115" s="124"/>
      <c r="E115" s="124"/>
      <c r="F115" s="124" t="s">
        <v>264</v>
      </c>
      <c r="G115" s="124"/>
      <c r="H115" s="124"/>
      <c r="NVN115">
        <v>21</v>
      </c>
      <c r="NVT115" s="125" t="s">
        <v>264</v>
      </c>
    </row>
    <row r="116" spans="1:8 10050:10056" x14ac:dyDescent="0.25">
      <c r="A116" s="124"/>
      <c r="B116" s="124"/>
      <c r="C116" s="124"/>
      <c r="D116" s="124"/>
      <c r="E116" s="124"/>
      <c r="F116" s="124" t="s">
        <v>286</v>
      </c>
      <c r="G116" s="124"/>
      <c r="H116" s="124"/>
      <c r="NVN116">
        <v>22</v>
      </c>
      <c r="NVT116" s="126" t="s">
        <v>286</v>
      </c>
    </row>
    <row r="117" spans="1:8 10050:10056" x14ac:dyDescent="0.25">
      <c r="A117" s="124"/>
      <c r="B117" s="124"/>
      <c r="C117" s="124"/>
      <c r="D117" s="124"/>
      <c r="E117" s="124"/>
      <c r="F117" s="124" t="s">
        <v>288</v>
      </c>
      <c r="G117" s="124"/>
      <c r="H117" s="124"/>
      <c r="NVN117">
        <v>23</v>
      </c>
      <c r="NVT117" s="125" t="s">
        <v>288</v>
      </c>
    </row>
    <row r="118" spans="1:8 10050:10056" x14ac:dyDescent="0.25">
      <c r="A118" s="124"/>
      <c r="B118" s="124"/>
      <c r="C118" s="124"/>
      <c r="D118" s="124"/>
      <c r="E118" s="124"/>
      <c r="F118" s="124" t="s">
        <v>290</v>
      </c>
      <c r="G118" s="124"/>
      <c r="H118" s="124"/>
      <c r="NVN118">
        <v>24</v>
      </c>
      <c r="NVT118" s="126" t="s">
        <v>290</v>
      </c>
    </row>
    <row r="119" spans="1:8 10050:10056" x14ac:dyDescent="0.25">
      <c r="A119" s="124"/>
      <c r="B119" s="124"/>
      <c r="C119" s="124"/>
      <c r="D119" s="124"/>
      <c r="E119" s="124"/>
      <c r="F119" s="124" t="s">
        <v>304</v>
      </c>
      <c r="G119" s="124"/>
      <c r="H119" s="124"/>
      <c r="NVN119">
        <v>25</v>
      </c>
      <c r="NVT119" s="125" t="s">
        <v>304</v>
      </c>
    </row>
    <row r="120" spans="1:8 10050:10056" x14ac:dyDescent="0.25">
      <c r="A120" s="124"/>
      <c r="B120" s="124"/>
      <c r="C120" s="124"/>
      <c r="D120" s="124"/>
      <c r="E120" s="124"/>
      <c r="F120" s="124" t="s">
        <v>326</v>
      </c>
      <c r="G120" s="124"/>
      <c r="H120" s="124"/>
      <c r="NVN120">
        <v>26</v>
      </c>
      <c r="NVT120" s="126" t="s">
        <v>326</v>
      </c>
    </row>
    <row r="121" spans="1:8 10050:10056" x14ac:dyDescent="0.25">
      <c r="A121" s="124"/>
      <c r="B121" s="124"/>
      <c r="C121" s="124"/>
      <c r="D121" s="124"/>
      <c r="E121" s="124"/>
      <c r="F121" s="124" t="s">
        <v>328</v>
      </c>
      <c r="G121" s="124"/>
      <c r="H121" s="124"/>
      <c r="NVN121">
        <v>27</v>
      </c>
      <c r="NVT121" s="125" t="s">
        <v>328</v>
      </c>
    </row>
    <row r="122" spans="1:8 10050:10056" x14ac:dyDescent="0.25">
      <c r="A122" s="124"/>
      <c r="B122" s="124"/>
      <c r="C122" s="124"/>
      <c r="D122" s="124"/>
      <c r="E122" s="124"/>
      <c r="F122" s="124" t="s">
        <v>330</v>
      </c>
      <c r="G122" s="124"/>
      <c r="H122" s="124"/>
      <c r="NVN122">
        <v>28</v>
      </c>
      <c r="NVT122" s="126" t="s">
        <v>330</v>
      </c>
    </row>
    <row r="123" spans="1:8 10050:10056" x14ac:dyDescent="0.25">
      <c r="A123" s="124"/>
      <c r="B123" s="124"/>
      <c r="C123" s="124"/>
      <c r="D123" s="124"/>
      <c r="E123" s="124"/>
      <c r="F123" s="124" t="s">
        <v>350</v>
      </c>
      <c r="G123" s="124"/>
      <c r="H123" s="124"/>
      <c r="NVN123">
        <v>29</v>
      </c>
      <c r="NVT123" s="126" t="s">
        <v>350</v>
      </c>
    </row>
    <row r="124" spans="1:8 10050:10056" x14ac:dyDescent="0.25">
      <c r="A124" s="124"/>
      <c r="B124" s="124"/>
      <c r="C124" s="124"/>
      <c r="D124" s="124"/>
      <c r="E124" s="124"/>
      <c r="F124" s="124" t="s">
        <v>352</v>
      </c>
      <c r="G124" s="124"/>
      <c r="H124" s="124"/>
      <c r="NVN124">
        <v>30</v>
      </c>
      <c r="NVT124" s="125" t="s">
        <v>352</v>
      </c>
    </row>
    <row r="125" spans="1:8 10050:10056" x14ac:dyDescent="0.25">
      <c r="A125" s="124"/>
      <c r="B125" s="124"/>
      <c r="C125" s="124"/>
      <c r="D125" s="124"/>
      <c r="E125" s="124"/>
      <c r="F125" s="124" t="s">
        <v>354</v>
      </c>
      <c r="G125" s="124"/>
      <c r="H125" s="124"/>
      <c r="NVN125">
        <v>31</v>
      </c>
      <c r="NVT125" s="126" t="s">
        <v>354</v>
      </c>
    </row>
    <row r="126" spans="1:8 10050:10056" x14ac:dyDescent="0.25">
      <c r="A126" s="124"/>
      <c r="B126" s="124"/>
      <c r="C126" s="124"/>
      <c r="D126" s="124"/>
      <c r="E126" s="124"/>
      <c r="F126" s="124" t="s">
        <v>369</v>
      </c>
      <c r="G126" s="124"/>
      <c r="H126" s="124"/>
      <c r="NVN126">
        <v>32</v>
      </c>
      <c r="NVT126" s="126" t="s">
        <v>369</v>
      </c>
    </row>
    <row r="127" spans="1:8 10050:10056" x14ac:dyDescent="0.25">
      <c r="A127" s="124"/>
      <c r="B127" s="124"/>
      <c r="C127" s="124"/>
      <c r="D127" s="124"/>
      <c r="E127" s="124"/>
      <c r="F127" s="124"/>
      <c r="G127" s="124"/>
      <c r="H127" s="124"/>
      <c r="NVN127">
        <v>33</v>
      </c>
    </row>
    <row r="128" spans="1:8 10050:10056" x14ac:dyDescent="0.25">
      <c r="A128" s="124"/>
      <c r="B128" s="124"/>
      <c r="C128" s="124"/>
      <c r="D128" s="124"/>
      <c r="E128" s="124"/>
      <c r="F128" s="124"/>
      <c r="G128" s="124"/>
      <c r="H128" s="124"/>
      <c r="NVN128">
        <v>34</v>
      </c>
    </row>
    <row r="129" spans="1:8 10050:10050" x14ac:dyDescent="0.25">
      <c r="A129" s="124"/>
      <c r="B129" s="124"/>
      <c r="C129" s="124"/>
      <c r="D129" s="124"/>
      <c r="E129" s="124"/>
      <c r="F129" s="124"/>
      <c r="G129" s="124"/>
      <c r="H129" s="124"/>
      <c r="NVN129">
        <v>35</v>
      </c>
    </row>
    <row r="130" spans="1:8 10050:10050" x14ac:dyDescent="0.25">
      <c r="A130" s="124"/>
      <c r="B130" s="124"/>
      <c r="C130" s="124"/>
      <c r="D130" s="124"/>
      <c r="E130" s="124"/>
      <c r="F130" s="124"/>
      <c r="G130" s="124"/>
      <c r="H130" s="124"/>
      <c r="NVN130">
        <v>36</v>
      </c>
    </row>
    <row r="131" spans="1:8 10050:10050" x14ac:dyDescent="0.25">
      <c r="A131" s="124"/>
      <c r="B131" s="124"/>
      <c r="C131" s="124"/>
      <c r="D131" s="124"/>
      <c r="E131" s="124"/>
      <c r="F131" s="124"/>
      <c r="G131" s="124"/>
      <c r="H131" s="124"/>
      <c r="NVN131">
        <v>37</v>
      </c>
    </row>
    <row r="132" spans="1:8 10050:10050" x14ac:dyDescent="0.25">
      <c r="A132" s="124"/>
      <c r="B132" s="124"/>
      <c r="C132" s="124"/>
      <c r="D132" s="124"/>
      <c r="E132" s="124"/>
      <c r="F132" s="124"/>
      <c r="G132" s="124"/>
      <c r="H132" s="124"/>
      <c r="NVN132">
        <v>38</v>
      </c>
    </row>
    <row r="133" spans="1:8 10050:10050" x14ac:dyDescent="0.25">
      <c r="A133" s="124"/>
      <c r="B133" s="124"/>
      <c r="C133" s="124"/>
      <c r="D133" s="124"/>
      <c r="E133" s="124"/>
      <c r="F133" s="124"/>
      <c r="G133" s="124"/>
      <c r="H133" s="124"/>
      <c r="NVN133">
        <v>39</v>
      </c>
    </row>
    <row r="134" spans="1:8 10050:10050" x14ac:dyDescent="0.25">
      <c r="A134" s="124"/>
      <c r="B134" s="124"/>
      <c r="C134" s="124"/>
      <c r="D134" s="124"/>
      <c r="E134" s="124"/>
      <c r="F134" s="124"/>
      <c r="G134" s="124"/>
      <c r="H134" s="124"/>
      <c r="NVN134">
        <v>40</v>
      </c>
    </row>
    <row r="135" spans="1:8 10050:10050" x14ac:dyDescent="0.25">
      <c r="A135" s="124"/>
      <c r="B135" s="124"/>
      <c r="C135" s="124"/>
      <c r="D135" s="124"/>
      <c r="E135" s="124"/>
      <c r="F135" s="124"/>
      <c r="G135" s="124"/>
      <c r="H135" s="124"/>
      <c r="NVN135">
        <v>41</v>
      </c>
    </row>
    <row r="136" spans="1:8 10050:10050" x14ac:dyDescent="0.25">
      <c r="A136" s="124"/>
      <c r="B136" s="124"/>
      <c r="C136" s="124"/>
      <c r="D136" s="124"/>
      <c r="E136" s="124"/>
      <c r="F136" s="124"/>
      <c r="G136" s="124"/>
      <c r="H136" s="124"/>
      <c r="NVN136">
        <v>42</v>
      </c>
    </row>
    <row r="137" spans="1:8 10050:10050" x14ac:dyDescent="0.25">
      <c r="A137" s="124"/>
      <c r="B137" s="124"/>
      <c r="C137" s="124"/>
      <c r="D137" s="124"/>
      <c r="E137" s="124"/>
      <c r="F137" s="124"/>
      <c r="G137" s="124"/>
      <c r="H137" s="124"/>
      <c r="NVN137">
        <v>43</v>
      </c>
    </row>
    <row r="138" spans="1:8 10050:10050" x14ac:dyDescent="0.25">
      <c r="A138" s="124"/>
      <c r="B138" s="124"/>
      <c r="C138" s="124"/>
      <c r="D138" s="124"/>
      <c r="E138" s="124"/>
      <c r="F138" s="124"/>
      <c r="G138" s="124"/>
      <c r="H138" s="124"/>
      <c r="NVN138">
        <v>44</v>
      </c>
    </row>
    <row r="139" spans="1:8 10050:10050" x14ac:dyDescent="0.25">
      <c r="A139" s="124"/>
      <c r="B139" s="124"/>
      <c r="C139" s="124"/>
      <c r="D139" s="124"/>
      <c r="E139" s="124"/>
      <c r="F139" s="124"/>
      <c r="G139" s="124"/>
      <c r="H139" s="124"/>
      <c r="NVN139">
        <v>45</v>
      </c>
    </row>
    <row r="140" spans="1:8 10050:10050" x14ac:dyDescent="0.25">
      <c r="A140" s="124"/>
      <c r="B140" s="124"/>
      <c r="C140" s="124"/>
      <c r="D140" s="124"/>
      <c r="E140" s="124"/>
      <c r="F140" s="124"/>
      <c r="G140" s="124"/>
      <c r="H140" s="124"/>
      <c r="NVN140">
        <v>46</v>
      </c>
    </row>
    <row r="141" spans="1:8 10050:10050" x14ac:dyDescent="0.25">
      <c r="A141" s="124"/>
      <c r="B141" s="124"/>
      <c r="C141" s="124"/>
      <c r="D141" s="124"/>
      <c r="E141" s="124"/>
      <c r="F141" s="124"/>
      <c r="G141" s="124"/>
      <c r="H141" s="124"/>
      <c r="NVN141">
        <v>47</v>
      </c>
    </row>
    <row r="142" spans="1:8 10050:10050" x14ac:dyDescent="0.25">
      <c r="A142" s="124"/>
      <c r="B142" s="124"/>
      <c r="C142" s="124"/>
      <c r="D142" s="124"/>
      <c r="E142" s="124"/>
      <c r="F142" s="124"/>
      <c r="G142" s="124"/>
      <c r="H142" s="124"/>
      <c r="NVN142">
        <v>48</v>
      </c>
    </row>
    <row r="143" spans="1:8 10050:10050" x14ac:dyDescent="0.25">
      <c r="A143" s="124"/>
      <c r="B143" s="124"/>
      <c r="C143" s="124"/>
      <c r="D143" s="124"/>
      <c r="E143" s="124"/>
      <c r="F143" s="124"/>
      <c r="G143" s="124"/>
      <c r="H143" s="124"/>
      <c r="NVN143">
        <v>49</v>
      </c>
    </row>
    <row r="144" spans="1:8 10050:10050" x14ac:dyDescent="0.25">
      <c r="A144" s="124"/>
      <c r="B144" s="124"/>
      <c r="C144" s="124"/>
      <c r="D144" s="124"/>
      <c r="E144" s="124"/>
      <c r="F144" s="124"/>
      <c r="G144" s="124"/>
      <c r="H144" s="124"/>
      <c r="NVN144">
        <v>50</v>
      </c>
    </row>
    <row r="145" spans="1:8" x14ac:dyDescent="0.25">
      <c r="A145" s="124"/>
      <c r="B145" s="124"/>
      <c r="C145" s="124"/>
      <c r="D145" s="124"/>
      <c r="E145" s="124"/>
      <c r="F145" s="124"/>
      <c r="G145" s="124"/>
      <c r="H145" s="124"/>
    </row>
    <row r="146" spans="1:8" x14ac:dyDescent="0.25">
      <c r="A146" s="124"/>
      <c r="B146" s="124"/>
      <c r="C146" s="124"/>
      <c r="D146" s="124"/>
      <c r="E146" s="124"/>
      <c r="F146" s="124"/>
      <c r="G146" s="124"/>
      <c r="H146" s="124"/>
    </row>
    <row r="147" spans="1:8" x14ac:dyDescent="0.25">
      <c r="A147" s="124"/>
      <c r="B147" s="124"/>
      <c r="C147" s="124"/>
      <c r="D147" s="124"/>
      <c r="E147" s="124"/>
      <c r="F147" s="124"/>
      <c r="G147" s="124"/>
      <c r="H147" s="124"/>
    </row>
    <row r="148" spans="1:8" x14ac:dyDescent="0.25">
      <c r="A148" s="124"/>
      <c r="B148" s="124"/>
      <c r="C148" s="124"/>
      <c r="D148" s="124"/>
      <c r="E148" s="124"/>
      <c r="F148" s="124"/>
      <c r="G148" s="124"/>
      <c r="H148" s="124"/>
    </row>
    <row r="149" spans="1:8" x14ac:dyDescent="0.25">
      <c r="A149" s="124"/>
      <c r="B149" s="124"/>
      <c r="C149" s="124"/>
      <c r="D149" s="124"/>
      <c r="E149" s="124"/>
      <c r="F149" s="124"/>
      <c r="G149" s="124"/>
      <c r="H149" s="124"/>
    </row>
    <row r="150" spans="1:8" x14ac:dyDescent="0.25">
      <c r="A150" s="124"/>
      <c r="B150" s="124"/>
      <c r="C150" s="124"/>
      <c r="D150" s="124"/>
      <c r="E150" s="124"/>
      <c r="F150" s="124"/>
      <c r="G150" s="124"/>
      <c r="H150" s="124"/>
    </row>
    <row r="151" spans="1:8" x14ac:dyDescent="0.25">
      <c r="A151" s="124"/>
      <c r="B151" s="124"/>
      <c r="C151" s="124"/>
      <c r="D151" s="124"/>
      <c r="E151" s="124"/>
      <c r="F151" s="124"/>
      <c r="G151" s="124"/>
      <c r="H151" s="124"/>
    </row>
    <row r="152" spans="1:8" x14ac:dyDescent="0.25">
      <c r="A152" s="124"/>
      <c r="B152" s="124"/>
      <c r="C152" s="124"/>
      <c r="D152" s="124"/>
      <c r="E152" s="124"/>
      <c r="F152" s="124"/>
      <c r="G152" s="124"/>
      <c r="H152" s="124"/>
    </row>
    <row r="153" spans="1:8" x14ac:dyDescent="0.25">
      <c r="A153" s="124"/>
      <c r="B153" s="124"/>
      <c r="C153" s="124"/>
      <c r="D153" s="124"/>
      <c r="E153" s="124"/>
      <c r="F153" s="124"/>
      <c r="G153" s="124"/>
      <c r="H153" s="124"/>
    </row>
    <row r="154" spans="1:8" x14ac:dyDescent="0.25">
      <c r="A154" s="124"/>
      <c r="B154" s="124"/>
      <c r="C154" s="124"/>
      <c r="D154" s="124"/>
      <c r="E154" s="124"/>
      <c r="F154" s="124"/>
      <c r="G154" s="124"/>
      <c r="H154" s="124"/>
    </row>
    <row r="155" spans="1:8" x14ac:dyDescent="0.25">
      <c r="A155" s="124"/>
      <c r="B155" s="124"/>
      <c r="C155" s="124"/>
      <c r="D155" s="124"/>
      <c r="E155" s="124"/>
      <c r="F155" s="124"/>
      <c r="G155" s="124"/>
      <c r="H155" s="124"/>
    </row>
    <row r="156" spans="1:8" x14ac:dyDescent="0.25">
      <c r="A156" s="124"/>
      <c r="B156" s="124"/>
      <c r="C156" s="124"/>
      <c r="D156" s="124"/>
      <c r="E156" s="124"/>
      <c r="F156" s="124"/>
      <c r="G156" s="124"/>
      <c r="H156" s="124"/>
    </row>
    <row r="157" spans="1:8" x14ac:dyDescent="0.25">
      <c r="A157" s="124"/>
      <c r="B157" s="124"/>
      <c r="C157" s="124"/>
      <c r="D157" s="124"/>
      <c r="E157" s="124"/>
      <c r="F157" s="124"/>
      <c r="G157" s="124"/>
      <c r="H157" s="124"/>
    </row>
    <row r="158" spans="1:8" x14ac:dyDescent="0.25">
      <c r="A158" s="124"/>
      <c r="B158" s="124"/>
      <c r="C158" s="124"/>
      <c r="D158" s="124"/>
      <c r="E158" s="124"/>
      <c r="F158" s="124"/>
      <c r="G158" s="124"/>
      <c r="H158" s="124"/>
    </row>
    <row r="159" spans="1:8" x14ac:dyDescent="0.25">
      <c r="A159" s="124"/>
      <c r="B159" s="124"/>
      <c r="C159" s="124"/>
      <c r="D159" s="124"/>
      <c r="E159" s="124"/>
      <c r="F159" s="124"/>
      <c r="G159" s="124"/>
      <c r="H159" s="124"/>
    </row>
    <row r="160" spans="1:8" x14ac:dyDescent="0.25">
      <c r="A160" s="124"/>
      <c r="B160" s="124"/>
      <c r="C160" s="124"/>
      <c r="D160" s="124"/>
      <c r="E160" s="124"/>
      <c r="F160" s="124"/>
      <c r="G160" s="124"/>
      <c r="H160" s="124"/>
    </row>
    <row r="161" spans="1:8" x14ac:dyDescent="0.25">
      <c r="A161" s="124"/>
      <c r="B161" s="124"/>
      <c r="C161" s="124"/>
      <c r="D161" s="124"/>
      <c r="E161" s="124"/>
      <c r="F161" s="124"/>
      <c r="G161" s="124"/>
      <c r="H161" s="124"/>
    </row>
    <row r="162" spans="1:8" x14ac:dyDescent="0.25">
      <c r="A162" s="124"/>
      <c r="B162" s="124"/>
      <c r="C162" s="124"/>
      <c r="D162" s="124"/>
      <c r="E162" s="124"/>
      <c r="F162" s="124"/>
      <c r="G162" s="124"/>
      <c r="H162" s="124"/>
    </row>
    <row r="163" spans="1:8" x14ac:dyDescent="0.25">
      <c r="A163" s="124"/>
      <c r="B163" s="124"/>
      <c r="C163" s="124"/>
      <c r="D163" s="124"/>
      <c r="E163" s="124"/>
      <c r="F163" s="124"/>
      <c r="G163" s="124"/>
      <c r="H163" s="124"/>
    </row>
    <row r="164" spans="1:8" x14ac:dyDescent="0.25">
      <c r="A164" s="124"/>
      <c r="B164" s="124"/>
      <c r="C164" s="124"/>
      <c r="D164" s="124"/>
      <c r="E164" s="124"/>
      <c r="F164" s="124"/>
      <c r="G164" s="124"/>
      <c r="H164" s="124"/>
    </row>
    <row r="165" spans="1:8" x14ac:dyDescent="0.25">
      <c r="A165" s="124"/>
      <c r="B165" s="124"/>
      <c r="C165" s="124"/>
      <c r="D165" s="124"/>
      <c r="E165" s="124"/>
      <c r="F165" s="124"/>
      <c r="G165" s="124"/>
      <c r="H165" s="124"/>
    </row>
    <row r="166" spans="1:8" x14ac:dyDescent="0.25">
      <c r="A166" s="124"/>
      <c r="B166" s="124"/>
      <c r="C166" s="124"/>
      <c r="D166" s="124"/>
      <c r="E166" s="124"/>
      <c r="F166" s="124"/>
      <c r="G166" s="124"/>
      <c r="H166" s="124"/>
    </row>
    <row r="167" spans="1:8" x14ac:dyDescent="0.25">
      <c r="A167" s="124"/>
      <c r="B167" s="124"/>
      <c r="C167" s="124"/>
      <c r="D167" s="124"/>
      <c r="E167" s="124"/>
      <c r="F167" s="124"/>
      <c r="G167" s="124"/>
      <c r="H167" s="124"/>
    </row>
    <row r="168" spans="1:8" x14ac:dyDescent="0.25">
      <c r="A168" s="124"/>
      <c r="B168" s="124"/>
      <c r="C168" s="124"/>
      <c r="D168" s="124"/>
      <c r="E168" s="124"/>
      <c r="F168" s="124"/>
      <c r="G168" s="124"/>
      <c r="H168" s="124"/>
    </row>
    <row r="169" spans="1:8" x14ac:dyDescent="0.25">
      <c r="A169" s="124"/>
      <c r="B169" s="124"/>
      <c r="C169" s="124"/>
      <c r="D169" s="124"/>
      <c r="E169" s="124"/>
      <c r="F169" s="124"/>
      <c r="G169" s="124"/>
      <c r="H169" s="124"/>
    </row>
    <row r="170" spans="1:8" x14ac:dyDescent="0.25">
      <c r="A170" s="124"/>
      <c r="B170" s="124"/>
      <c r="C170" s="124"/>
      <c r="D170" s="124"/>
      <c r="E170" s="124"/>
      <c r="F170" s="124"/>
      <c r="G170" s="124"/>
      <c r="H170" s="124"/>
    </row>
    <row r="171" spans="1:8" x14ac:dyDescent="0.25">
      <c r="A171" s="124"/>
      <c r="B171" s="124"/>
      <c r="C171" s="124"/>
      <c r="D171" s="124"/>
      <c r="E171" s="124"/>
      <c r="F171" s="124"/>
      <c r="G171" s="124"/>
      <c r="H171" s="124"/>
    </row>
    <row r="172" spans="1:8" x14ac:dyDescent="0.25">
      <c r="A172" s="124"/>
      <c r="B172" s="124"/>
      <c r="C172" s="124"/>
      <c r="D172" s="124"/>
      <c r="E172" s="124"/>
      <c r="F172" s="124"/>
      <c r="G172" s="124"/>
      <c r="H172" s="124"/>
    </row>
    <row r="173" spans="1:8" x14ac:dyDescent="0.25">
      <c r="A173" s="124"/>
      <c r="B173" s="124"/>
      <c r="C173" s="124"/>
      <c r="D173" s="124"/>
      <c r="E173" s="124"/>
      <c r="F173" s="124"/>
      <c r="G173" s="124"/>
      <c r="H173" s="124"/>
    </row>
    <row r="174" spans="1:8" x14ac:dyDescent="0.25">
      <c r="A174" s="124"/>
      <c r="B174" s="124"/>
      <c r="C174" s="124"/>
      <c r="D174" s="124"/>
      <c r="E174" s="124"/>
      <c r="F174" s="124"/>
      <c r="G174" s="124"/>
      <c r="H174" s="124"/>
    </row>
    <row r="175" spans="1:8" x14ac:dyDescent="0.25">
      <c r="A175" s="124"/>
      <c r="B175" s="124"/>
      <c r="C175" s="124"/>
      <c r="D175" s="124"/>
      <c r="E175" s="124"/>
      <c r="F175" s="124"/>
      <c r="G175" s="124"/>
      <c r="H175" s="124"/>
    </row>
    <row r="176" spans="1:8" x14ac:dyDescent="0.25">
      <c r="A176" s="124"/>
      <c r="B176" s="124"/>
      <c r="C176" s="124"/>
      <c r="D176" s="124"/>
      <c r="E176" s="124"/>
      <c r="F176" s="124"/>
      <c r="G176" s="124"/>
      <c r="H176" s="124"/>
    </row>
    <row r="177" spans="1:8" x14ac:dyDescent="0.25">
      <c r="A177" s="124"/>
      <c r="B177" s="124"/>
      <c r="C177" s="124"/>
      <c r="D177" s="124"/>
      <c r="E177" s="124"/>
      <c r="F177" s="124"/>
      <c r="G177" s="124"/>
      <c r="H177" s="124"/>
    </row>
    <row r="178" spans="1:8" x14ac:dyDescent="0.25">
      <c r="A178" s="124"/>
      <c r="B178" s="124"/>
      <c r="C178" s="124"/>
      <c r="D178" s="124"/>
      <c r="E178" s="124"/>
      <c r="F178" s="124"/>
      <c r="G178" s="124"/>
      <c r="H178" s="124"/>
    </row>
    <row r="179" spans="1:8" x14ac:dyDescent="0.25">
      <c r="A179" s="124"/>
      <c r="B179" s="124"/>
      <c r="C179" s="124"/>
      <c r="D179" s="124"/>
      <c r="E179" s="124"/>
      <c r="F179" s="124"/>
      <c r="G179" s="124"/>
      <c r="H179" s="124"/>
    </row>
    <row r="180" spans="1:8" x14ac:dyDescent="0.25">
      <c r="A180" s="124"/>
      <c r="B180" s="124"/>
      <c r="C180" s="124"/>
      <c r="D180" s="124"/>
      <c r="E180" s="124"/>
      <c r="F180" s="124"/>
      <c r="G180" s="124"/>
      <c r="H180" s="124"/>
    </row>
    <row r="181" spans="1:8" x14ac:dyDescent="0.25">
      <c r="A181" s="124"/>
      <c r="B181" s="124"/>
      <c r="C181" s="124"/>
      <c r="D181" s="124"/>
      <c r="E181" s="124"/>
      <c r="F181" s="124"/>
      <c r="G181" s="124"/>
      <c r="H181" s="124"/>
    </row>
    <row r="182" spans="1:8" x14ac:dyDescent="0.25">
      <c r="A182" s="124"/>
      <c r="B182" s="124"/>
      <c r="C182" s="124"/>
      <c r="D182" s="124"/>
      <c r="E182" s="124"/>
      <c r="F182" s="124"/>
      <c r="G182" s="124"/>
      <c r="H182" s="124"/>
    </row>
    <row r="183" spans="1:8" x14ac:dyDescent="0.25">
      <c r="A183" s="124"/>
      <c r="B183" s="124"/>
      <c r="C183" s="124"/>
      <c r="D183" s="124"/>
      <c r="E183" s="124"/>
      <c r="F183" s="124"/>
      <c r="G183" s="124"/>
      <c r="H183" s="124"/>
    </row>
    <row r="184" spans="1:8" x14ac:dyDescent="0.25">
      <c r="A184" s="124"/>
      <c r="B184" s="124"/>
      <c r="C184" s="124"/>
      <c r="D184" s="124"/>
      <c r="E184" s="124"/>
      <c r="F184" s="124"/>
      <c r="G184" s="124"/>
      <c r="H184" s="124"/>
    </row>
    <row r="185" spans="1:8" x14ac:dyDescent="0.25">
      <c r="A185" s="124"/>
      <c r="B185" s="124"/>
      <c r="C185" s="124"/>
      <c r="D185" s="124"/>
      <c r="E185" s="124"/>
      <c r="F185" s="124"/>
      <c r="G185" s="124"/>
      <c r="H185" s="124"/>
    </row>
    <row r="186" spans="1:8" x14ac:dyDescent="0.25">
      <c r="A186" s="124"/>
      <c r="B186" s="124"/>
      <c r="C186" s="124"/>
      <c r="D186" s="124"/>
      <c r="E186" s="124"/>
      <c r="F186" s="124"/>
      <c r="G186" s="124"/>
      <c r="H186" s="124"/>
    </row>
    <row r="187" spans="1:8" x14ac:dyDescent="0.25">
      <c r="A187" s="124"/>
      <c r="B187" s="124"/>
      <c r="C187" s="124"/>
      <c r="D187" s="124"/>
      <c r="E187" s="124"/>
      <c r="F187" s="124"/>
      <c r="G187" s="124"/>
      <c r="H187" s="124"/>
    </row>
    <row r="188" spans="1:8" x14ac:dyDescent="0.25">
      <c r="A188" s="124"/>
      <c r="B188" s="124"/>
      <c r="C188" s="124"/>
      <c r="D188" s="124"/>
      <c r="E188" s="124"/>
      <c r="F188" s="124"/>
      <c r="G188" s="124"/>
      <c r="H188" s="124"/>
    </row>
    <row r="189" spans="1:8" x14ac:dyDescent="0.25">
      <c r="A189" s="124"/>
      <c r="B189" s="124"/>
      <c r="C189" s="124"/>
      <c r="D189" s="124"/>
      <c r="E189" s="124"/>
      <c r="F189" s="124"/>
      <c r="G189" s="124"/>
      <c r="H189" s="124"/>
    </row>
    <row r="190" spans="1:8" x14ac:dyDescent="0.25">
      <c r="A190" s="124"/>
      <c r="B190" s="124"/>
      <c r="C190" s="124"/>
      <c r="D190" s="124"/>
      <c r="E190" s="124"/>
      <c r="F190" s="124"/>
      <c r="G190" s="124"/>
      <c r="H190" s="124"/>
    </row>
    <row r="191" spans="1:8" x14ac:dyDescent="0.25">
      <c r="A191" s="124"/>
      <c r="B191" s="124"/>
      <c r="C191" s="124"/>
      <c r="D191" s="124"/>
      <c r="E191" s="124"/>
      <c r="F191" s="124"/>
      <c r="G191" s="124"/>
      <c r="H191" s="124"/>
    </row>
    <row r="192" spans="1:8" x14ac:dyDescent="0.25">
      <c r="A192" s="124"/>
      <c r="B192" s="124"/>
      <c r="C192" s="124"/>
      <c r="D192" s="124"/>
      <c r="E192" s="124"/>
      <c r="F192" s="124"/>
      <c r="G192" s="124"/>
      <c r="H192" s="124"/>
    </row>
    <row r="193" spans="1:8" x14ac:dyDescent="0.25">
      <c r="A193" s="124"/>
      <c r="B193" s="124"/>
      <c r="C193" s="124"/>
      <c r="D193" s="124"/>
      <c r="E193" s="124"/>
      <c r="F193" s="124"/>
      <c r="G193" s="124"/>
      <c r="H193" s="124"/>
    </row>
    <row r="194" spans="1:8" x14ac:dyDescent="0.25">
      <c r="A194" s="124"/>
      <c r="B194" s="124"/>
      <c r="C194" s="124"/>
      <c r="D194" s="124"/>
      <c r="E194" s="124"/>
      <c r="F194" s="124"/>
      <c r="G194" s="124"/>
      <c r="H194" s="124"/>
    </row>
    <row r="195" spans="1:8" x14ac:dyDescent="0.25">
      <c r="A195" s="124"/>
      <c r="B195" s="124"/>
      <c r="C195" s="124"/>
      <c r="D195" s="124"/>
      <c r="E195" s="124"/>
      <c r="F195" s="124"/>
      <c r="G195" s="124"/>
      <c r="H195" s="124"/>
    </row>
    <row r="196" spans="1:8" x14ac:dyDescent="0.25">
      <c r="A196" s="124"/>
      <c r="B196" s="124"/>
      <c r="C196" s="124"/>
      <c r="D196" s="124"/>
      <c r="E196" s="124"/>
      <c r="F196" s="124"/>
      <c r="G196" s="124"/>
      <c r="H196" s="124"/>
    </row>
    <row r="197" spans="1:8" x14ac:dyDescent="0.25">
      <c r="A197" s="124"/>
      <c r="B197" s="124"/>
      <c r="C197" s="124"/>
      <c r="D197" s="124"/>
      <c r="E197" s="124"/>
      <c r="F197" s="124"/>
      <c r="G197" s="124"/>
      <c r="H197" s="124"/>
    </row>
    <row r="198" spans="1:8" x14ac:dyDescent="0.25">
      <c r="A198" s="124"/>
      <c r="B198" s="124"/>
      <c r="C198" s="124"/>
      <c r="D198" s="124"/>
      <c r="E198" s="124"/>
      <c r="F198" s="124"/>
      <c r="G198" s="124"/>
      <c r="H198" s="124"/>
    </row>
    <row r="199" spans="1:8" x14ac:dyDescent="0.25">
      <c r="A199" s="124"/>
      <c r="B199" s="124"/>
      <c r="C199" s="124"/>
      <c r="D199" s="124"/>
      <c r="E199" s="124"/>
      <c r="F199" s="124"/>
      <c r="G199" s="124"/>
      <c r="H199" s="124"/>
    </row>
    <row r="200" spans="1:8" x14ac:dyDescent="0.25">
      <c r="A200" s="124"/>
      <c r="B200" s="124"/>
      <c r="C200" s="124"/>
      <c r="D200" s="124"/>
      <c r="E200" s="124"/>
      <c r="F200" s="124"/>
      <c r="G200" s="124"/>
      <c r="H200" s="124"/>
    </row>
    <row r="201" spans="1:8" x14ac:dyDescent="0.25">
      <c r="A201" s="124"/>
      <c r="B201" s="124"/>
      <c r="C201" s="124"/>
      <c r="D201" s="124"/>
      <c r="E201" s="124"/>
      <c r="F201" s="124"/>
      <c r="G201" s="124"/>
      <c r="H201" s="124"/>
    </row>
    <row r="202" spans="1:8" x14ac:dyDescent="0.25">
      <c r="A202" s="124"/>
      <c r="B202" s="124"/>
      <c r="C202" s="124"/>
      <c r="D202" s="124"/>
      <c r="E202" s="124"/>
      <c r="F202" s="124"/>
      <c r="G202" s="124"/>
      <c r="H202" s="124"/>
    </row>
    <row r="203" spans="1:8" x14ac:dyDescent="0.25">
      <c r="A203" s="124"/>
      <c r="B203" s="124"/>
      <c r="C203" s="124"/>
      <c r="D203" s="124"/>
      <c r="E203" s="124"/>
      <c r="F203" s="124"/>
      <c r="G203" s="124"/>
      <c r="H203" s="124"/>
    </row>
    <row r="204" spans="1:8" x14ac:dyDescent="0.25">
      <c r="A204" s="124"/>
      <c r="B204" s="124"/>
      <c r="C204" s="124"/>
      <c r="D204" s="124"/>
      <c r="E204" s="124"/>
      <c r="F204" s="124"/>
      <c r="G204" s="124"/>
      <c r="H204" s="124"/>
    </row>
    <row r="205" spans="1:8" x14ac:dyDescent="0.25">
      <c r="A205" s="124"/>
      <c r="B205" s="124"/>
      <c r="C205" s="124"/>
      <c r="D205" s="124"/>
      <c r="E205" s="124"/>
      <c r="F205" s="124"/>
      <c r="G205" s="124"/>
      <c r="H205" s="124"/>
    </row>
    <row r="206" spans="1:8" x14ac:dyDescent="0.25">
      <c r="A206" s="124"/>
      <c r="B206" s="124"/>
      <c r="C206" s="124"/>
      <c r="D206" s="124"/>
      <c r="E206" s="124"/>
      <c r="F206" s="124"/>
      <c r="G206" s="124"/>
      <c r="H206" s="124"/>
    </row>
    <row r="207" spans="1:8" x14ac:dyDescent="0.25">
      <c r="A207" s="124"/>
      <c r="B207" s="124"/>
      <c r="C207" s="124"/>
      <c r="D207" s="124"/>
      <c r="E207" s="124"/>
      <c r="F207" s="124"/>
      <c r="G207" s="124"/>
      <c r="H207" s="124"/>
    </row>
    <row r="208" spans="1:8" x14ac:dyDescent="0.25">
      <c r="A208" s="124"/>
      <c r="B208" s="124"/>
      <c r="C208" s="124"/>
      <c r="D208" s="124"/>
      <c r="E208" s="124"/>
      <c r="F208" s="124"/>
      <c r="G208" s="124"/>
      <c r="H208" s="124"/>
    </row>
    <row r="209" spans="1:8 10051:10053" x14ac:dyDescent="0.25">
      <c r="A209" s="124"/>
      <c r="B209" s="124"/>
      <c r="C209" s="124"/>
      <c r="D209" s="124"/>
      <c r="E209" s="124"/>
      <c r="F209" s="124"/>
      <c r="G209" s="124"/>
      <c r="H209" s="124"/>
    </row>
    <row r="210" spans="1:8 10051:10053" x14ac:dyDescent="0.25">
      <c r="A210" s="124"/>
      <c r="B210" s="124"/>
      <c r="C210" s="124"/>
      <c r="D210" s="124"/>
      <c r="E210" s="124"/>
      <c r="F210" s="124"/>
      <c r="G210" s="124"/>
      <c r="H210" s="124"/>
    </row>
    <row r="211" spans="1:8 10051:10053" x14ac:dyDescent="0.25">
      <c r="A211" s="124"/>
      <c r="B211" s="124"/>
      <c r="C211" s="124"/>
      <c r="D211" s="124"/>
      <c r="E211" s="124"/>
      <c r="F211" s="124"/>
      <c r="G211" s="124"/>
      <c r="H211" s="124"/>
    </row>
    <row r="212" spans="1:8 10051:10053" x14ac:dyDescent="0.25">
      <c r="A212" s="124"/>
      <c r="B212" s="124"/>
      <c r="C212" s="124"/>
      <c r="D212" s="124"/>
      <c r="E212" s="124"/>
      <c r="F212" s="124"/>
      <c r="G212" s="124"/>
      <c r="H212" s="124"/>
    </row>
    <row r="213" spans="1:8 10051:10053" x14ac:dyDescent="0.25">
      <c r="A213" s="124"/>
      <c r="B213" s="124"/>
      <c r="C213" s="124"/>
      <c r="D213" s="124"/>
      <c r="E213" s="124"/>
      <c r="F213" s="124"/>
      <c r="G213" s="124"/>
      <c r="H213" s="124"/>
    </row>
    <row r="215" spans="1:8 10051:10053" s="123" customFormat="1" ht="46.5" x14ac:dyDescent="0.7">
      <c r="A215"/>
      <c r="NVO215"/>
      <c r="NVQ215"/>
    </row>
    <row r="219" spans="1:8 10051:10053" ht="46.5" x14ac:dyDescent="0.7">
      <c r="NVO219" s="123"/>
    </row>
    <row r="248" spans="10053:10053" ht="46.5" x14ac:dyDescent="0.7">
      <c r="NVQ248" s="123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Configurator</vt:lpstr>
      <vt:lpstr>Constants</vt:lpstr>
      <vt:lpstr>Part Number Rules</vt:lpstr>
      <vt:lpstr>Boxes</vt:lpstr>
      <vt:lpstr>Box Colors</vt:lpstr>
      <vt:lpstr>Circuit Breakers</vt:lpstr>
      <vt:lpstr>Conduits</vt:lpstr>
      <vt:lpstr>Conduit Colors</vt:lpstr>
      <vt:lpstr>Devices</vt:lpstr>
      <vt:lpstr>Mounting Kits</vt:lpstr>
      <vt:lpstr>Technical Data Lookups</vt:lpstr>
      <vt:lpstr>ConduitColors</vt:lpstr>
      <vt:lpstr>TechnicalDataLookup</vt:lpstr>
      <vt:lpstr>TerminationType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Talarek</dc:creator>
  <cp:lastModifiedBy>Jacob Dybala</cp:lastModifiedBy>
  <dcterms:created xsi:type="dcterms:W3CDTF">2016-03-22T16:15:55Z</dcterms:created>
  <dcterms:modified xsi:type="dcterms:W3CDTF">2024-03-08T23:27:20Z</dcterms:modified>
</cp:coreProperties>
</file>